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xml"/>
  <Override PartName="/xl/charts/chartEx1.xml" ContentType="application/vnd.ms-office.chartex+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29.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9.xml" ContentType="application/vnd.openxmlformats-officedocument.drawing+xml"/>
  <Override PartName="/xl/charts/chart30.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0.xml" ContentType="application/vnd.openxmlformats-officedocument.drawing+xml"/>
  <Override PartName="/xl/charts/chart31.xml" ContentType="application/vnd.openxmlformats-officedocument.drawingml.chart+xml"/>
  <Override PartName="/xl/charts/style32.xml" ContentType="application/vnd.ms-office.chartstyle+xml"/>
  <Override PartName="/xl/charts/colors32.xml" ContentType="application/vnd.ms-office.chartcolorstyle+xml"/>
  <Override PartName="/xl/charts/chart32.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1.xml" ContentType="application/vnd.openxmlformats-officedocument.drawing+xml"/>
  <Override PartName="/xl/charts/chart33.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2.xml" ContentType="application/vnd.openxmlformats-officedocument.drawing+xml"/>
  <Override PartName="/xl/charts/chart34.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3.xml" ContentType="application/vnd.openxmlformats-officedocument.drawing+xml"/>
  <Override PartName="/xl/charts/chart35.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36.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6.xml" ContentType="application/vnd.openxmlformats-officedocument.drawing+xml"/>
  <Override PartName="/xl/charts/chart37.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38.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9.xml" ContentType="application/vnd.openxmlformats-officedocument.drawing+xml"/>
  <Override PartName="/xl/charts/chart39.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0.xml" ContentType="application/vnd.openxmlformats-officedocument.drawing+xml"/>
  <Override PartName="/xl/charts/chart40.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1.xml" ContentType="application/vnd.openxmlformats-officedocument.drawing+xml"/>
  <Override PartName="/xl/charts/chart41.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2.xml" ContentType="application/vnd.openxmlformats-officedocument.drawing+xml"/>
  <Override PartName="/xl/charts/chart42.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3.xml" ContentType="application/vnd.openxmlformats-officedocument.drawing+xml"/>
  <Override PartName="/xl/charts/chart43.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4.xml" ContentType="application/vnd.openxmlformats-officedocument.drawing+xml"/>
  <Override PartName="/xl/charts/chart44.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5.xml" ContentType="application/vnd.openxmlformats-officedocument.drawing+xml"/>
  <Override PartName="/xl/charts/chart45.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6.xml" ContentType="application/vnd.openxmlformats-officedocument.drawing+xml"/>
  <Override PartName="/xl/charts/chart46.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7.xml" ContentType="application/vnd.openxmlformats-officedocument.drawing+xml"/>
  <Override PartName="/xl/charts/chart47.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8.xml" ContentType="application/vnd.openxmlformats-officedocument.drawing+xml"/>
  <Override PartName="/xl/charts/chart48.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9.xml" ContentType="application/vnd.openxmlformats-officedocument.drawing+xml"/>
  <Override PartName="/xl/charts/chart49.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0.xml" ContentType="application/vnd.openxmlformats-officedocument.drawing+xml"/>
  <Override PartName="/xl/charts/chart50.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51.xml" ContentType="application/vnd.openxmlformats-officedocument.drawing+xml"/>
  <Override PartName="/xl/charts/chart51.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2.xml" ContentType="application/vnd.openxmlformats-officedocument.drawing+xml"/>
  <Override PartName="/xl/charts/chart52.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3.xml" ContentType="application/vnd.openxmlformats-officedocument.drawing+xml"/>
  <Override PartName="/xl/charts/chart53.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4.xml" ContentType="application/vnd.openxmlformats-officedocument.drawing+xml"/>
  <Override PartName="/xl/charts/chart54.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5.xml" ContentType="application/vnd.openxmlformats-officedocument.drawing+xml"/>
  <Override PartName="/xl/charts/chart55.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6.xml" ContentType="application/vnd.openxmlformats-officedocument.drawing+xml"/>
  <Override PartName="/xl/charts/chart56.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7.xml" ContentType="application/vnd.openxmlformats-officedocument.drawing+xml"/>
  <Override PartName="/xl/charts/chart57.xml" ContentType="application/vnd.openxmlformats-officedocument.drawingml.chart+xml"/>
  <Override PartName="/xl/theme/themeOverride1.xml" ContentType="application/vnd.openxmlformats-officedocument.themeOverride+xml"/>
  <Override PartName="/xl/drawings/drawing58.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9.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60.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61.xml" ContentType="application/vnd.openxmlformats-officedocument.drawing+xml"/>
  <Override PartName="/xl/comments1.xml" ContentType="application/vnd.openxmlformats-officedocument.spreadsheetml.comments+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62.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3.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64.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5.xml" ContentType="application/vnd.openxmlformats-officedocument.drawingml.chartshapes+xml"/>
  <Override PartName="/xl/drawings/drawing66.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9.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70.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1.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2.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3.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theme/themeOverride2.xml" ContentType="application/vnd.openxmlformats-officedocument.themeOverrid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theme/themeOverride3.xml" ContentType="application/vnd.openxmlformats-officedocument.themeOverrid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theme/themeOverride4.xml" ContentType="application/vnd.openxmlformats-officedocument.themeOverrid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5.xml" ContentType="application/vnd.openxmlformats-officedocument.themeOverrid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74.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75.xml" ContentType="application/vnd.openxmlformats-officedocument.drawingml.chartshapes+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76.xml" ContentType="application/vnd.openxmlformats-officedocument.drawingml.chartshapes+xml"/>
  <Override PartName="/xl/drawings/drawing77.xml" ContentType="application/vnd.openxmlformats-officedocument.drawing+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78.xml" ContentType="application/vnd.openxmlformats-officedocument.drawingml.chartshapes+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drawings/drawing79.xml" ContentType="application/vnd.openxmlformats-officedocument.drawingml.chartshapes+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drawings/drawing80.xml" ContentType="application/vnd.openxmlformats-officedocument.drawingml.chartshapes+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81.xml" ContentType="application/vnd.openxmlformats-officedocument.drawingml.chartshapes+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82.xml" ContentType="application/vnd.openxmlformats-officedocument.drawingml.chartshapes+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83.xml" ContentType="application/vnd.openxmlformats-officedocument.drawingml.chartshapes+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84.xml" ContentType="application/vnd.openxmlformats-officedocument.drawingml.chartshapes+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85.xml" ContentType="application/vnd.openxmlformats-officedocument.drawingml.chartshapes+xml"/>
  <Override PartName="/xl/drawings/drawing86.xml" ContentType="application/vnd.openxmlformats-officedocument.drawing+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drawings/drawing87.xml" ContentType="application/vnd.openxmlformats-officedocument.drawing+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drawings/drawing88.xml" ContentType="application/vnd.openxmlformats-officedocument.drawingml.chartshapes+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drawings/drawing89.xml" ContentType="application/vnd.openxmlformats-officedocument.drawingml.chartshapes+xml"/>
  <Override PartName="/xl/drawings/drawing90.xml" ContentType="application/vnd.openxmlformats-officedocument.drawing+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theme/themeOverride6.xml" ContentType="application/vnd.openxmlformats-officedocument.themeOverrid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theme/themeOverride7.xml" ContentType="application/vnd.openxmlformats-officedocument.themeOverride+xml"/>
  <Override PartName="/xl/drawings/drawing91.xml" ContentType="application/vnd.openxmlformats-officedocument.drawing+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drawings/drawing92.xml" ContentType="application/vnd.openxmlformats-officedocument.drawing+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93.xml" ContentType="application/vnd.openxmlformats-officedocument.drawingml.chartshapes+xml"/>
  <Override PartName="/xl/drawings/drawing94.xml" ContentType="application/vnd.openxmlformats-officedocument.drawing+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drawings/drawing95.xml" ContentType="application/vnd.openxmlformats-officedocument.drawingml.chartshapes+xml"/>
  <Override PartName="/xl/drawings/drawing96.xml" ContentType="application/vnd.openxmlformats-officedocument.drawing+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97.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drawings/drawing98.xml" ContentType="application/vnd.openxmlformats-officedocument.drawing+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drawings/drawing99.xml" ContentType="application/vnd.openxmlformats-officedocument.drawing+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drawings/drawing100.xml" ContentType="application/vnd.openxmlformats-officedocument.drawing+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orskningsradet.sharepoint.com/sites/Indikatorrapporten-Redaksjonskomiteen/Shared Documents/Redaksjonskomiteen/2025/Tallgrunnlag/Nett/"/>
    </mc:Choice>
  </mc:AlternateContent>
  <xr:revisionPtr revIDLastSave="1" documentId="8_{62DFBA35-ADF9-4329-A609-41748891418D}" xr6:coauthVersionLast="47" xr6:coauthVersionMax="47" xr10:uidLastSave="{BE747262-C20F-4397-9101-AF36FE4E0CA6}"/>
  <bookViews>
    <workbookView xWindow="-120" yWindow="-120" windowWidth="38640" windowHeight="21120" tabRatio="877" xr2:uid="{16BC7C70-261E-415E-9A96-8BC1412D31D0}"/>
  </bookViews>
  <sheets>
    <sheet name="Innhold" sheetId="1" r:id="rId1"/>
    <sheet name="Signaturfigur S1" sheetId="11" r:id="rId2"/>
    <sheet name="F1.1a" sheetId="12" r:id="rId3"/>
    <sheet name="F1.1b" sheetId="13" r:id="rId4"/>
    <sheet name="F1.1c" sheetId="14" r:id="rId5"/>
    <sheet name="F1.1d" sheetId="15" r:id="rId6"/>
    <sheet name="F1.1e" sheetId="16" r:id="rId7"/>
    <sheet name="F1.1f" sheetId="17" r:id="rId8"/>
    <sheet name="F1.1g" sheetId="18" r:id="rId9"/>
    <sheet name="F1.2a" sheetId="19" r:id="rId10"/>
    <sheet name="F1.2b" sheetId="20" r:id="rId11"/>
    <sheet name="F1.2c" sheetId="21" r:id="rId12"/>
    <sheet name="F1.2d" sheetId="22" r:id="rId13"/>
    <sheet name="F1.2e" sheetId="23" r:id="rId14"/>
    <sheet name="F1.2f" sheetId="36" r:id="rId15"/>
    <sheet name="F1.2g" sheetId="25" r:id="rId16"/>
    <sheet name="F1.2h" sheetId="26" r:id="rId17"/>
    <sheet name="F1.2i" sheetId="27" r:id="rId18"/>
    <sheet name="F1.2j" sheetId="28" r:id="rId19"/>
    <sheet name="F1.2k" sheetId="29" r:id="rId20"/>
    <sheet name="F1.2l" sheetId="30" r:id="rId21"/>
    <sheet name="F1.2m" sheetId="31" r:id="rId22"/>
    <sheet name="F1.2n" sheetId="32" r:id="rId23"/>
    <sheet name="F1.2o" sheetId="33" r:id="rId24"/>
    <sheet name="F1.2p" sheetId="34" r:id="rId25"/>
    <sheet name="F1.3a" sheetId="37" r:id="rId26"/>
    <sheet name="F1.3b" sheetId="38" r:id="rId27"/>
    <sheet name="F1.3c" sheetId="39" r:id="rId28"/>
    <sheet name="F1.3d" sheetId="40" r:id="rId29"/>
    <sheet name="F1.3e-1" sheetId="41" r:id="rId30"/>
    <sheet name="F1.3e-2" sheetId="42" r:id="rId31"/>
    <sheet name="F1.3f" sheetId="43" r:id="rId32"/>
    <sheet name="F1.3g" sheetId="44" r:id="rId33"/>
    <sheet name="F1.3h" sheetId="45" r:id="rId34"/>
    <sheet name="F1.3i" sheetId="46" r:id="rId35"/>
    <sheet name="F1.3j" sheetId="47" r:id="rId36"/>
    <sheet name="F1.3k" sheetId="48" r:id="rId37"/>
    <sheet name="F1.3l" sheetId="49" r:id="rId38"/>
    <sheet name="F1.3m" sheetId="50" r:id="rId39"/>
    <sheet name="F1.3n" sheetId="51" r:id="rId40"/>
    <sheet name="F1.4a" sheetId="52" r:id="rId41"/>
    <sheet name="F1.4b" sheetId="53" r:id="rId42"/>
    <sheet name="F1.4c" sheetId="54" r:id="rId43"/>
    <sheet name="F1.4d" sheetId="55" r:id="rId44"/>
    <sheet name="F1.4e" sheetId="56" r:id="rId45"/>
    <sheet name="F1.4f" sheetId="57" r:id="rId46"/>
    <sheet name="F1.4g" sheetId="58" r:id="rId47"/>
    <sheet name="F1.4h" sheetId="59" r:id="rId48"/>
    <sheet name="F1.4i" sheetId="90" r:id="rId49"/>
    <sheet name="F1.4j" sheetId="91" r:id="rId50"/>
    <sheet name="F1.4k" sheetId="92" r:id="rId51"/>
    <sheet name="F.14l" sheetId="93" r:id="rId52"/>
    <sheet name="F1.4m" sheetId="94" r:id="rId53"/>
    <sheet name="F1.4n" sheetId="95" r:id="rId54"/>
    <sheet name="F1.5a" sheetId="60" r:id="rId55"/>
    <sheet name="F1.5b" sheetId="61" r:id="rId56"/>
    <sheet name="F1.5c" sheetId="62" r:id="rId57"/>
    <sheet name="F1.6a" sheetId="63" r:id="rId58"/>
    <sheet name="F1.6b" sheetId="64" r:id="rId59"/>
    <sheet name="F1.6c" sheetId="65" r:id="rId60"/>
    <sheet name="F1.6d" sheetId="66" r:id="rId61"/>
    <sheet name="F1.6e" sheetId="67" r:id="rId62"/>
    <sheet name="F1.6f" sheetId="68" r:id="rId63"/>
    <sheet name="F1.6g" sheetId="69" r:id="rId64"/>
    <sheet name="F1.6h" sheetId="70" r:id="rId65"/>
    <sheet name="F1.6i+1.6j" sheetId="71" r:id="rId66"/>
    <sheet name="F1.6k" sheetId="72" r:id="rId67"/>
    <sheet name="D1-F1" sheetId="73" r:id="rId68"/>
    <sheet name="D1-F2" sheetId="74" r:id="rId69"/>
    <sheet name="D1-F3–F8" sheetId="75" r:id="rId70"/>
    <sheet name="D2-F1" sheetId="76" r:id="rId71"/>
    <sheet name="D2-F2–F4,F7–F8" sheetId="77" r:id="rId72"/>
    <sheet name="D2-F5–F6" sheetId="78" r:id="rId73"/>
    <sheet name="D2-F9" sheetId="79" r:id="rId74"/>
    <sheet name="D2-F10–F12" sheetId="80" r:id="rId75"/>
    <sheet name="D2-F11–F13" sheetId="81" r:id="rId76"/>
    <sheet name="D2-F14" sheetId="82" r:id="rId77"/>
    <sheet name="D3-F1" sheetId="83" r:id="rId78"/>
    <sheet name="D3-F2" sheetId="84" r:id="rId79"/>
    <sheet name="D3-F3" sheetId="85" r:id="rId80"/>
    <sheet name="D3-F4–F5" sheetId="86" r:id="rId81"/>
    <sheet name="D3-F6" sheetId="87" r:id="rId82"/>
    <sheet name="D3-F7" sheetId="88" r:id="rId83"/>
  </sheets>
  <externalReferences>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s>
  <definedNames>
    <definedName name="__123Graph_A" localSheetId="58" hidden="1">#REF!</definedName>
    <definedName name="__123Graph_A" localSheetId="66" hidden="1">#REF!</definedName>
    <definedName name="__123Graph_A" hidden="1">#REF!</definedName>
    <definedName name="__123Graph_AECTOT" localSheetId="66" hidden="1">#REF!</definedName>
    <definedName name="__123Graph_AECTOT" hidden="1">#REF!</definedName>
    <definedName name="__123Graph_B" localSheetId="66" hidden="1">#REF!</definedName>
    <definedName name="__123Graph_B" hidden="1">#REF!</definedName>
    <definedName name="__123Graph_BECTOT" hidden="1">#REF!</definedName>
    <definedName name="__123Graph_C" hidden="1">#REF!</definedName>
    <definedName name="__123Graph_CECTOT" hidden="1">#REF!</definedName>
    <definedName name="__123Graph_D" hidden="1">#REF!</definedName>
    <definedName name="__123Graph_DECTOT" hidden="1">#REF!</definedName>
    <definedName name="__123Graph_E" hidden="1">#REF!</definedName>
    <definedName name="__123Graph_EECTOT" hidden="1">#REF!</definedName>
    <definedName name="__123Graph_X" hidden="1">#REF!</definedName>
    <definedName name="__123Graph_XECTOT" hidden="1">#REF!</definedName>
    <definedName name="__Tab4">#REF!</definedName>
    <definedName name="__Tab6">#REF!</definedName>
    <definedName name="__Tab7">#REF!</definedName>
    <definedName name="_1_05MAY11">#REF!</definedName>
    <definedName name="_123Graph_A_ny" hidden="1">#REF!</definedName>
    <definedName name="_2_20MAY11">#REF!</definedName>
    <definedName name="_AMO_UniqueIdentifier" hidden="1">"'766d19d4-6732-4d30-b7db-3953bbbecd14'"</definedName>
    <definedName name="_asc1">#REF!</definedName>
    <definedName name="_xlnm._FilterDatabase" localSheetId="80" hidden="1">'D3-F4–F5'!#REF!</definedName>
    <definedName name="_xlnm._FilterDatabase" localSheetId="7" hidden="1">'F1.1f'!$A$4:$E$441</definedName>
    <definedName name="_xlnm._FilterDatabase" localSheetId="65" hidden="1">'F1.6i+1.6j'!$A$4:$I$3238</definedName>
    <definedName name="_Order1" hidden="1">0</definedName>
    <definedName name="_tab3a">#REF!</definedName>
    <definedName name="_tab3a_ny">#REF!</definedName>
    <definedName name="_tab3b">#REF!</definedName>
    <definedName name="_tab3b_ny">#REF!</definedName>
    <definedName name="_tab3c">#REF!</definedName>
    <definedName name="_Tab4">#REF!</definedName>
    <definedName name="_tab4a">#REF!</definedName>
    <definedName name="_tab5a">#REF!</definedName>
    <definedName name="_tab5b">#REF!</definedName>
    <definedName name="_tab5ba">#REF!</definedName>
    <definedName name="_tab5aa">#REF!</definedName>
    <definedName name="_Tab6">#REF!</definedName>
    <definedName name="_Tab7">#REF!</definedName>
    <definedName name="_tab72">#REF!</definedName>
    <definedName name="_xlchart.v1.0" hidden="1">'F1.2h'!$B$3:$E$3</definedName>
    <definedName name="_xlchart.v1.1" hidden="1">'F1.2h'!$B$4:$E$4</definedName>
    <definedName name="a">[1]Innhold!$E$16</definedName>
    <definedName name="anberd" localSheetId="66">#REF!</definedName>
    <definedName name="anberd">#REF!</definedName>
    <definedName name="anberd_ny">#REF!</definedName>
    <definedName name="Andre_driftsutg._inst_nær">[2]Basisindekser!$M$3:$M$46</definedName>
    <definedName name="Andre_driftsutg._inst_off">[2]Basisindekser!$H$3:$H$46</definedName>
    <definedName name="Andre_driftsutg._marked" localSheetId="66">[3]Basisindekser!$G$3:$G$37</definedName>
    <definedName name="Andre_driftsutg._marked">[4]Basisindekser!$G$3:$G$41</definedName>
    <definedName name="Andre_driftsutg._næringsliv">[2]Basisindekser!$R$3:$R$46</definedName>
    <definedName name="Andre_driftsutg._stat" localSheetId="66">[3]Basisindekser!$C$3:$C$37</definedName>
    <definedName name="Andre_driftsutg._stat">[4]Basisindekser!$C$3:$C$41</definedName>
    <definedName name="Andre_driftsutg._UoH">[2]Basisindekser!$C$3:$C$46</definedName>
    <definedName name="andre_marked">[5]Basisindekser!$G$3:$G$37</definedName>
    <definedName name="aqw" localSheetId="66">#REF!</definedName>
    <definedName name="aqw">#REF!</definedName>
    <definedName name="aqw_ny">#REF!</definedName>
    <definedName name="asc" localSheetId="66">#REF!</definedName>
    <definedName name="asc">#REF!</definedName>
    <definedName name="az" localSheetId="66">#REF!</definedName>
    <definedName name="az">#REF!</definedName>
    <definedName name="azert">#REF!</definedName>
    <definedName name="b">#REF!</definedName>
    <definedName name="Beregn_UoH_sektoren">'[3]Beregnede FoU-indekser'!$AA$4:$AA$18</definedName>
    <definedName name="BLANK_INS" localSheetId="66">#REF!</definedName>
    <definedName name="BLANK_INS">#REF!</definedName>
    <definedName name="blurp">'[3]Beregnede FoU-indekser'!$AA$4:$AA$18</definedName>
    <definedName name="Bygn.__tomter__anlegg_inst_nær">[2]Basisindekser!$O$3:$O$46</definedName>
    <definedName name="Bygn.__tomter__anlegg_inst_off">[2]Basisindekser!$J$3:$J$46</definedName>
    <definedName name="Bygn.__tomter__anlegg_marked" localSheetId="66">[3]Basisindekser!$I$3:$I$37</definedName>
    <definedName name="Bygn.__tomter__anlegg_marked">[4]Basisindekser!$I$3:$I$41</definedName>
    <definedName name="Bygn.__tomter__anlegg_næringsliv">[2]Basisindekser!$T$3:$T$46</definedName>
    <definedName name="Bygn.__tomter__anlegg_stat" localSheetId="66">[3]Basisindekser!$E$3:$E$37</definedName>
    <definedName name="Bygn.__tomter__anlegg_stat">[4]Basisindekser!$E$3:$E$41</definedName>
    <definedName name="Bygn.__tomter__anlegg_UoH">[2]Basisindekser!$E$3:$E$46</definedName>
    <definedName name="CAP_IT" localSheetId="66">#REF!</definedName>
    <definedName name="CAP_IT">#REF!</definedName>
    <definedName name="CAPit_qphour" localSheetId="66">#REF!</definedName>
    <definedName name="CAPit_qphour">#REF!</definedName>
    <definedName name="CAPnit_qphour" localSheetId="66">#REF!</definedName>
    <definedName name="CAPnit_qphour">#REF!</definedName>
    <definedName name="Coherence1">[6]HiddenSettings!$B$4</definedName>
    <definedName name="COL_SET" localSheetId="66">#REF!</definedName>
    <definedName name="COL_SET">#REF!</definedName>
    <definedName name="ConCAP" localSheetId="66">#REF!</definedName>
    <definedName name="ConCAP">#REF!</definedName>
    <definedName name="ConGO" localSheetId="66">#REF!</definedName>
    <definedName name="ConGO">#REF!</definedName>
    <definedName name="ConII">#REF!</definedName>
    <definedName name="ConLAB">#REF!</definedName>
    <definedName name="ConTFP">#REF!</definedName>
    <definedName name="DATA_MOVE">#REF!</definedName>
    <definedName name="dd">#REF!</definedName>
    <definedName name="DEPENSES">[7]rd_res90!#REF!</definedName>
    <definedName name="EksterneData50">'[8]10. Avgang &amp; tilvekst'!$H$5:$H$114</definedName>
    <definedName name="EksterneData65">'[8]10. Avgang &amp; tilvekst'!$R$5:$R$6</definedName>
    <definedName name="Evolution" localSheetId="66">'[9]Prix courants'!$A$1:$Y$28</definedName>
    <definedName name="Evolution">'[9]Prix courants'!$A$1:$Y$28</definedName>
    <definedName name="Fastprisår" localSheetId="70">[10]Innhold!$E$17</definedName>
    <definedName name="Fastprisår" localSheetId="74">[10]Innhold!$E$17</definedName>
    <definedName name="Fastprisår" localSheetId="75">[10]Innhold!$E$17</definedName>
    <definedName name="Fastprisår" localSheetId="71">[10]Innhold!$E$17</definedName>
    <definedName name="Fastprisår" localSheetId="72">[10]Innhold!$E$17</definedName>
    <definedName name="Fastprisår" localSheetId="73">[10]Innhold!$E$17</definedName>
    <definedName name="Fastprisår" localSheetId="66">[11]Innhold!$F$11</definedName>
    <definedName name="Fastprisår">[11]Innhold!$F$11</definedName>
    <definedName name="Fastprisår_1.3">[10]Innhold!$E$17</definedName>
    <definedName name="Fastprisår_1.4">[12]Innhold!$F$11</definedName>
    <definedName name="Fastprisår_1.6">[4]Innhold!$E$15</definedName>
    <definedName name="Fastprisår_Andre_driftsutg._marked">[3]Basisindekser!$AK$4</definedName>
    <definedName name="Fastprisår_Andre_driftsutg._stat">[3]Basisindekser!$AG$4</definedName>
    <definedName name="Fastprisår_Bygn.__tomter__anlegg_marked">[3]Basisindekser!$AM$4</definedName>
    <definedName name="Fastprisår_Bygn.__tomter__anlegg_stat">[3]Basisindekser!$AI$4</definedName>
    <definedName name="Fastprisår_D1">[10]Innhold!$E$17</definedName>
    <definedName name="Fastprisår_D3">[10]Innhold!$E$17</definedName>
    <definedName name="Fastprisår_Lønn_og_sos._utg._marked">[3]Basisindekser!$AJ$4</definedName>
    <definedName name="Fastprisår_Lønn_og_sos._utg._stat">[3]Basisindekser!$AF$4</definedName>
    <definedName name="Fastprisår_Mask.__vit._utstyr_marked">[3]Basisindekser!$AL$4</definedName>
    <definedName name="Fastprisår_Mask.__vit._utstyr_stat">[3]Basisindekser!$AH$4</definedName>
    <definedName name="fastprisår2">[4]Innhold!$E$15</definedName>
    <definedName name="Fastprisår2_1.6">[3]Innhold!$F$11</definedName>
    <definedName name="FILE_RET" localSheetId="66">#REF!</definedName>
    <definedName name="FILE_RET">#REF!</definedName>
    <definedName name="Footnotes" localSheetId="66">#REF!</definedName>
    <definedName name="Footnotes">#REF!</definedName>
    <definedName name="FP5_Full_List">'[13]FP5 Full List'!$A$3:$V$1543</definedName>
    <definedName name="H_29" localSheetId="66">#REF!</definedName>
    <definedName name="H_29">#REF!</definedName>
    <definedName name="H_49" localSheetId="66">#REF!</definedName>
    <definedName name="H_49">#REF!</definedName>
    <definedName name="H_50PLUS" localSheetId="66">#REF!</definedName>
    <definedName name="H_50PLUS">#REF!</definedName>
    <definedName name="H_F">#REF!</definedName>
    <definedName name="H_M">#REF!</definedName>
    <definedName name="Header">#REF!</definedName>
    <definedName name="hightech">#REF!</definedName>
    <definedName name="IIE_D">#REF!</definedName>
    <definedName name="IIE_I">#REF!</definedName>
    <definedName name="IIM_D">#REF!</definedName>
    <definedName name="IIM_I">#REF!</definedName>
    <definedName name="IIS_D">#REF!</definedName>
    <definedName name="IIS_I">#REF!</definedName>
    <definedName name="LINE_DRAW">#REF!</definedName>
    <definedName name="Lønn_og_sos._utg._inst_nær">[2]Basisindekser!$L$3:$L$46</definedName>
    <definedName name="Lønn_og_sos._utg._inst_off">[2]Basisindekser!$G$3:$G$46</definedName>
    <definedName name="Lønn_og_sos._utg._marked" localSheetId="66">[3]Basisindekser!$F$3:$F$37</definedName>
    <definedName name="Lønn_og_sos._utg._marked">[4]Basisindekser!$F$3:$F$41</definedName>
    <definedName name="Lønn_og_sos._utg._næringsliv">[2]Basisindekser!$Q$3:$Q$46</definedName>
    <definedName name="Lønn_og_sos._utg._stat" localSheetId="66">[3]Basisindekser!$B$3:$B$37</definedName>
    <definedName name="Lønn_og_sos._utg._stat">[4]Basisindekser!$B$3:$B$41</definedName>
    <definedName name="Lønn_og_sos._utg._UoH">[2]Basisindekser!$B$3:$B$46</definedName>
    <definedName name="m" localSheetId="66">#REF!</definedName>
    <definedName name="m">#REF!</definedName>
    <definedName name="Mask.__vit._utstyr_inst_nær">[2]Basisindekser!$N$3:$N$46</definedName>
    <definedName name="Mask.__vit._utstyr_inst_off">[2]Basisindekser!$I$3:$I$46</definedName>
    <definedName name="Mask.__vit._utstyr_marked" localSheetId="66">[3]Basisindekser!$H$3:$H$37</definedName>
    <definedName name="Mask.__vit._utstyr_marked">[4]Basisindekser!$H$3:$H$41</definedName>
    <definedName name="Mask.__vit._utstyr_næringsliv">[2]Basisindekser!$S$3:$S$46</definedName>
    <definedName name="Mask.__vit._utstyr_stat" localSheetId="66">[3]Basisindekser!$D$3:$D$37</definedName>
    <definedName name="Mask.__vit._utstyr_stat">[4]Basisindekser!$D$3:$D$41</definedName>
    <definedName name="Mask.__vit._utstyr_UoH">[2]Basisindekser!$D$3:$D$46</definedName>
    <definedName name="MSTI01">'[14]01-G_PPP'!$A$5:$BR$52</definedName>
    <definedName name="MSTI01_1.6">'[15]01-G_PPP'!$A$5:$BN$55</definedName>
    <definedName name="MSTI01A">'[14]01A-G_NC'!$A$5:$BR$52</definedName>
    <definedName name="MSTI01A_1.6">'[15]01A-G_NC'!$A$5:$BN$55</definedName>
    <definedName name="MSTI02">'[14]02-G_XGDP'!$A$5:$BR$52</definedName>
    <definedName name="MSTI02_1.6">'[15]02-G_XGDP'!$A$5:$BN$55</definedName>
    <definedName name="MSTI03">'[14]03-G_PPPCT'!$A$5:$BR$52</definedName>
    <definedName name="MSTI03_1.6">'[16]03-G_PPPCT'!$A$5:$BN$55</definedName>
    <definedName name="MSTI04">'[14]04-G_XPOP'!$A$5:$BR$52</definedName>
    <definedName name="MSTI04_1.6">'[15]04-G_XPOP'!$A$5:$BN$55</definedName>
    <definedName name="MSTI05">'[14]05-G_CVXGDP'!$A$5:$BR$52</definedName>
    <definedName name="MSTI05_1.6">'[15]05-G_CVXGDP'!$A$5:$BN$55</definedName>
    <definedName name="MSTI06">'[14]06-G_BRXGDP'!$A$5:$BR$52</definedName>
    <definedName name="MSTI06_1.6">'[15]06-G_BRXGDP'!$A$5:$BN$55</definedName>
    <definedName name="MSTI07">'[14]07-TP_RS'!$A$5:$BR$52</definedName>
    <definedName name="MSTI07_1.6">'[15]07-TP_RS'!$A$5:$BN$55</definedName>
    <definedName name="MSTI08A">'[14]08A-TP_RSXLF'!$A$5:$BR$52</definedName>
    <definedName name="MSTI08A_1.6">'[15]08A-TP_RSXLF'!$A$5:$BN$55</definedName>
    <definedName name="MSTI09">'[14]09-TP_TT'!$A$5:$BR$52</definedName>
    <definedName name="MSTI09_1.6">'[15]09-TP_TT'!$A$5:$BN$55</definedName>
    <definedName name="MSTI0A_1.6">'[15]10A-TP_TTXLF'!$A$5:$BN$55</definedName>
    <definedName name="MSTI10A">'[14]10A-TP_TTXLF'!$A$5:$BR$52</definedName>
    <definedName name="MSTI12">'[14]12-G_FGXGDP'!$A$5:$BR$52</definedName>
    <definedName name="MSTI12_1.6">'[15]12-G_FGXGDP'!$A$5:BG$55</definedName>
    <definedName name="MSTI13">'[14]13-G_XFB'!$A$5:$BR$52</definedName>
    <definedName name="MSTI13_1.6">'[15]13-G_XFB'!$A$5:$BN$55</definedName>
    <definedName name="MSTI14">'[14]14-G_XFG'!$A$5:$BR$52</definedName>
    <definedName name="MSTI14_1.6">'[15]14-G_XFG'!$A$5:$BN$55</definedName>
    <definedName name="MSTI15">'[14]15-G_XFON'!$A$5:$BR$52</definedName>
    <definedName name="MSTI15_1.6">'[15]15-G_XFON'!$A$5:$BN$55</definedName>
    <definedName name="MSTI16">'[14]16-G_XFA'!$A$5:$BR$52</definedName>
    <definedName name="MSTI16_1.6">'[15]16-G_XFA'!$A$5:BM$55</definedName>
    <definedName name="MSTI17">'[14]17-G_XEB'!$A$5:$BR$52</definedName>
    <definedName name="MSTI17_1.6">'[15]17-G_XEB'!$A$5:$BN$55</definedName>
    <definedName name="MSTI18">'[14]18-G_XEH'!$A$5:$BR$52</definedName>
    <definedName name="MSTI19">'[14]19-G_XEG'!$A$5:$BR$52</definedName>
    <definedName name="MSTI19_1.6">'[15]19-G_XEG'!$A$5:$BN$55</definedName>
    <definedName name="MSTI20">'[14]20-G_XEI'!$A$5:$BR$52</definedName>
    <definedName name="MSTI23">'[14]23-B_PPP'!$A$5:$BR$52</definedName>
    <definedName name="MSTI23A">'[14]23A-B_NC'!$A$5:$BR$52</definedName>
    <definedName name="MSTI24">'[14]24-B_XGDP'!$A$5:$BR$52</definedName>
    <definedName name="MSTI25">'[14]25-B_PPPCT'!$A$5:$BR$52</definedName>
    <definedName name="MSTI27">'[14]27-BP_RS'!$A$5:$BR$52</definedName>
    <definedName name="MSTI30">'[14]30-BP_TT'!$A$5:$BR$52</definedName>
    <definedName name="MSTI35">'[14]35-B_XFB'!$A$5:$BR$52</definedName>
    <definedName name="MSTI36">'[14]36-B_XFG'!$A$5:$BR$52</definedName>
    <definedName name="MSTI37">'[14]37-B_XFON'!$A$5:$BR$52</definedName>
    <definedName name="MSTI38">'[14]38-B_XFA'!$A$5:$BR$52</definedName>
    <definedName name="MSTI43">'[14]43-H_PPP'!$A$5:$BR$52</definedName>
    <definedName name="MSTI43A">'[14]43A-H_NC'!$A$5:$BR$52</definedName>
    <definedName name="MSTI44">'[14]44-H_XGDP'!$A$5:$BR$52</definedName>
    <definedName name="MSTI45">'[15]45-H_PPP'!$A$5:$BN$55</definedName>
    <definedName name="MSTI45A">'[15]45A-H_NC'!$A$5:$BN$55</definedName>
    <definedName name="MSTI46">'[14]46-H_XFB'!$A$5:$BR$52</definedName>
    <definedName name="MSTI47">'[14]47-HP_RS'!$A$5:$BR$52</definedName>
    <definedName name="MSTI47A">'[14]47A-HP_RSGRO'!$A$5:$BR$52</definedName>
    <definedName name="MSTI48">'[14]48-HP_RSXRS'!$A$5:$BR$52</definedName>
    <definedName name="MSTI49">'[14]49-HP_TT'!$A$5:$BR$52</definedName>
    <definedName name="MSTI49A">'[14]49A-HP_TTGRO'!$A$5:$BR$52</definedName>
    <definedName name="MSTI50">'[14]50-GV_PPP'!$A$5:$BR$52</definedName>
    <definedName name="MSTI50A">'[14]50A-GV_NC'!$A$5:$BR$52</definedName>
    <definedName name="MSTI51">'[14]51-GV_XGDP'!$A$5:$BR$52</definedName>
    <definedName name="MSTI52">'[14]52-GV_PPPCT'!$A$5:$BR$52</definedName>
    <definedName name="MSTI52A">'[15]52A-GV_NC'!$A$5:$BN$55</definedName>
    <definedName name="MSTI53">'[14]53-GV_XFB'!$A$5:$BR$52</definedName>
    <definedName name="MSTi54">'[14]54-GP_RS'!$A$5:$BR$52</definedName>
    <definedName name="MSTI55">'[14]55-GP_RSXRS'!$A$5:$BR$52</definedName>
    <definedName name="MSTI56">'[14]56-GP_TT'!$A$5:$BR$52</definedName>
    <definedName name="MSTI56A">'[14]56A-GP_TTGRO'!$A$5:$BR$52</definedName>
    <definedName name="MSTI57">'[14]57-C_PPP'!$A$5:$BR$52</definedName>
    <definedName name="MSTI57A">'[14]57A-C_NC'!$A$5:$BR$52</definedName>
    <definedName name="MSTI58">'[14]58-C_DFXTT'!$A$5:$BR$52</definedName>
    <definedName name="MSTI59">'[14]59-C_CVXTT'!$A$5:$BR$52</definedName>
    <definedName name="MSTI59A">'[15]59A-C_NC'!$A$5:$BN$55</definedName>
    <definedName name="MSTI60">'[15]60-C_DFXTT'!$A$5:$BN$55</definedName>
    <definedName name="MSTI61">'[15]61-C_CVXTT'!$A$5:$BN$55</definedName>
    <definedName name="MSTIA1">'[14]A1-GDP'!$A$5:$BR$52</definedName>
    <definedName name="MSTIA2">'[14]A2-GDP_PPP'!$A$5:$BR$52</definedName>
    <definedName name="MSTIB">'[14]B-PI'!$A$5:$BR$52</definedName>
    <definedName name="MSTIC">'[14]C-PPP-C'!$A$5:$BR$52</definedName>
    <definedName name="MSTIE">'[14]E-TOTPOP'!$A$5:$BR$52</definedName>
    <definedName name="MSTIH">'[14]H-ALF'!$A$5:$BR$52</definedName>
    <definedName name="MSTII">'[14]I-EXCH'!$A$5:$BR$52</definedName>
    <definedName name="NAC13D" localSheetId="66">#REF!</definedName>
    <definedName name="NAC13D">#REF!</definedName>
    <definedName name="NACE12D" localSheetId="66">#REF!</definedName>
    <definedName name="NACE12D">#REF!</definedName>
    <definedName name="NAVN1970" localSheetId="66">[3]Basisindekser!$A$4:$I$4</definedName>
    <definedName name="NAVN1970">[4]Basisindekser!$A$4:$I$4</definedName>
    <definedName name="NAVN1971">[2]Basisindekser!$A$7:$T$7</definedName>
    <definedName name="NAVN1972" localSheetId="66">[3]Basisindekser!$A$6:$I$6</definedName>
    <definedName name="NAVN1972">[4]Basisindekser!$A$6:$I$6</definedName>
    <definedName name="NAVN1973">[2]Basisindekser!$A$9:$T$9</definedName>
    <definedName name="NAVN1974" localSheetId="66">[3]Basisindekser!$A$8:$I$8</definedName>
    <definedName name="NAVN1974">[4]Basisindekser!$A$8:$I$8</definedName>
    <definedName name="NAVN1975">[2]Basisindekser!$A$11:$T$11</definedName>
    <definedName name="NAVN1976">[2]Basisindekser!$A$12:$T$12</definedName>
    <definedName name="NAVN1977" localSheetId="66">[3]Basisindekser!$A$11:$I$11</definedName>
    <definedName name="NAVN1977">[4]Basisindekser!$A$11:$I$11</definedName>
    <definedName name="NAVN1978">[2]Basisindekser!$A$14:$T$14</definedName>
    <definedName name="NAVN1979" localSheetId="66">[3]Basisindekser!$A$13:$I$13</definedName>
    <definedName name="NAVN1979">[4]Basisindekser!$A$13:$I$13</definedName>
    <definedName name="NAVN1980">[2]Basisindekser!$A$16:$T$16</definedName>
    <definedName name="NAVN1981" localSheetId="66">[3]Basisindekser!$A$15:$I$15</definedName>
    <definedName name="NAVN1981">[4]Basisindekser!$A$15:$I$15</definedName>
    <definedName name="NAVN1982">[2]Basisindekser!$A$18:$T$18</definedName>
    <definedName name="NAVN1983" localSheetId="66">[3]Basisindekser!$A$17:$I$17</definedName>
    <definedName name="NAVN1983">[4]Basisindekser!$A$17:$I$17</definedName>
    <definedName name="NAVN1984">[2]Basisindekser!$A$20:$T$20</definedName>
    <definedName name="NAVN1985" localSheetId="66">[3]Basisindekser!$A$19:$I$19</definedName>
    <definedName name="NAVN1985">[4]Basisindekser!$A$19:$I$19</definedName>
    <definedName name="NAVN1986">[2]Basisindekser!$A$22:$T$22</definedName>
    <definedName name="NAVN1987" localSheetId="66">[3]Basisindekser!$A$21:$I$21</definedName>
    <definedName name="NAVN1987">[4]Basisindekser!$A$21:$I$21</definedName>
    <definedName name="NAVN1988">[2]Basisindekser!$A$24:$T$24</definedName>
    <definedName name="NAVN1989" localSheetId="66">[3]Basisindekser!$A$23:$I$23</definedName>
    <definedName name="NAVN1989">[4]Basisindekser!$A$23:$I$23</definedName>
    <definedName name="NAVN1990">[2]Basisindekser!$A$26:$T$26</definedName>
    <definedName name="NAVN1991" localSheetId="66">[3]Basisindekser!$A$25:$I$25</definedName>
    <definedName name="NAVN1991">[4]Basisindekser!$A$25:$I$25</definedName>
    <definedName name="NAVN1992">[2]Basisindekser!$A$28:$T$28</definedName>
    <definedName name="NAVN1993" localSheetId="66">[3]Basisindekser!$A$27:$I$27</definedName>
    <definedName name="NAVN1993">[4]Basisindekser!$A$27:$I$27</definedName>
    <definedName name="NAVN1994">[2]Basisindekser!$A$30:$T$30</definedName>
    <definedName name="NAVN1995" localSheetId="66">[3]Basisindekser!$A$29:$I$29</definedName>
    <definedName name="NAVN1995">[4]Basisindekser!$A$29:$I$29</definedName>
    <definedName name="NAVN1996">[2]Basisindekser!$A$32:$T$32</definedName>
    <definedName name="NAVN1997" localSheetId="66">[3]Basisindekser!$A$31:$I$31</definedName>
    <definedName name="NAVN1997">[4]Basisindekser!$A$31:$I$31</definedName>
    <definedName name="NAVN1998">[2]Basisindekser!$A$34:$T$34</definedName>
    <definedName name="NAVN1999" localSheetId="66">[3]Basisindekser!$A$33:$I$33</definedName>
    <definedName name="NAVN1999">[4]Basisindekser!$A$33:$I$33</definedName>
    <definedName name="NAVN2000">[2]Basisindekser!$A$36:$T$36</definedName>
    <definedName name="NAVN2001" localSheetId="66">[3]Basisindekser!$A$37:$I$37</definedName>
    <definedName name="NAVN2001">[4]Basisindekser!$A$35:$I$35</definedName>
    <definedName name="NAVN2002">[2]Basisindekser!$A$38:$T$38</definedName>
    <definedName name="NAVN2003" localSheetId="66">[3]Basisindekser!#REF!</definedName>
    <definedName name="NAVN2003">[4]Basisindekser!$A$37:$I$37</definedName>
    <definedName name="NAVN2004">[2]Basisindekser!$B$40:$T$40</definedName>
    <definedName name="NAVN2005">[2]Basisindekser!$A$41:$T$41</definedName>
    <definedName name="NAVN2006">[2]Basisindekser!$A$42:$T$42</definedName>
    <definedName name="NAVN2007">[2]Basisindekser!$A$43:$T$43</definedName>
    <definedName name="NAVN2008">[1]Basisindekser!$A$44:$T$44</definedName>
    <definedName name="nina">'[17]Norge utgifter'!$A$142:$O$206</definedName>
    <definedName name="ny" localSheetId="66">#REF!</definedName>
    <definedName name="ny">#REF!</definedName>
    <definedName name="nye" localSheetId="66">#REF!</definedName>
    <definedName name="nye">#REF!</definedName>
    <definedName name="nyer" localSheetId="66">#REF!</definedName>
    <definedName name="nyer">#REF!</definedName>
    <definedName name="nyere">#REF!</definedName>
    <definedName name="nyeres">#REF!</definedName>
    <definedName name="Org_Activity">'[13]FP5 by Org Activity'!$A$2:$D$9</definedName>
    <definedName name="Org_Legal_Status">'[13]FP5 by Org Legal Status'!$A$2:$D$10</definedName>
    <definedName name="Org_Type">'[13]FP5 by Org Type'!$A$2:$D$10</definedName>
    <definedName name="PARSE_COL" localSheetId="66">#REF!</definedName>
    <definedName name="PARSE_COL">#REF!</definedName>
    <definedName name="PARSE_TAB" localSheetId="66">#REF!</definedName>
    <definedName name="PARSE_TAB">#REF!</definedName>
    <definedName name="percent" localSheetId="66">#REF!</definedName>
    <definedName name="percent">#REF!</definedName>
    <definedName name="PERSONNEL" localSheetId="66">[7]rd_res90!#REF!</definedName>
    <definedName name="PERSONNEL">[7]rd_res90!#REF!</definedName>
    <definedName name="Persreg_pc_emp">[18]Persreg_pc_emp!$A$1:$Q$6428</definedName>
    <definedName name="Perssci_FTE_RSE_TOT_T">[19]Perssci_FTE_RSE_TOT_T!$A$1:$R$3255</definedName>
    <definedName name="_xlnm.Print_Area" localSheetId="54">'F1.5a'!$A$1:$K$40</definedName>
    <definedName name="_xlnm.Print_Area">#N/A</definedName>
    <definedName name="PRINT_AREA_MI">#N/A</definedName>
    <definedName name="PRINT_IT">#REF!</definedName>
    <definedName name="_xlnm.Print_Titles">#N/A</definedName>
    <definedName name="Print_Titles_MI">'[20]91 # of Enterprises'!$1:$4,'[20]91 # of Enterprises'!$A:$C</definedName>
    <definedName name="prix_courants" localSheetId="66">'[9]Prix courants'!$AA$14:$AY$52</definedName>
    <definedName name="prix_courants">'[9]Prix courants'!$AA$14:$AY$52</definedName>
    <definedName name="Project_Type">'[13]FP5 by Project Type'!$A$2:$F$14</definedName>
    <definedName name="Query1" localSheetId="66">#REF!</definedName>
    <definedName name="Query1">#REF!</definedName>
    <definedName name="SHEET_INS" localSheetId="66">#REF!</definedName>
    <definedName name="SHEET_INS">#REF!</definedName>
    <definedName name="Sheet1">'[21]111'!$A$2:$N$69</definedName>
    <definedName name="Spec_Prog">'[22]Fig.2 '!#REF!</definedName>
    <definedName name="SPSS" localSheetId="66">#REF!</definedName>
    <definedName name="SPSS">#REF!</definedName>
    <definedName name="sss">'[23]Norge utgifter og årsverk'!$A$969:$I$1041</definedName>
    <definedName name="Stubs" localSheetId="66">#REF!</definedName>
    <definedName name="Stubs">#REF!</definedName>
    <definedName name="Subtitle" localSheetId="66">#REF!</definedName>
    <definedName name="Subtitle">#REF!</definedName>
    <definedName name="TAB_PROC" localSheetId="66">#REF!</definedName>
    <definedName name="TAB_PROC">#REF!</definedName>
    <definedName name="Tab3a">#REF!</definedName>
    <definedName name="Tab3b">#REF!</definedName>
    <definedName name="Tab3c">#REF!</definedName>
    <definedName name="Tab3cc">#REF!</definedName>
    <definedName name="tab4a">#REF!</definedName>
    <definedName name="Tab5a">#REF!</definedName>
    <definedName name="tab5b">#REF!</definedName>
    <definedName name="tab5ba">#REF!</definedName>
    <definedName name="tab5aa">#REF!</definedName>
    <definedName name="Table">#REF!</definedName>
    <definedName name="TABLE1">'[24]Norge utgifter'!$A$8:$O$68</definedName>
    <definedName name="TABLE10">'[24]Norge utgifter og årsverk'!$A$907:$I$958</definedName>
    <definedName name="TABLE11">'[24]Norge utgifter og årsverk'!$A$969:$I$1041</definedName>
    <definedName name="TABLE12">[7]rd_res90!#REF!</definedName>
    <definedName name="TABLE13">[7]rd_res90!#REF!</definedName>
    <definedName name="TABLE14">[7]rd_res90!#REF!</definedName>
    <definedName name="TABLE15">[7]rd_res90!#REF!</definedName>
    <definedName name="TABLE16">[7]rd_res90!#REF!</definedName>
    <definedName name="TABLE17">[7]rd_res90!#REF!</definedName>
    <definedName name="TABLE18">[7]rd_res90!#REF!</definedName>
    <definedName name="TABLE19">[7]rd_res90!#REF!</definedName>
    <definedName name="TABLE2">'[24]Norge utgifter'!$A$82:$O$126</definedName>
    <definedName name="TABLE20">[7]rd_res90!#REF!</definedName>
    <definedName name="TABLE21">[7]rd_res90!#REF!</definedName>
    <definedName name="TABLE22">[7]rd_res90!#REF!</definedName>
    <definedName name="TABLE3">'[24]Norge utgifter'!$A$142:$O$206</definedName>
    <definedName name="TABLE4">'[24]Norge utgifter'!$A$221:$O$295</definedName>
    <definedName name="TABLE5">'[24]Norge utgifter'!$A$304:$O$376</definedName>
    <definedName name="TABLE6">[7]rd_res90!#REF!</definedName>
    <definedName name="TABLE6_1">'[24]Norge utgifter og årsverk'!$A$394:$I$467</definedName>
    <definedName name="TABLE6_2">'[24]Norge utgifter og årsverk'!$A$477:$I$554</definedName>
    <definedName name="TABLE6AND7">'[24]Norge utgifter'!$A$395:$O$445</definedName>
    <definedName name="TABLE7">'[24]Norge utgifter og årsverk'!$A$564:$I$638</definedName>
    <definedName name="TABLE8">'[24]Norge utgifter og årsverk'!$A$647:$I$690</definedName>
    <definedName name="TABLE9">'[24]Norge utgifter og årsverk'!$A$757:$I$820</definedName>
    <definedName name="TableBody" localSheetId="66">#REF!</definedName>
    <definedName name="TableBody">#REF!</definedName>
    <definedName name="TFP" localSheetId="66">#REF!</definedName>
    <definedName name="TFP">#REF!</definedName>
    <definedName name="Title" localSheetId="66">#REF!</definedName>
    <definedName name="Title">#REF!</definedName>
    <definedName name="tot_hoy_06" localSheetId="66">'[25]Tall 2.4.1'!#REF!</definedName>
    <definedName name="tot_hoy_06">'[25]Tall 2.4.1'!#REF!</definedName>
    <definedName name="tot_syss_06" localSheetId="66">'[25]Tall 2.4.1'!#REF!</definedName>
    <definedName name="tot_syss_06">'[25]Tall 2.4.1'!#REF!</definedName>
    <definedName name="tot_tek_06" localSheetId="66">'[25]Tall 2.4.1'!#REF!</definedName>
    <definedName name="tot_tek_06">'[25]Tall 2.4.1'!#REF!</definedName>
    <definedName name="tøys" localSheetId="66">#REF!</definedName>
    <definedName name="tøys">#REF!</definedName>
    <definedName name="VA" localSheetId="66">#REF!</definedName>
    <definedName name="VA">#REF!</definedName>
    <definedName name="www">'[23]Norge utgifter og årsverk'!$A$907:$I$958</definedName>
    <definedName name="XXX">#N/A</definedName>
    <definedName name="z">[1]Basisindekser!$A$33:$T$33</definedName>
    <definedName name="ZONE_IMPRES_MI">#N/A</definedName>
    <definedName name="År">[26]Innhold!$F$11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84" l="1"/>
  <c r="M13" i="84"/>
  <c r="M12" i="84"/>
  <c r="M11" i="84"/>
  <c r="M10" i="84"/>
  <c r="M9" i="84"/>
  <c r="M8" i="84"/>
  <c r="M7" i="84"/>
  <c r="M6" i="84"/>
  <c r="M5" i="84"/>
  <c r="X20" i="81" l="1"/>
  <c r="Q20" i="81"/>
  <c r="X18" i="81"/>
  <c r="Q18" i="81"/>
  <c r="X17" i="81"/>
  <c r="Q17" i="81"/>
  <c r="X16" i="81"/>
  <c r="Q16" i="81"/>
  <c r="X15" i="81"/>
  <c r="Q15" i="81"/>
  <c r="X14" i="81"/>
  <c r="Q14" i="81"/>
  <c r="X13" i="81"/>
  <c r="Q13" i="81"/>
  <c r="X12" i="81"/>
  <c r="Q12" i="81"/>
  <c r="X11" i="81"/>
  <c r="Q11" i="81"/>
  <c r="X10" i="81"/>
  <c r="Q10" i="81"/>
  <c r="X9" i="81"/>
  <c r="Q9" i="81"/>
  <c r="X8" i="81"/>
  <c r="Q8" i="81"/>
  <c r="X7" i="81"/>
  <c r="Q7" i="81"/>
  <c r="U73" i="80"/>
  <c r="T73" i="80"/>
  <c r="S73" i="80"/>
  <c r="R73" i="80"/>
  <c r="O73" i="80"/>
  <c r="N73" i="80"/>
  <c r="M73" i="80"/>
  <c r="L73" i="80"/>
  <c r="K73" i="80"/>
  <c r="J73" i="80"/>
  <c r="I73" i="80"/>
  <c r="H73" i="80"/>
  <c r="G73" i="80"/>
  <c r="F73" i="80"/>
  <c r="E73" i="80"/>
  <c r="D73" i="80"/>
  <c r="C73" i="80"/>
  <c r="B73" i="80"/>
  <c r="U72" i="80"/>
  <c r="T72" i="80"/>
  <c r="S72" i="80"/>
  <c r="R72" i="80"/>
  <c r="O72" i="80"/>
  <c r="N72" i="80"/>
  <c r="M72" i="80"/>
  <c r="L72" i="80"/>
  <c r="K72" i="80"/>
  <c r="J72" i="80"/>
  <c r="I72" i="80"/>
  <c r="H72" i="80"/>
  <c r="G72" i="80"/>
  <c r="F72" i="80"/>
  <c r="E72" i="80"/>
  <c r="D72" i="80"/>
  <c r="C72" i="80"/>
  <c r="B72" i="80"/>
  <c r="U71" i="80"/>
  <c r="T71" i="80"/>
  <c r="S71" i="80"/>
  <c r="R71" i="80"/>
  <c r="O71" i="80"/>
  <c r="N71" i="80"/>
  <c r="M71" i="80"/>
  <c r="L71" i="80"/>
  <c r="K71" i="80"/>
  <c r="J71" i="80"/>
  <c r="I71" i="80"/>
  <c r="H71" i="80"/>
  <c r="G71" i="80"/>
  <c r="F71" i="80"/>
  <c r="E71" i="80"/>
  <c r="D71" i="80"/>
  <c r="C71" i="80"/>
  <c r="B71" i="80"/>
  <c r="U70" i="80"/>
  <c r="T70" i="80"/>
  <c r="S70" i="80"/>
  <c r="R70" i="80"/>
  <c r="O70" i="80"/>
  <c r="N70" i="80"/>
  <c r="M70" i="80"/>
  <c r="L70" i="80"/>
  <c r="K70" i="80"/>
  <c r="J70" i="80"/>
  <c r="I70" i="80"/>
  <c r="H70" i="80"/>
  <c r="G70" i="80"/>
  <c r="F70" i="80"/>
  <c r="E70" i="80"/>
  <c r="D70" i="80"/>
  <c r="C70" i="80"/>
  <c r="B70" i="80"/>
  <c r="U69" i="80"/>
  <c r="T69" i="80"/>
  <c r="S69" i="80"/>
  <c r="R69" i="80"/>
  <c r="O69" i="80"/>
  <c r="N69" i="80"/>
  <c r="M69" i="80"/>
  <c r="L69" i="80"/>
  <c r="K69" i="80"/>
  <c r="J69" i="80"/>
  <c r="I69" i="80"/>
  <c r="H69" i="80"/>
  <c r="G69" i="80"/>
  <c r="F69" i="80"/>
  <c r="E69" i="80"/>
  <c r="D69" i="80"/>
  <c r="C69" i="80"/>
  <c r="B69" i="80"/>
  <c r="U68" i="80"/>
  <c r="T68" i="80"/>
  <c r="S68" i="80"/>
  <c r="R68" i="80"/>
  <c r="O68" i="80"/>
  <c r="N68" i="80"/>
  <c r="M68" i="80"/>
  <c r="L68" i="80"/>
  <c r="K68" i="80"/>
  <c r="J68" i="80"/>
  <c r="I68" i="80"/>
  <c r="H68" i="80"/>
  <c r="G68" i="80"/>
  <c r="F68" i="80"/>
  <c r="E68" i="80"/>
  <c r="D68" i="80"/>
  <c r="C68" i="80"/>
  <c r="B68" i="80"/>
  <c r="U67" i="80"/>
  <c r="T67" i="80"/>
  <c r="S67" i="80"/>
  <c r="R67" i="80"/>
  <c r="O67" i="80"/>
  <c r="N67" i="80"/>
  <c r="M67" i="80"/>
  <c r="L67" i="80"/>
  <c r="K67" i="80"/>
  <c r="J67" i="80"/>
  <c r="I67" i="80"/>
  <c r="H67" i="80"/>
  <c r="G67" i="80"/>
  <c r="F67" i="80"/>
  <c r="E67" i="80"/>
  <c r="D67" i="80"/>
  <c r="C67" i="80"/>
  <c r="B67" i="80"/>
  <c r="U66" i="80"/>
  <c r="T66" i="80"/>
  <c r="S66" i="80"/>
  <c r="R66" i="80"/>
  <c r="O66" i="80"/>
  <c r="N66" i="80"/>
  <c r="M66" i="80"/>
  <c r="L66" i="80"/>
  <c r="K66" i="80"/>
  <c r="J66" i="80"/>
  <c r="I66" i="80"/>
  <c r="H66" i="80"/>
  <c r="G66" i="80"/>
  <c r="F66" i="80"/>
  <c r="E66" i="80"/>
  <c r="D66" i="80"/>
  <c r="C66" i="80"/>
  <c r="B66" i="80"/>
  <c r="U65" i="80"/>
  <c r="T65" i="80"/>
  <c r="S65" i="80"/>
  <c r="R65" i="80"/>
  <c r="O65" i="80"/>
  <c r="N65" i="80"/>
  <c r="M65" i="80"/>
  <c r="L65" i="80"/>
  <c r="K65" i="80"/>
  <c r="J65" i="80"/>
  <c r="I65" i="80"/>
  <c r="H65" i="80"/>
  <c r="G65" i="80"/>
  <c r="F65" i="80"/>
  <c r="E65" i="80"/>
  <c r="D65" i="80"/>
  <c r="C65" i="80"/>
  <c r="B65" i="80"/>
  <c r="U64" i="80"/>
  <c r="T64" i="80"/>
  <c r="S64" i="80"/>
  <c r="R64" i="80"/>
  <c r="O64" i="80"/>
  <c r="N64" i="80"/>
  <c r="M64" i="80"/>
  <c r="L64" i="80"/>
  <c r="K64" i="80"/>
  <c r="J64" i="80"/>
  <c r="I64" i="80"/>
  <c r="H64" i="80"/>
  <c r="G64" i="80"/>
  <c r="F64" i="80"/>
  <c r="E64" i="80"/>
  <c r="D64" i="80"/>
  <c r="C64" i="80"/>
  <c r="B64" i="80"/>
  <c r="U63" i="80"/>
  <c r="T63" i="80"/>
  <c r="S63" i="80"/>
  <c r="R63" i="80"/>
  <c r="O63" i="80"/>
  <c r="N63" i="80"/>
  <c r="M63" i="80"/>
  <c r="L63" i="80"/>
  <c r="K63" i="80"/>
  <c r="J63" i="80"/>
  <c r="I63" i="80"/>
  <c r="H63" i="80"/>
  <c r="G63" i="80"/>
  <c r="F63" i="80"/>
  <c r="E63" i="80"/>
  <c r="D63" i="80"/>
  <c r="C63" i="80"/>
  <c r="B63" i="80"/>
  <c r="U62" i="80"/>
  <c r="T62" i="80"/>
  <c r="S62" i="80"/>
  <c r="R62" i="80"/>
  <c r="O62" i="80"/>
  <c r="N62" i="80"/>
  <c r="M62" i="80"/>
  <c r="L62" i="80"/>
  <c r="K62" i="80"/>
  <c r="J62" i="80"/>
  <c r="I62" i="80"/>
  <c r="H62" i="80"/>
  <c r="G62" i="80"/>
  <c r="F62" i="80"/>
  <c r="E62" i="80"/>
  <c r="D62" i="80"/>
  <c r="C62" i="80"/>
  <c r="B62" i="80"/>
  <c r="T18" i="80"/>
  <c r="S18" i="80"/>
  <c r="R18" i="80"/>
  <c r="Q18" i="80"/>
  <c r="O18" i="80"/>
  <c r="N18" i="80"/>
  <c r="M18" i="80"/>
  <c r="L18" i="80"/>
  <c r="K18" i="80"/>
  <c r="J18" i="80"/>
  <c r="I18" i="80"/>
  <c r="H18" i="80"/>
  <c r="G18" i="80"/>
  <c r="F18" i="80"/>
  <c r="E18" i="80"/>
  <c r="D18" i="80"/>
  <c r="C18" i="80"/>
  <c r="B18" i="80"/>
  <c r="O22" i="78"/>
  <c r="N22" i="78"/>
  <c r="G22" i="78"/>
  <c r="F22" i="78"/>
  <c r="E22" i="78"/>
  <c r="M22" i="78" s="1"/>
  <c r="D22" i="78"/>
  <c r="L22" i="78" s="1"/>
  <c r="B22" i="78"/>
  <c r="J22" i="78" s="1"/>
  <c r="N21" i="78"/>
  <c r="L21" i="78"/>
  <c r="K21" i="78"/>
  <c r="J21" i="78"/>
  <c r="O20" i="78"/>
  <c r="N20" i="78"/>
  <c r="M20" i="78"/>
  <c r="L20" i="78"/>
  <c r="K20" i="78"/>
  <c r="J20" i="78"/>
  <c r="O19" i="78"/>
  <c r="N19" i="78"/>
  <c r="M19" i="78"/>
  <c r="L19" i="78"/>
  <c r="K19" i="78"/>
  <c r="J19" i="78"/>
  <c r="O18" i="78"/>
  <c r="N18" i="78"/>
  <c r="M18" i="78"/>
  <c r="L18" i="78"/>
  <c r="K18" i="78"/>
  <c r="J18" i="78"/>
  <c r="O17" i="78"/>
  <c r="N17" i="78"/>
  <c r="M17" i="78"/>
  <c r="L17" i="78"/>
  <c r="K17" i="78"/>
  <c r="J17" i="78"/>
  <c r="O16" i="78"/>
  <c r="N16" i="78"/>
  <c r="M16" i="78"/>
  <c r="L16" i="78"/>
  <c r="O15" i="78"/>
  <c r="N15" i="78"/>
  <c r="M15" i="78"/>
  <c r="L15" i="78"/>
  <c r="K15" i="78"/>
  <c r="J15" i="78"/>
  <c r="O14" i="78"/>
  <c r="N14" i="78"/>
  <c r="M14" i="78"/>
  <c r="L14" i="78"/>
  <c r="K14" i="78"/>
  <c r="J14" i="78"/>
  <c r="O13" i="78"/>
  <c r="N13" i="78"/>
  <c r="M13" i="78"/>
  <c r="L13" i="78"/>
  <c r="K13" i="78"/>
  <c r="J13" i="78"/>
  <c r="O12" i="78"/>
  <c r="N12" i="78"/>
  <c r="M12" i="78"/>
  <c r="L12" i="78"/>
  <c r="K12" i="78"/>
  <c r="J12" i="78"/>
  <c r="O11" i="78"/>
  <c r="N11" i="78"/>
  <c r="M11" i="78"/>
  <c r="L11" i="78"/>
  <c r="J11" i="78"/>
  <c r="C11" i="78"/>
  <c r="C7" i="78" s="1"/>
  <c r="O10" i="78"/>
  <c r="N10" i="78"/>
  <c r="M10" i="78"/>
  <c r="L10" i="78"/>
  <c r="K10" i="78"/>
  <c r="J10" i="78"/>
  <c r="O9" i="78"/>
  <c r="N9" i="78"/>
  <c r="M9" i="78"/>
  <c r="L9" i="78"/>
  <c r="K9" i="78"/>
  <c r="J9" i="78"/>
  <c r="O8" i="78"/>
  <c r="N8" i="78"/>
  <c r="M8" i="78"/>
  <c r="L8" i="78"/>
  <c r="K8" i="78"/>
  <c r="J8" i="78"/>
  <c r="O7" i="78"/>
  <c r="N7" i="78"/>
  <c r="M7" i="78"/>
  <c r="L7" i="78"/>
  <c r="B7" i="78"/>
  <c r="B16" i="78" s="1"/>
  <c r="J16" i="78" s="1"/>
  <c r="K7" i="78" l="1"/>
  <c r="C16" i="78"/>
  <c r="K16" i="78" s="1"/>
  <c r="C22" i="78"/>
  <c r="K22" i="78" s="1"/>
  <c r="K11" i="78"/>
  <c r="J7" i="78"/>
  <c r="H22" i="74" l="1"/>
  <c r="G22" i="74"/>
  <c r="F22" i="74"/>
  <c r="E22" i="74"/>
  <c r="D22" i="74"/>
  <c r="C22" i="74"/>
  <c r="B22" i="74"/>
  <c r="H21" i="74"/>
  <c r="G21" i="74"/>
  <c r="F21" i="74"/>
  <c r="E21" i="74"/>
  <c r="D21" i="74"/>
  <c r="C21" i="74"/>
  <c r="B21" i="74"/>
  <c r="H20" i="74"/>
  <c r="G20" i="74"/>
  <c r="F20" i="74"/>
  <c r="E20" i="74"/>
  <c r="D20" i="74"/>
  <c r="C20" i="74"/>
  <c r="B20" i="74"/>
  <c r="H19" i="74"/>
  <c r="G19" i="74"/>
  <c r="F19" i="74"/>
  <c r="E19" i="74"/>
  <c r="D19" i="74"/>
  <c r="C19" i="74"/>
  <c r="B19" i="74"/>
  <c r="H18" i="74"/>
  <c r="G18" i="74"/>
  <c r="F18" i="74"/>
  <c r="E18" i="74"/>
  <c r="D18" i="74"/>
  <c r="C18" i="74"/>
  <c r="B18" i="74"/>
  <c r="H17" i="74"/>
  <c r="G17" i="74"/>
  <c r="F17" i="74"/>
  <c r="E17" i="74"/>
  <c r="D17" i="74"/>
  <c r="C17" i="74"/>
  <c r="B17" i="74"/>
  <c r="E16" i="68" l="1"/>
  <c r="E15" i="68"/>
  <c r="E14" i="68"/>
  <c r="E13" i="68"/>
  <c r="E12" i="68"/>
  <c r="E11" i="68"/>
  <c r="E10" i="68"/>
  <c r="E9" i="68"/>
  <c r="E8" i="68"/>
  <c r="E7" i="68"/>
  <c r="E6" i="68"/>
  <c r="E5" i="68"/>
  <c r="L3277" i="71"/>
  <c r="I18" i="70"/>
  <c r="H18" i="70"/>
  <c r="K18" i="70" s="1"/>
  <c r="G18" i="70"/>
  <c r="F18" i="70"/>
  <c r="E18" i="70"/>
  <c r="K16" i="70"/>
  <c r="J16" i="70"/>
  <c r="I16" i="70"/>
  <c r="K15" i="70"/>
  <c r="J15" i="70"/>
  <c r="I15" i="70"/>
  <c r="K14" i="70"/>
  <c r="J14" i="70"/>
  <c r="I14" i="70"/>
  <c r="K13" i="70"/>
  <c r="J13" i="70"/>
  <c r="I13" i="70"/>
  <c r="K12" i="70"/>
  <c r="J12" i="70"/>
  <c r="I12" i="70"/>
  <c r="K11" i="70"/>
  <c r="J11" i="70"/>
  <c r="I11" i="70"/>
  <c r="K10" i="70"/>
  <c r="J10" i="70"/>
  <c r="I10" i="70"/>
  <c r="K9" i="70"/>
  <c r="J9" i="70"/>
  <c r="I9" i="70"/>
  <c r="K8" i="70"/>
  <c r="J8" i="70"/>
  <c r="I8" i="70"/>
  <c r="K7" i="70"/>
  <c r="J7" i="70"/>
  <c r="I7" i="70"/>
  <c r="K6" i="70"/>
  <c r="J6" i="70"/>
  <c r="I6" i="70"/>
  <c r="B15" i="66"/>
  <c r="F14" i="66"/>
  <c r="F13" i="66"/>
  <c r="F12" i="66"/>
  <c r="F11" i="66"/>
  <c r="F10" i="66"/>
  <c r="F9" i="66"/>
  <c r="F8" i="66"/>
  <c r="F7" i="66"/>
  <c r="F6" i="66"/>
  <c r="F5" i="66"/>
  <c r="F4" i="66"/>
  <c r="E17" i="65"/>
  <c r="E15" i="65"/>
  <c r="E14" i="65"/>
  <c r="E13" i="65"/>
  <c r="E12" i="65"/>
  <c r="E11" i="65"/>
  <c r="E10" i="65"/>
  <c r="E9" i="65"/>
  <c r="E8" i="65"/>
  <c r="E7" i="65"/>
  <c r="E6" i="65"/>
  <c r="E5" i="65"/>
  <c r="E39" i="64"/>
  <c r="D19" i="64"/>
  <c r="B19" i="64"/>
  <c r="B38" i="64"/>
  <c r="B18" i="64"/>
  <c r="D17" i="64"/>
  <c r="C17" i="64"/>
  <c r="B17" i="64"/>
  <c r="B36" i="64"/>
  <c r="D16" i="64" s="1"/>
  <c r="B16" i="64"/>
  <c r="B35" i="64"/>
  <c r="D15" i="64" s="1"/>
  <c r="B15" i="64"/>
  <c r="B34" i="64"/>
  <c r="D14" i="64" s="1"/>
  <c r="B14" i="64"/>
  <c r="B33" i="64"/>
  <c r="D13" i="64" s="1"/>
  <c r="B13" i="64"/>
  <c r="B32" i="64"/>
  <c r="C12" i="64" s="1"/>
  <c r="D12" i="64"/>
  <c r="B12" i="64"/>
  <c r="B31" i="64"/>
  <c r="D11" i="64" s="1"/>
  <c r="B11" i="64"/>
  <c r="B30" i="64"/>
  <c r="C10" i="64" s="1"/>
  <c r="B10" i="64"/>
  <c r="B29" i="64"/>
  <c r="D9" i="64" s="1"/>
  <c r="B9" i="64"/>
  <c r="B28" i="64"/>
  <c r="D8" i="64"/>
  <c r="C8" i="64"/>
  <c r="B8" i="64"/>
  <c r="B27" i="64"/>
  <c r="D7" i="64" s="1"/>
  <c r="B7" i="64"/>
  <c r="C18" i="63"/>
  <c r="C17" i="63"/>
  <c r="C16" i="63"/>
  <c r="C15" i="63"/>
  <c r="C14" i="63"/>
  <c r="C13" i="63"/>
  <c r="C12" i="63"/>
  <c r="C11" i="63"/>
  <c r="C10" i="63"/>
  <c r="C9" i="63"/>
  <c r="C8" i="63"/>
  <c r="J18" i="70" l="1"/>
  <c r="D10" i="64"/>
  <c r="C14" i="64"/>
  <c r="C7" i="64"/>
  <c r="C11" i="64"/>
  <c r="C15" i="64"/>
  <c r="D20" i="64"/>
  <c r="F15" i="66"/>
  <c r="C9" i="64"/>
  <c r="C16" i="64"/>
  <c r="C13" i="64"/>
  <c r="G11" i="66" l="1"/>
  <c r="G15" i="66"/>
  <c r="G13" i="66"/>
  <c r="G14" i="66"/>
  <c r="G12" i="66"/>
  <c r="G10" i="66"/>
  <c r="G8" i="66"/>
  <c r="G6" i="66"/>
  <c r="G4" i="66"/>
  <c r="G9" i="66"/>
  <c r="G7" i="66"/>
  <c r="G5" i="66"/>
  <c r="E9" i="62" l="1"/>
  <c r="D9" i="62"/>
  <c r="C9" i="62"/>
  <c r="B9" i="62"/>
  <c r="F8" i="62"/>
  <c r="F7" i="62"/>
  <c r="F6" i="62"/>
  <c r="F5" i="62"/>
  <c r="F9" i="62" s="1"/>
  <c r="B11" i="60"/>
  <c r="H20" i="53" l="1"/>
  <c r="H21" i="53"/>
  <c r="H22" i="53"/>
  <c r="H23" i="53"/>
  <c r="H24" i="53"/>
  <c r="H25" i="53"/>
  <c r="H26" i="53"/>
  <c r="G27" i="53"/>
  <c r="H27" i="53"/>
  <c r="H28" i="53"/>
  <c r="H29" i="53"/>
  <c r="H30" i="53"/>
  <c r="C96" i="52"/>
  <c r="B96" i="52"/>
  <c r="C95" i="52"/>
  <c r="B95" i="52"/>
  <c r="C94" i="52"/>
  <c r="B94" i="52"/>
  <c r="G94" i="52" s="1"/>
  <c r="C93" i="52"/>
  <c r="B93" i="52"/>
  <c r="G93" i="52" s="1"/>
  <c r="C92" i="52"/>
  <c r="B92" i="52"/>
  <c r="G92" i="52" s="1"/>
  <c r="H92" i="52" s="1"/>
  <c r="C91" i="52"/>
  <c r="B91" i="52"/>
  <c r="C90" i="52"/>
  <c r="B90" i="52"/>
  <c r="G90" i="52" s="1"/>
  <c r="C89" i="52"/>
  <c r="B89" i="52"/>
  <c r="C88" i="52"/>
  <c r="B88" i="52"/>
  <c r="C87" i="52"/>
  <c r="B87" i="52"/>
  <c r="G87" i="52" s="1"/>
  <c r="C86" i="52"/>
  <c r="B86" i="52"/>
  <c r="G86" i="52" s="1"/>
  <c r="C85" i="52"/>
  <c r="B85" i="52"/>
  <c r="G85" i="52" s="1"/>
  <c r="H85" i="52" s="1"/>
  <c r="C84" i="52"/>
  <c r="B84" i="52"/>
  <c r="C83" i="52"/>
  <c r="B83" i="52"/>
  <c r="G83" i="52" s="1"/>
  <c r="C82" i="52"/>
  <c r="B82" i="52"/>
  <c r="C81" i="52"/>
  <c r="B81" i="52"/>
  <c r="C80" i="52"/>
  <c r="B80" i="52"/>
  <c r="G80" i="52" s="1"/>
  <c r="C79" i="52"/>
  <c r="B79" i="52"/>
  <c r="G79" i="52" s="1"/>
  <c r="C78" i="52"/>
  <c r="B78" i="52"/>
  <c r="G78" i="52" s="1"/>
  <c r="H78" i="52" s="1"/>
  <c r="C77" i="52"/>
  <c r="B77" i="52"/>
  <c r="H23" i="58"/>
  <c r="G23" i="58"/>
  <c r="F23" i="58"/>
  <c r="E23" i="58"/>
  <c r="D23" i="58"/>
  <c r="C23" i="58"/>
  <c r="B23" i="58"/>
  <c r="H22" i="58"/>
  <c r="G22" i="58"/>
  <c r="F22" i="58"/>
  <c r="E22" i="58"/>
  <c r="D22" i="58"/>
  <c r="C22" i="58"/>
  <c r="B22" i="58"/>
  <c r="H21" i="58"/>
  <c r="G21" i="58"/>
  <c r="F21" i="58"/>
  <c r="E21" i="58"/>
  <c r="D21" i="58"/>
  <c r="C21" i="58"/>
  <c r="B21" i="58"/>
  <c r="H20" i="58"/>
  <c r="G20" i="58"/>
  <c r="F20" i="58"/>
  <c r="E20" i="58"/>
  <c r="D20" i="58"/>
  <c r="C20" i="58"/>
  <c r="B20" i="58"/>
  <c r="H19" i="58"/>
  <c r="G19" i="58"/>
  <c r="F19" i="58"/>
  <c r="E19" i="58"/>
  <c r="D19" i="58"/>
  <c r="C19" i="58"/>
  <c r="B19" i="58"/>
  <c r="H18" i="58"/>
  <c r="G18" i="58"/>
  <c r="F18" i="58"/>
  <c r="E18" i="58"/>
  <c r="D18" i="58"/>
  <c r="C18" i="58"/>
  <c r="B18" i="58"/>
  <c r="H17" i="58"/>
  <c r="G17" i="58"/>
  <c r="F17" i="58"/>
  <c r="E17" i="58"/>
  <c r="D17" i="58"/>
  <c r="C17" i="58"/>
  <c r="B17" i="58"/>
  <c r="H11" i="57"/>
  <c r="H10" i="57"/>
  <c r="H9" i="57"/>
  <c r="H8" i="57"/>
  <c r="H7" i="57"/>
  <c r="H6" i="57"/>
  <c r="H5" i="57"/>
  <c r="I46" i="56"/>
  <c r="H46" i="56"/>
  <c r="G46" i="56"/>
  <c r="F46" i="56"/>
  <c r="E46" i="56"/>
  <c r="D46" i="56"/>
  <c r="C46" i="56"/>
  <c r="I45" i="56"/>
  <c r="H45" i="56"/>
  <c r="G45" i="56"/>
  <c r="F45" i="56"/>
  <c r="E45" i="56"/>
  <c r="D45" i="56"/>
  <c r="C45" i="56"/>
  <c r="I44" i="56"/>
  <c r="H44" i="56"/>
  <c r="G44" i="56"/>
  <c r="F44" i="56"/>
  <c r="E44" i="56"/>
  <c r="D44" i="56"/>
  <c r="C44" i="56"/>
  <c r="I43" i="56"/>
  <c r="H43" i="56"/>
  <c r="G43" i="56"/>
  <c r="F43" i="56"/>
  <c r="E43" i="56"/>
  <c r="D43" i="56"/>
  <c r="C43" i="56"/>
  <c r="I42" i="56"/>
  <c r="H42" i="56"/>
  <c r="G42" i="56"/>
  <c r="F42" i="56"/>
  <c r="E42" i="56"/>
  <c r="D42" i="56"/>
  <c r="C42" i="56"/>
  <c r="I41" i="56"/>
  <c r="H41" i="56"/>
  <c r="G41" i="56"/>
  <c r="F41" i="56"/>
  <c r="E41" i="56"/>
  <c r="D41" i="56"/>
  <c r="C41" i="56"/>
  <c r="I40" i="56"/>
  <c r="H40" i="56"/>
  <c r="G40" i="56"/>
  <c r="F40" i="56"/>
  <c r="E40" i="56"/>
  <c r="D40" i="56"/>
  <c r="C40" i="56"/>
  <c r="I39" i="56"/>
  <c r="H39" i="56"/>
  <c r="G39" i="56"/>
  <c r="F39" i="56"/>
  <c r="E39" i="56"/>
  <c r="D39" i="56"/>
  <c r="C39" i="56"/>
  <c r="I38" i="56"/>
  <c r="H38" i="56"/>
  <c r="G38" i="56"/>
  <c r="F38" i="56"/>
  <c r="E38" i="56"/>
  <c r="D38" i="56"/>
  <c r="C38" i="56"/>
  <c r="I37" i="56"/>
  <c r="H37" i="56"/>
  <c r="G37" i="56"/>
  <c r="F37" i="56"/>
  <c r="E37" i="56"/>
  <c r="D37" i="56"/>
  <c r="C37" i="56"/>
  <c r="I36" i="56"/>
  <c r="H36" i="56"/>
  <c r="G36" i="56"/>
  <c r="F36" i="56"/>
  <c r="E36" i="56"/>
  <c r="D36" i="56"/>
  <c r="C36" i="56"/>
  <c r="I31" i="56"/>
  <c r="H31" i="56"/>
  <c r="G31" i="56"/>
  <c r="F31" i="56"/>
  <c r="E31" i="56"/>
  <c r="D31" i="56"/>
  <c r="C31" i="56"/>
  <c r="B31" i="56"/>
  <c r="I30" i="56"/>
  <c r="H30" i="56"/>
  <c r="G30" i="56"/>
  <c r="F30" i="56"/>
  <c r="E30" i="56"/>
  <c r="D30" i="56"/>
  <c r="C30" i="56"/>
  <c r="B30" i="56"/>
  <c r="I29" i="56"/>
  <c r="H29" i="56"/>
  <c r="G29" i="56"/>
  <c r="F29" i="56"/>
  <c r="E29" i="56"/>
  <c r="D29" i="56"/>
  <c r="C29" i="56"/>
  <c r="B29" i="56"/>
  <c r="I28" i="56"/>
  <c r="H28" i="56"/>
  <c r="G28" i="56"/>
  <c r="F28" i="56"/>
  <c r="E28" i="56"/>
  <c r="D28" i="56"/>
  <c r="C28" i="56"/>
  <c r="B28" i="56"/>
  <c r="I27" i="56"/>
  <c r="H27" i="56"/>
  <c r="G27" i="56"/>
  <c r="F27" i="56"/>
  <c r="E27" i="56"/>
  <c r="D27" i="56"/>
  <c r="C27" i="56"/>
  <c r="B27" i="56"/>
  <c r="I26" i="56"/>
  <c r="H26" i="56"/>
  <c r="G26" i="56"/>
  <c r="F26" i="56"/>
  <c r="E26" i="56"/>
  <c r="D26" i="56"/>
  <c r="C26" i="56"/>
  <c r="B26" i="56"/>
  <c r="I25" i="56"/>
  <c r="H25" i="56"/>
  <c r="G25" i="56"/>
  <c r="F25" i="56"/>
  <c r="E25" i="56"/>
  <c r="D25" i="56"/>
  <c r="C25" i="56"/>
  <c r="B25" i="56"/>
  <c r="I24" i="56"/>
  <c r="H24" i="56"/>
  <c r="G24" i="56"/>
  <c r="F24" i="56"/>
  <c r="E24" i="56"/>
  <c r="D24" i="56"/>
  <c r="C24" i="56"/>
  <c r="B24" i="56"/>
  <c r="I23" i="56"/>
  <c r="H23" i="56"/>
  <c r="G23" i="56"/>
  <c r="F23" i="56"/>
  <c r="E23" i="56"/>
  <c r="D23" i="56"/>
  <c r="C23" i="56"/>
  <c r="B23" i="56"/>
  <c r="I22" i="56"/>
  <c r="H22" i="56"/>
  <c r="G22" i="56"/>
  <c r="F22" i="56"/>
  <c r="E22" i="56"/>
  <c r="D22" i="56"/>
  <c r="C22" i="56"/>
  <c r="B22" i="56"/>
  <c r="I21" i="56"/>
  <c r="H21" i="56"/>
  <c r="G21" i="56"/>
  <c r="F21" i="56"/>
  <c r="E21" i="56"/>
  <c r="D21" i="56"/>
  <c r="C21" i="56"/>
  <c r="B21" i="56"/>
  <c r="B12" i="54"/>
  <c r="F30" i="53"/>
  <c r="E30" i="53"/>
  <c r="D30" i="53"/>
  <c r="G30" i="53" s="1"/>
  <c r="C30" i="53"/>
  <c r="B30" i="53"/>
  <c r="F29" i="53"/>
  <c r="E29" i="53"/>
  <c r="D29" i="53"/>
  <c r="C29" i="53"/>
  <c r="G29" i="53" s="1"/>
  <c r="B29" i="53"/>
  <c r="F28" i="53"/>
  <c r="E28" i="53"/>
  <c r="D28" i="53"/>
  <c r="C28" i="53"/>
  <c r="G28" i="53" s="1"/>
  <c r="B28" i="53"/>
  <c r="F27" i="53"/>
  <c r="E27" i="53"/>
  <c r="D27" i="53"/>
  <c r="C27" i="53"/>
  <c r="B27" i="53"/>
  <c r="F26" i="53"/>
  <c r="E26" i="53"/>
  <c r="D26" i="53"/>
  <c r="C26" i="53"/>
  <c r="G26" i="53" s="1"/>
  <c r="B26" i="53"/>
  <c r="F25" i="53"/>
  <c r="E25" i="53"/>
  <c r="D25" i="53"/>
  <c r="C25" i="53"/>
  <c r="G25" i="53" s="1"/>
  <c r="B25" i="53"/>
  <c r="F24" i="53"/>
  <c r="E24" i="53"/>
  <c r="D24" i="53"/>
  <c r="C24" i="53"/>
  <c r="G24" i="53" s="1"/>
  <c r="B24" i="53"/>
  <c r="F23" i="53"/>
  <c r="E23" i="53"/>
  <c r="D23" i="53"/>
  <c r="C23" i="53"/>
  <c r="G23" i="53" s="1"/>
  <c r="B23" i="53"/>
  <c r="F22" i="53"/>
  <c r="E22" i="53"/>
  <c r="D22" i="53"/>
  <c r="C22" i="53"/>
  <c r="B22" i="53"/>
  <c r="F21" i="53"/>
  <c r="E21" i="53"/>
  <c r="D21" i="53"/>
  <c r="C21" i="53"/>
  <c r="B21" i="53"/>
  <c r="F20" i="53"/>
  <c r="E20" i="53"/>
  <c r="D20" i="53"/>
  <c r="C20" i="53"/>
  <c r="G20" i="53" s="1"/>
  <c r="B20" i="53"/>
  <c r="G21" i="53" l="1"/>
  <c r="G22" i="53"/>
  <c r="G77" i="52"/>
  <c r="G84" i="52"/>
  <c r="G91" i="52"/>
  <c r="G81" i="52"/>
  <c r="H81" i="52" s="1"/>
  <c r="G88" i="52"/>
  <c r="H88" i="52" s="1"/>
  <c r="G95" i="52"/>
  <c r="H95" i="52" s="1"/>
  <c r="H83" i="52"/>
  <c r="H90" i="52"/>
  <c r="H77" i="52"/>
  <c r="H84" i="52"/>
  <c r="H91" i="52"/>
  <c r="H79" i="52"/>
  <c r="H86" i="52"/>
  <c r="H93" i="52"/>
  <c r="H80" i="52"/>
  <c r="H87" i="52"/>
  <c r="H94" i="52"/>
  <c r="G82" i="52"/>
  <c r="H82" i="52" s="1"/>
  <c r="G89" i="52"/>
  <c r="H89" i="52" s="1"/>
  <c r="G96" i="52"/>
  <c r="H96" i="52" s="1"/>
  <c r="B13" i="39" l="1"/>
  <c r="C13" i="39"/>
  <c r="D13" i="39"/>
  <c r="E13" i="39"/>
  <c r="F13" i="39"/>
  <c r="G13" i="39"/>
  <c r="H13" i="39"/>
  <c r="I13" i="39"/>
  <c r="J13" i="39"/>
  <c r="K13" i="39"/>
  <c r="L13" i="39"/>
  <c r="E8" i="36" l="1"/>
  <c r="D8" i="36"/>
  <c r="C8" i="36"/>
  <c r="W7" i="19"/>
  <c r="V7" i="19"/>
  <c r="U7" i="19"/>
  <c r="T7" i="19"/>
  <c r="S7" i="19"/>
  <c r="R7" i="19"/>
  <c r="Q7" i="19"/>
  <c r="P7" i="19"/>
  <c r="O7" i="19"/>
  <c r="N7" i="19"/>
  <c r="M7" i="19"/>
  <c r="L7" i="19"/>
  <c r="K7" i="19"/>
  <c r="J7" i="19"/>
  <c r="I7" i="19"/>
  <c r="H7" i="19"/>
  <c r="G7" i="19"/>
  <c r="F7" i="19"/>
  <c r="E7" i="19"/>
  <c r="D7" i="19"/>
  <c r="F267" i="17"/>
  <c r="I16" i="16"/>
  <c r="G16" i="16"/>
  <c r="E16" i="16"/>
  <c r="C16" i="16"/>
  <c r="I15" i="16"/>
  <c r="G15" i="16"/>
  <c r="E15" i="16"/>
  <c r="C15" i="16"/>
  <c r="G14" i="16"/>
  <c r="E14" i="16"/>
  <c r="C14" i="16"/>
  <c r="I14" i="16" s="1"/>
  <c r="H13" i="16"/>
  <c r="G13" i="16" s="1"/>
  <c r="H12" i="16"/>
  <c r="G12" i="16" s="1"/>
  <c r="H11" i="16"/>
  <c r="B24" i="13"/>
  <c r="E21" i="13"/>
  <c r="D21" i="13"/>
  <c r="C21" i="13"/>
  <c r="D20" i="13"/>
  <c r="C20" i="13"/>
  <c r="B20" i="13"/>
  <c r="D19" i="13"/>
  <c r="C19" i="13"/>
  <c r="F15" i="13"/>
  <c r="D29" i="13" s="1"/>
  <c r="F14" i="13"/>
  <c r="E28" i="13" s="1"/>
  <c r="F13" i="13"/>
  <c r="E27" i="13" s="1"/>
  <c r="F12" i="13"/>
  <c r="E26" i="13" s="1"/>
  <c r="F11" i="13"/>
  <c r="E25" i="13" s="1"/>
  <c r="F10" i="13"/>
  <c r="C24" i="13" s="1"/>
  <c r="F9" i="13"/>
  <c r="E23" i="13" s="1"/>
  <c r="F8" i="13"/>
  <c r="C22" i="13" s="1"/>
  <c r="F7" i="13"/>
  <c r="B21" i="13" s="1"/>
  <c r="F6" i="13"/>
  <c r="E20" i="13" s="1"/>
  <c r="F5" i="13"/>
  <c r="E19" i="13" s="1"/>
  <c r="E18" i="12"/>
  <c r="E17" i="12"/>
  <c r="E16" i="12"/>
  <c r="E15" i="12"/>
  <c r="E14" i="12"/>
  <c r="E13" i="12"/>
  <c r="E12" i="12"/>
  <c r="E11" i="12"/>
  <c r="E10" i="12"/>
  <c r="E9" i="12"/>
  <c r="E8" i="12"/>
  <c r="B22" i="13" l="1"/>
  <c r="B27" i="13"/>
  <c r="D27" i="13"/>
  <c r="F20" i="13"/>
  <c r="C27" i="13"/>
  <c r="B19" i="13"/>
  <c r="F19" i="13" s="1"/>
  <c r="F21" i="13"/>
  <c r="F24" i="13"/>
  <c r="F27" i="13"/>
  <c r="D22" i="13"/>
  <c r="C25" i="13"/>
  <c r="B28" i="13"/>
  <c r="E22" i="13"/>
  <c r="E30" i="13" s="1"/>
  <c r="D25" i="13"/>
  <c r="C28" i="13"/>
  <c r="C12" i="16"/>
  <c r="D24" i="13"/>
  <c r="E24" i="13"/>
  <c r="B25" i="13"/>
  <c r="D28" i="13"/>
  <c r="E12" i="16"/>
  <c r="B23" i="13"/>
  <c r="C23" i="13"/>
  <c r="B26" i="13"/>
  <c r="D23" i="13"/>
  <c r="C26" i="13"/>
  <c r="B29" i="13"/>
  <c r="F29" i="13" s="1"/>
  <c r="C13" i="16"/>
  <c r="E29" i="13"/>
  <c r="C29" i="13"/>
  <c r="D26" i="13"/>
  <c r="E13" i="16"/>
  <c r="B30" i="13" l="1"/>
  <c r="D30" i="13"/>
  <c r="C30" i="13"/>
  <c r="F22" i="13"/>
  <c r="F28" i="13"/>
  <c r="F26" i="13"/>
  <c r="F23" i="13"/>
  <c r="F2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PX-Web Ekstern</author>
  </authors>
  <commentList>
    <comment ref="W8" authorId="0" shapeId="0" xr:uid="{ABDB7BDD-90DB-492E-AD10-6FA60F8D20B2}">
      <text>
        <r>
          <rPr>
            <sz val="9"/>
            <color rgb="FF000000"/>
            <rFont val="Tahoma"/>
            <family val="2"/>
          </rPr>
          <t xml:space="preserve">Ved grenseregulering 1.1 1980 ble 53 personer overført fra 0231 Skedsmo til 0301 Oslo.
</t>
        </r>
      </text>
    </comment>
    <comment ref="W12" authorId="0" shapeId="0" xr:uid="{43ADDE40-EB08-4BC5-B4E3-04F054EE8A67}">
      <text>
        <r>
          <rPr>
            <sz val="9"/>
            <color rgb="FF000000"/>
            <rFont val="Tahoma"/>
            <family val="2"/>
          </rPr>
          <t xml:space="preserve">1.1.1964 ble 24 personer overført fra 1154 Skjold (Flatnæs-Buvik-området) til 1216 Sveio. 1.1.2002 ble 1214 Ølen overført fra Hordaland  til Rogaland fylke, som 1159 Ølen.
</t>
        </r>
      </text>
    </comment>
    <comment ref="W14" authorId="0" shapeId="0" xr:uid="{E411E10C-1B44-4AC3-BF9D-688354DB030E}">
      <text>
        <r>
          <rPr>
            <sz val="9"/>
            <color rgb="FF000000"/>
            <rFont val="Tahoma"/>
            <family val="2"/>
          </rPr>
          <t xml:space="preserve">1.1. 2019 ble kommunen 1567 Rindal flyttet fra Møre og Romsdal til Trøndelag. 1.1.2020 ble kommunen 1571 Halsa flyttet fra Møre og Romsdal til Trøndelag. 1.1.2020 ble kommunen 1444 Hornindal flyttet fra Sogn og Fjordane til Møre og Romsdal.
Ved grenseregulering 1. januar 2002 ble ca. 380 personer overført fra 1514 Sande kommune til 1511 Vanylven kommune. Ved grenseregulering 1. januar 2008 vart 4 innbyggjarar flytta over frå 1567 Rindal til 1612 Hemne.
</t>
        </r>
      </text>
    </comment>
    <comment ref="W15" authorId="0" shapeId="0" xr:uid="{FE0AB81E-49C5-4119-A3C8-55727320850E}">
      <text>
        <r>
          <rPr>
            <sz val="9"/>
            <color rgb="FF000000"/>
            <rFont val="Tahoma"/>
            <family val="2"/>
          </rPr>
          <t xml:space="preserve">1.1. 2019 ble kommunen 1567 Rindal flyttet fra Møre og Romsdal til Trøndelag. 1.1.2020 ble kommunen 1571 Halsa flyttet fra Møre og Romsdal til Trøndelag.
</t>
        </r>
      </text>
    </comment>
    <comment ref="W16" authorId="0" shapeId="0" xr:uid="{EAB7C3D2-8DC0-4168-A8B2-43CE82B870CD}">
      <text>
        <r>
          <rPr>
            <sz val="9"/>
            <color rgb="FF000000"/>
            <rFont val="Tahoma"/>
            <family val="2"/>
          </rPr>
          <t xml:space="preserve">1.1.2020 ble kommunen 1852 Tjeldsund flyttet fra Nordland til Troms og Finnmark.
1.januar 2000 ble 102 personer overført fra 1911 Kvæfjord til 1870 Sortland.
</t>
        </r>
      </text>
    </comment>
    <comment ref="W18" authorId="0" shapeId="0" xr:uid="{487857A6-9DBF-426F-9F9D-76F350C76A09}">
      <text>
        <r>
          <rPr>
            <sz val="9"/>
            <color rgb="FF000000"/>
            <rFont val="Tahoma"/>
            <family val="2"/>
          </rPr>
          <t xml:space="preserve">Svalbard er ikke definert som fylke i lovens forstand, men i offisiell statistikk behandles Svalbard på lik linje med de andre fylkene i Norge.
</t>
        </r>
      </text>
    </comment>
  </commentList>
</comments>
</file>

<file path=xl/sharedStrings.xml><?xml version="1.0" encoding="utf-8"?>
<sst xmlns="http://schemas.openxmlformats.org/spreadsheetml/2006/main" count="19499" uniqueCount="890">
  <si>
    <t>Indikatorrapporten 2025 – Kapittel 1: Forskning og utvikling i Norge</t>
  </si>
  <si>
    <t>Delkapittel</t>
  </si>
  <si>
    <t>Introduksjon</t>
  </si>
  <si>
    <t>Signaturfigur S1</t>
  </si>
  <si>
    <t>https://app.powerbi.com/view?r=eyJrIjoiZWIxNWNmZWEtZmJlNi00ZDYyLThiOGQtNjgyYzFiMjUxNmJkIiwidCI6ImE5YjEzODgyLTk5YTYtNGIyOC05MzY4LWI2NGM2OWJmMDI1NiIsImMiOjh9</t>
  </si>
  <si>
    <t>FoU-utgifter i Norge etter sektor. 1970–2023. Kroner. Faste 2015-priser og løpende priser.</t>
  </si>
  <si>
    <t>1.1 Samlet FoU-innsats i Norge</t>
  </si>
  <si>
    <t>Figur 1.1a</t>
  </si>
  <si>
    <t>https://app.powerbi.com/view?r=eyJrIjoiOTY0ZDFjZmMtOWRiZS00Y2VlLWEyNWQtOGIxYjc0MTliZmZkIiwidCI6ImE5YjEzODgyLTk5YTYtNGIyOC05MzY4LWI2NGM2OWJmMDI1NiIsImMiOjh9</t>
  </si>
  <si>
    <t>Totale FoU-utgifter etter sektor for utførelse. 2013–2023.</t>
  </si>
  <si>
    <t>Figur 1.1b</t>
  </si>
  <si>
    <t>https://app.powerbi.com/view?r=eyJrIjoiOWY1NWI2NDYtZTY2Yi00MzExLWJhOTctNmMwYzYxZjE4YWZkIiwidCI6ImE5YjEzODgyLTk5YTYtNGIyOC05MzY4LWI2NGM2OWJmMDI1NiIsImMiOjh9</t>
  </si>
  <si>
    <t>Totale FoU-utgifter i Norge etter utgiftsart. 2013–2023. Kroner. Faste priser og andeler.</t>
  </si>
  <si>
    <t>Figur 1.1c</t>
  </si>
  <si>
    <t>https://app.powerbi.com/view?r=eyJrIjoiNjg2OTcwNTAtMWFkNS00ZWQwLThmZjgtZTlmNDQyNGYyYTRmIiwidCI6ImE5YjEzODgyLTk5YTYtNGIyOC05MzY4LWI2NGM2OWJmMDI1NiIsImMiOjh9</t>
  </si>
  <si>
    <t>FoU-andel av BNP utførende sektor og BNP. 2003–2023. Kroner.</t>
  </si>
  <si>
    <t>Figur 1.1d</t>
  </si>
  <si>
    <t>https://app.powerbi.com/view?r=eyJrIjoiZTYxNTZjZmQtMTg5Yi00N2NlLTk4ZDktYWZiNTgxN2UwZGY4IiwidCI6ImE5YjEzODgyLTk5YTYtNGIyOC05MzY4LWI2NGM2OWJmMDI1NiIsImMiOjh9</t>
  </si>
  <si>
    <t>Totale FoU-utgifter i Norge etter finansieringskilde. 2003–2023. Kroner. Faste 2015-priser.</t>
  </si>
  <si>
    <t>Figur 1.1e</t>
  </si>
  <si>
    <t>https://app.powerbi.com/view?r=eyJrIjoiNmE5MGI3N2QtMTU1Zi00NTU2LWE5Y2YtYjhkZTk3YTljNjlhIiwidCI6ImE5YjEzODgyLTk5YTYtNGIyOC05MzY4LWI2NGM2OWJmMDI1NiIsImMiOjh9</t>
  </si>
  <si>
    <t>Driftsutgifter til FoU i Norge etter FoU-type. 2003–2023. Kroner. Løpende priser og andel i prosent.</t>
  </si>
  <si>
    <t>Figur 1.1f</t>
  </si>
  <si>
    <t>https://app.powerbi.com/view?r=eyJrIjoiMDJjOGUyZTYtMTYzMy00ZWZhLWFlY2MtODNiNTQ0OGY5YTUzIiwidCI6ImE5YjEzODgyLTk5YTYtNGIyOC05MzY4LWI2NGM2OWJmMDI1NiIsImMiOjh9</t>
  </si>
  <si>
    <t>Driftsutgifter til FoU etter tematisk og teknologisk område og utførende sektor. 2019–2023. Kroner. Løpende og faste 2015- priser. </t>
  </si>
  <si>
    <t>Figur 1.1g</t>
  </si>
  <si>
    <t>https://app.powerbi.com/view?r=eyJrIjoiMmRiOTMwMDItN2QwYi00ZjY5LTlkMzAtMzEzMTJjN2VjMmMxIiwidCI6ImE5YjEzODgyLTk5YTYtNGIyOC05MzY4LWI2NGM2OWJmMDI1NiIsImMiOjh9</t>
  </si>
  <si>
    <t>Driftsutgifter til FoU etter teknologiområde og utførende sektor. 2023. Kroner.</t>
  </si>
  <si>
    <t>1.2 FoU i næringslivet</t>
  </si>
  <si>
    <t>Figur 1.2a</t>
  </si>
  <si>
    <t>https://app.powerbi.com/view?r=eyJrIjoiNjYxN2Q5YjAtNGZkOC00OTYzLWE5NGEtNjI1MTcyNDMwZDJmIiwidCI6ImE5YjEzODgyLTk5YTYtNGIyOC05MzY4LWI2NGM2OWJmMDI1NiIsImMiOjh9</t>
  </si>
  <si>
    <t>Utgifter til egenutført FoU i næringslivet. 2003–2023. Kroner og årlig realendring i prosent. Løpende og faste 2015-priser. </t>
  </si>
  <si>
    <t>Figur 1.2b</t>
  </si>
  <si>
    <t>https://app.powerbi.com/view?r=eyJrIjoiNmQ0ODRiYjEtMWI5Ni00YWE1LTkyMGQtMzhiMmIyYTA4NWRiIiwidCI6ImE5YjEzODgyLTk5YTYtNGIyOC05MzY4LWI2NGM2OWJmMDI1NiIsImMiOjh9</t>
  </si>
  <si>
    <t>Utgifter til egenutført FoU i tjenesteytende næringer. 2022–2023. Kroner.</t>
  </si>
  <si>
    <t>Figur 1.2c</t>
  </si>
  <si>
    <t>https://app.powerbi.com/view?r=eyJrIjoiNzA1YTczMWEtOTMxYS00ZDUwLTgzNTgtM2RiNTk1NTJkM2E3IiwidCI6ImE5YjEzODgyLTk5YTYtNGIyOC05MzY4LWI2NGM2OWJmMDI1NiIsImMiOjh9</t>
  </si>
  <si>
    <t>Utgifter til egenutført FoU i industrinæringer. 2022–2023. Kroner.</t>
  </si>
  <si>
    <t>Figur 1.2d</t>
  </si>
  <si>
    <t>https://app.powerbi.com/view?r=eyJrIjoiMGE1MWVkNzgtNWE0ZC00OGE4LTg2N2QtZmEyYjdhMGY1NzAzIiwidCI6ImE5YjEzODgyLTk5YTYtNGIyOC05MzY4LWI2NGM2OWJmMDI1NiIsImMiOjh9</t>
  </si>
  <si>
    <t>Utgifter til egenutført FoU i andre næringer. 2022–2023. Kroner.</t>
  </si>
  <si>
    <t>Figur 1.2e</t>
  </si>
  <si>
    <t>https://app.powerbi.com/view?r=eyJrIjoiMDk3ODNkODctN2M3Yi00NGVjLThiZmMtYTI2MjhmODFmYTY0IiwidCI6ImE5YjEzODgyLTk5YTYtNGIyOC05MzY4LWI2NGM2OWJmMDI1NiIsImMiOjh9</t>
  </si>
  <si>
    <t>Utgifter til egenutført FoU etter foretakenes næring og sysselsetting. 2023. Kroner.</t>
  </si>
  <si>
    <t>Figur 1.2f</t>
  </si>
  <si>
    <t>https://app.powerbi.com/view?r=eyJrIjoiMTg1Yzk4ZDktNzZmOC00NzA4LWEzZGQtNzMyOGZiMGY2YjFiIiwidCI6ImE5YjEzODgyLTk5YTYtNGIyOC05MzY4LWI2NGM2OWJmMDI1NiIsImMiOjh9</t>
  </si>
  <si>
    <t>Utgifter til egenutført FoU etter utgiftsart og foretakenes næring. 2023. Prosent og kroner. </t>
  </si>
  <si>
    <t>Figur 1.2g</t>
  </si>
  <si>
    <t>https://app.powerbi.com/view?r=eyJrIjoiNDBiMmNmOGEtODk2ZS00MTdmLThmN2EtMTg2NmI1NTcyYTYwIiwidCI6ImE5YjEzODgyLTk5YTYtNGIyOC05MzY4LWI2NGM2OWJmMDI1NiIsImMiOjh9</t>
  </si>
  <si>
    <t>Andel driftsutgifter til FoU i næringslivet etter FoU-type. Næringer med minst 500 millioner kroner i driftsutgifter til FoU. 2023.</t>
  </si>
  <si>
    <t>Figur 1.2h</t>
  </si>
  <si>
    <t>https://app.powerbi.com/view?r=eyJrIjoiYzNkNzVhOGEtNGQ5ZC00YmNiLTk4MDItNmFhYzBlMTQ1NzE3IiwidCI6ImE5YjEzODgyLTk5YTYtNGIyOC05MzY4LWI2NGM2OWJmMDI1NiIsImMiOjh9</t>
  </si>
  <si>
    <t>Driftsutgifter til FoU i næringslivet etter produkt- og prosessrettet FoU. 2023. Kroner.</t>
  </si>
  <si>
    <t>Figur 1.2i</t>
  </si>
  <si>
    <t>https://app.powerbi.com/view?r=eyJrIjoiYWFlNmM3MTctMWFiMy00NGYzLWFiZDItOGM2NWZiNjA0MjQ1IiwidCI6ImE5YjEzODgyLTk5YTYtNGIyOC05MzY4LWI2NGM2OWJmMDI1NiIsImMiOjh9</t>
  </si>
  <si>
    <t>Driftsutgifter til FoU i næringslivet etter produkt- og prosessrettet FoU og foretakenes sysselsetting. 2023.</t>
  </si>
  <si>
    <t>Figur 1.2j</t>
  </si>
  <si>
    <t>https://app.powerbi.com/view?r=eyJrIjoiMDJiYTYzMDEtN2ExMS00NjVjLWJjOWYtMTRiMmMzZjUyZWU1IiwidCI6ImE5YjEzODgyLTk5YTYtNGIyOC05MzY4LWI2NGM2OWJmMDI1NiIsImMiOjh9</t>
  </si>
  <si>
    <t>Næringslivets utgifter til egenutført FoU etter finansieringskilde. 2022 og 2023. Kroner.</t>
  </si>
  <si>
    <t>Figur 1.2k</t>
  </si>
  <si>
    <t>https://app.powerbi.com/view?r=eyJrIjoiMjJiODg0ZWMtMTkxYS00ZDFmLWE5ZDctODNkZTg4N2E2ZmZkIiwidCI6ImE5YjEzODgyLTk5YTYtNGIyOC05MzY4LWI2NGM2OWJmMDI1NiIsImMiOjh9</t>
  </si>
  <si>
    <t>Finansiering av egenutført FoU etter finansieringskilde og foretakenes sysselsetting. 2023. Prosent og kroner.</t>
  </si>
  <si>
    <t>Figur 1.2l</t>
  </si>
  <si>
    <t>https://app.powerbi.com/view?r=eyJrIjoiNDI5MTI1ZjMtZDdiMC00Y2Q0LWFhZDktZDE1ZTIyZTQyNDRiIiwidCI6ImE5YjEzODgyLTk5YTYtNGIyOC05MzY4LWI2NGM2OWJmMDI1NiIsImMiOjh9</t>
  </si>
  <si>
    <t>Finansiering av egenutført FoU etter finansieringskilde og næring. Næringer med FoU-utgifter på minst 500 millioner kroner. 2023. Prosent og kroner.</t>
  </si>
  <si>
    <t>Figur 1.2m</t>
  </si>
  <si>
    <t>https://app.powerbi.com/view?r=eyJrIjoiMmFmMDQwNzYtOTFiMi00MDk0LWI3YmItN2FhMjg0NDZlMzVlIiwidCI6ImE5YjEzODgyLTk5YTYtNGIyOC05MzY4LWI2NGM2OWJmMDI1NiIsImMiOjh9</t>
  </si>
  <si>
    <t>Andel av foretak med FoU-samarbeid etter type samarbeidspartnere og foretakenes næring.</t>
  </si>
  <si>
    <t>Figur 1.2n</t>
  </si>
  <si>
    <t>https://app.powerbi.com/view?r=eyJrIjoiNWNiOTZjYjUtNzQ4NC00NmVlLWJjYTAtOWRlYWIwMWQ0OTk5IiwidCI6ImE5YjEzODgyLTk5YTYtNGIyOC05MzY4LWI2NGM2OWJmMDI1NiIsImMiOjh9</t>
  </si>
  <si>
    <t>Andel av foretak med FoU-samarbeid etter samarbeidspartnernes geografiske plassering og foretakenes næring. 2023.</t>
  </si>
  <si>
    <t>Figur 1.2o</t>
  </si>
  <si>
    <t>https://app.powerbi.com/view?r=eyJrIjoiY2RhZTkxM2YtMmE3Ny00MjM4LTg3NWYtYTRiODg2OTRlNGIzIiwidCI6ImE5YjEzODgyLTk5YTYtNGIyOC05MzY4LWI2NGM2OWJmMDI1NiIsImMiOjh9</t>
  </si>
  <si>
    <t>Næringslivets utgifter til kjøp av FoU-tjenester fra ulike aktører. 2022 og 2023. Kroner.</t>
  </si>
  <si>
    <t>Figur 1.2p</t>
  </si>
  <si>
    <t>https://app.powerbi.com/view?r=eyJrIjoiMmE0NjhhYTktYmY1MS00OTAwLTliM2QtYzVhNDk1ZjQzMGJiIiwidCI6ImE5YjEzODgyLTk5YTYtNGIyOC05MzY4LWI2NGM2OWJmMDI1NiIsImMiOjh9</t>
  </si>
  <si>
    <t>Utgifter til kjøp av FoU-tjenester i næringslivet etter foretakenes næring og sysselsetting. 2023. Kroner.</t>
  </si>
  <si>
    <t>1.3 FoU i universitets- og høgskolesektoren</t>
  </si>
  <si>
    <t>Figur 1.3a</t>
  </si>
  <si>
    <t>https://app.powerbi.com/view?r=eyJrIjoiYTM1YzQyNDYtYjAwYy00ODUwLTgyYWItYjA4NmM0M2NhMDY5IiwidCI6ImE5YjEzODgyLTk5YTYtNGIyOC05MzY4LWI2NGM2OWJmMDI1NiIsImMiOjh9</t>
  </si>
  <si>
    <t>FoU-utgifter i universitets- og høgskolesektoren. 2003–2023. Kroner. Løpende og faste 2015-priser.</t>
  </si>
  <si>
    <t>Figur 1.3b</t>
  </si>
  <si>
    <t>https://app.powerbi.com/view?r=eyJrIjoiYTJiNDc0ZjEtOWJlMi00OTZjLWE2ZWMtOTc1ZjE2MmJmOThlIiwidCI6ImE5YjEzODgyLTk5YTYtNGIyOC05MzY4LWI2NGM2OWJmMDI1NiIsImMiOjh9</t>
  </si>
  <si>
    <t>FoU-utgifter etter utgiftstype. 2003–2023. Kroner. Årlig realendring for driftsutgifter og kapitalutgifter.</t>
  </si>
  <si>
    <t>Figur 1.3c</t>
  </si>
  <si>
    <t>https://app.powerbi.com/view?r=eyJrIjoiNmQ0YjFhM2MtYjY0NS00ZDExLWI3YmItN2U0ODhkOTkwYzdmIiwidCI6ImE5YjEzODgyLTk5YTYtNGIyOC05MzY4LWI2NGM2OWJmMDI1NiIsImMiOjh9</t>
  </si>
  <si>
    <t>FoU-utgifter til drift og vitenskapelig utstyr i universitets- og høgskolesektoren, etter finansieringskilde 2003–2023. Kroner og andel ekstern finansiering i prosent. Løpende priser. </t>
  </si>
  <si>
    <t>Figur 1.3d</t>
  </si>
  <si>
    <t>https://app.powerbi.com/view?r=eyJrIjoiZGM0MDA3MTctNGQ0NS00MzY1LWI1MjctNTU5MTUyY2VjNzI3IiwidCI6ImE5YjEzODgyLTk5YTYtNGIyOC05MzY4LWI2NGM2OWJmMDI1NiIsImMiOjh9</t>
  </si>
  <si>
    <t>FoU-utgifter til drift og vitenskapelig utstyr i universitets- og høgskolesektoren, etter finansieringskilde. 2003–2023. Kroner. Faste 2015-priser.</t>
  </si>
  <si>
    <t>Figur 1.3e</t>
  </si>
  <si>
    <t>https://app.powerbi.com/view?r=eyJrIjoiOTE2NGFkZTEtYTRmYS00OTEwLTllOGQtYjJhNWIwYmRlMDRkIiwidCI6ImE5YjEzODgyLTk5YTYtNGIyOC05MzY4LWI2NGM2OWJmMDI1NiIsImMiOjh9</t>
  </si>
  <si>
    <t>Driftsutgifter til FoU i universitets- og høgskolesektoren etter fagområde. 2003–2023. Kroner. Løpende og faste 2015-priser. </t>
  </si>
  <si>
    <t>Figur 1.3f</t>
  </si>
  <si>
    <t>https://app.powerbi.com/view?r=eyJrIjoiYmVhMmRmZGUtOTIxZi00NGEyLWIyMTMtMTJmZTdjYjkwM2Q3IiwidCI6ImE5YjEzODgyLTk5YTYtNGIyOC05MzY4LWI2NGM2OWJmMDI1NiIsImMiOjh9</t>
  </si>
  <si>
    <t>Driftsutgifter til FoU i universitets- og høgskolesektoren, etter FoU-type. 2003–2023. Kroner.</t>
  </si>
  <si>
    <t>Figur 1.3g</t>
  </si>
  <si>
    <t>https://app.powerbi.com/view?r=eyJrIjoiYzRiOTU0N2YtYmNiYy00ZmNmLTgzNTQtN2ZmYTgyY2E1NzQxIiwidCI6ImE5YjEzODgyLTk5YTYtNGIyOC05MzY4LWI2NGM2OWJmMDI1NiIsImMiOjh9</t>
  </si>
  <si>
    <t>Driftsutgifter til FoU i universitets- og høgskolesektoren, etter FoU-type og fagområde. 2023.</t>
  </si>
  <si>
    <t>Figur 1.3h</t>
  </si>
  <si>
    <t>https://app.powerbi.com/view?r=eyJrIjoiMDEyMTE2Y2EtY2E4OC00OWZlLTk2NTItMzNmN2FhY2QzZDQyIiwidCI6ImE5YjEzODgyLTk5YTYtNGIyOC05MzY4LWI2NGM2OWJmMDI1NiIsImMiOjh9</t>
  </si>
  <si>
    <t>Andel driftsutgifter til FoU i universitets- og høgskolesektoren, etter FoU-type og institusjon/institusjonstype. 2023.</t>
  </si>
  <si>
    <t>Figur 1.3i</t>
  </si>
  <si>
    <t>https://app.powerbi.com/view?r=eyJrIjoiNWFkYjcxYjUtOGI5ZS00MGYxLWI1Y2EtNzI0MDU4OGEyYmYyIiwidCI6ImE5YjEzODgyLTk5YTYtNGIyOC05MzY4LWI2NGM2OWJmMDI1NiIsImMiOjh9</t>
  </si>
  <si>
    <t>Internasjonalt prosjektsamarbeid i universitetets- og høgskolesektoren, etter institusjonstype. 2015–2023.</t>
  </si>
  <si>
    <t>Figur 1.3j</t>
  </si>
  <si>
    <t>https://app.powerbi.com/view?r=eyJrIjoiNTNhNmJhYWMtYzUxNC00MDUyLWJiOTYtMThlOTBmY2VlYmFhIiwidCI6ImE5YjEzODgyLTk5YTYtNGIyOC05MzY4LWI2NGM2OWJmMDI1NiIsImMiOjh9</t>
  </si>
  <si>
    <t>Internasjonalt prosjektsamarbeid ved universitetene. 2015–2023.</t>
  </si>
  <si>
    <t>Figur 1.3k</t>
  </si>
  <si>
    <t>https://app.powerbi.com/view?r=eyJrIjoiM2NiMjY3OTItNWRiYS00MWUwLTkwZjEtMTk0MmM3NTEwZGU4IiwidCI6ImE5YjEzODgyLTk5YTYtNGIyOC05MzY4LWI2NGM2OWJmMDI1NiIsImMiOjh9</t>
  </si>
  <si>
    <t>FoU-utgifter i universitets- og høgskolesektoren, etter institusjonstype. 2003–2023. Kroner. Løpende priser.</t>
  </si>
  <si>
    <t>Figur 1.3l</t>
  </si>
  <si>
    <t>https://app.powerbi.com/view?r=eyJrIjoiYzdhZmM3NjItMDIwMi00M2RiLWJlNWItYjdlYzNhZjY4OGNiIiwidCI6ImE5YjEzODgyLTk5YTYtNGIyOC05MzY4LWI2NGM2OWJmMDI1NiIsImMiOjh9</t>
  </si>
  <si>
    <t>FoU-utgifter i universitets- og høgskolesektoren, etter institusjonstype. 2003–20232. Kroner. Faste 2015-priser.</t>
  </si>
  <si>
    <t>Figur 1.3m</t>
  </si>
  <si>
    <t>https://app.powerbi.com/view?r=eyJrIjoiNDc2ZTFjM2MtZjQwMC00MGZlLTkxZDMtZjc3ZTE0MmM0ZTY5IiwidCI6ImE5YjEzODgyLTk5YTYtNGIyOC05MzY4LWI2NGM2OWJmMDI1NiIsImMiOjh9</t>
  </si>
  <si>
    <t>Driftsutgifter til FoU i universitets- og høgskolesektoren, etter institusjonstype og finansieringskilde. 2023.</t>
  </si>
  <si>
    <t>Figur 1.3n</t>
  </si>
  <si>
    <t>https://app.powerbi.com/view?r=eyJrIjoiY2FiZTZjYWUtYzA0Ni00OGMxLTljZTUtNmRhMzNkODMzMGI5IiwidCI6ImE5YjEzODgyLTk5YTYtNGIyOC05MzY4LWI2NGM2OWJmMDI1NiIsImMiOjh9</t>
  </si>
  <si>
    <t>Ekstern finansiering av FoU i universitets- og høgskolesektoren etter institusjonstype. 2023.</t>
  </si>
  <si>
    <t>1.4 FoU i instituttsektoren</t>
  </si>
  <si>
    <t>Figur 1.4a</t>
  </si>
  <si>
    <t>https://app.powerbi.com/view?r=eyJrIjoiM2Y5ZDhlMTQtMDhhZi00YWM2LTkwYTQtNzlkZjU1M2FkODMxIiwidCI6ImE5YjEzODgyLTk5YTYtNGIyOC05MzY4LWI2NGM2OWJmMDI1NiIsImMiOjh9</t>
  </si>
  <si>
    <t>FoU-utgifter i instituttsektoren etter utgiftstype i løpende og faste 2015-priser (venstre akse) og antall FoU-årsverk utført i instituttsektoren (høyre akse). 2003–2023. </t>
  </si>
  <si>
    <t>Figur 1.4b</t>
  </si>
  <si>
    <t>https://app.powerbi.com/view?r=eyJrIjoiYjA0NDlhYWEtOGNkOS00MDVjLThlMGEtZGEzYTc4OGZiYzQzIiwidCI6ImE5YjEzODgyLTk5YTYtNGIyOC05MzY4LWI2NGM2OWJmMDI1NiIsImMiOjh9</t>
  </si>
  <si>
    <t>FoU-utgifter i instituttsektoren, etter finansieringskilde. 2013–2023. Kroner.  </t>
  </si>
  <si>
    <t>Figur 1.4c</t>
  </si>
  <si>
    <t>https://app.powerbi.com/view?r=eyJrIjoiODVhOTJmNzItOGExNC00MGY2LWFhMzQtMmJhN2NkNmI0NjM0IiwidCI6ImE5YjEzODgyLTk5YTYtNGIyOC05MzY4LWI2NGM2OWJmMDI1NiIsImMiOjh9</t>
  </si>
  <si>
    <t>FoU-utgifter i instituttsektoren finansiert av utenlandske eller internasjonale kilder. 2023. </t>
  </si>
  <si>
    <t>Figur 1.4d</t>
  </si>
  <si>
    <t>https://app.powerbi.com/view?r=eyJrIjoiMTJlOTJmN2MtODg5NC00M2RkLWE4YTYtYmRiYWViNGRlODc2IiwidCI6ImE5YjEzODgyLTk5YTYtNGIyOC05MzY4LWI2NGM2OWJmMDI1NiIsImMiOjh9</t>
  </si>
  <si>
    <t>Driftsutgifter til FoU i instituttsektoren, etter fagområde. 2013–2023. Kroner.</t>
  </si>
  <si>
    <t>Figur 1.4e</t>
  </si>
  <si>
    <t>https://app.powerbi.com/view?r=eyJrIjoiODNlNDBhM2UtNzQ1Yy00NjRkLWI2ZGUtZmJkNWRlZmY5YTEzIiwidCI6ImE5YjEzODgyLTk5YTYtNGIyOC05MzY4LWI2NGM2OWJmMDI1NiIsImMiOjh9</t>
  </si>
  <si>
    <t>FoU-utgifter i instituttsektoren etter gruppe av institutter. 2013–2023. Kroner. Faste 2015-priser og andel av total FoU i sektoren. </t>
  </si>
  <si>
    <t>Figur 1.4f</t>
  </si>
  <si>
    <t>https://app.powerbi.com/view?r=eyJrIjoiNjBjMGVmY2MtYWU1NC00NDU3LTljNTUtYzFmOTg3ZTg0MzA0IiwidCI6ImE5YjEzODgyLTk5YTYtNGIyOC05MzY4LWI2NGM2OWJmMDI1NiIsImMiOjh9</t>
  </si>
  <si>
    <t>FoU-utgifter i instituttsektoren etter gruppe av institutter og finansieringskilde. 2023. Kroner.</t>
  </si>
  <si>
    <t>Figur 1.4g</t>
  </si>
  <si>
    <t>https://app.powerbi.com/view?r=eyJrIjoiNzFmYzc3YTktNzcxNS00ZDFhLWE5ODEtZmVjYTNhOTU4Y2RjIiwidCI6ImE5YjEzODgyLTk5YTYtNGIyOC05MzY4LWI2NGM2OWJmMDI1NiIsImMiOjh9</t>
  </si>
  <si>
    <t>Driftsutgifter til FoU i instituttsektoren etter fagområde og instituttgruppe. 2023. Kroner. </t>
  </si>
  <si>
    <t>Figur 1.4h</t>
  </si>
  <si>
    <t>https://app.powerbi.com/view?r=eyJrIjoiYTNmNTQ2NzUtMWE0YS00Zjk0LWJkOTktZjY4M2EzOWQ3MzAwIiwidCI6ImE5YjEzODgyLTk5YTYtNGIyOC05MzY4LWI2NGM2OWJmMDI1NiIsImMiOjh9</t>
  </si>
  <si>
    <t>Driftsutgifter til FoU i instituttsektoren, etter tematiske områder. 2019–2023. Kroner.</t>
  </si>
  <si>
    <t>1.5 FoU i helseforetakene</t>
  </si>
  <si>
    <t>Figur 1.5a</t>
  </si>
  <si>
    <t>https://app.powerbi.com/view?r=eyJrIjoiNjczZjgyMDItYzI0ZS00M2IzLTg2YmYtZmQ5ODM0YjhlN2M0IiwidCI6ImE5YjEzODgyLTk5YTYtNGIyOC05MzY4LWI2NGM2OWJmMDI1NiIsImMiOjh9</t>
  </si>
  <si>
    <t>Samlede driftsutgifter til FoU innen fagfeltet medisin og helsefag i 2023 etter utførende institusjonstype. Kroner.</t>
  </si>
  <si>
    <t>Figur 1.5b</t>
  </si>
  <si>
    <t>https://app.powerbi.com/view?r=eyJrIjoiMDI5ZWZmMjUtZWM0Ny00NmVhLThiZTYtNzAwMzY3ZTQ5OGU4IiwidCI6ImE5YjEzODgyLTk5YTYtNGIyOC05MzY4LWI2NGM2OWJmMDI1NiIsImMiOjh9</t>
  </si>
  <si>
    <t>Antall FoU-årsverk i helseforetakene etter type institusjon. 2007–2023.</t>
  </si>
  <si>
    <t>Figur 1.5c</t>
  </si>
  <si>
    <t>https://app.powerbi.com/view?r=eyJrIjoiOWYxNzJjZWItYmFiZS00YjdiLTk1NDgtZDQzYmE4ZDY4M2ZlIiwidCI6ImE5YjEzODgyLTk5YTYtNGIyOC05MzY4LWI2NGM2OWJmMDI1NiIsImMiOjh9</t>
  </si>
  <si>
    <t>Samlede FoU-utgifter i helseforetakene etter helseregion og finansieringskilde. 2023.</t>
  </si>
  <si>
    <t>1.6 Regional fordeling av FoU</t>
  </si>
  <si>
    <t>Figur 1.6a</t>
  </si>
  <si>
    <t>https://app.powerbi.com/view?r=eyJrIjoiNzVhNjM1MDMtNWY5MS00YThhLTljOGUtZGUzNjc3ODEwNjA0IiwidCI6ImE5YjEzODgyLTk5YTYtNGIyOC05MzY4LWI2NGM2OWJmMDI1NiIsImMiOjh9</t>
  </si>
  <si>
    <t>FoU-utgifter etter fylke som andel av totale FoU-utgifter. 2023. </t>
  </si>
  <si>
    <t>Figur 1.6b</t>
  </si>
  <si>
    <t>https://app.powerbi.com/view?r=eyJrIjoiOGJlZTQ0MGUtOTU5Ny00NDM4LTgzMmEtNzM4M2Q4MzFjMzU2IiwidCI6ImE5YjEzODgyLTk5YTYtNGIyOC05MzY4LWI2NGM2OWJmMDI1NiIsImMiOjh9</t>
  </si>
  <si>
    <t>Totale FoU-utgifter (boblestørrelse), FoU-utgifter per innbygger (x-aksen) og andel FoU-utgifter i næringslivet (y-aksen) etter fylke. 2023. Kroner.</t>
  </si>
  <si>
    <t>Figur 1.6c</t>
  </si>
  <si>
    <t>https://app.powerbi.com/view?r=eyJrIjoiZTZiMzFkNWEtOWQ1ZS00NDI0LWI2NTEtM2U3NmUyMjc5MTUzIiwidCI6ImE5YjEzODgyLTk5YTYtNGIyOC05MzY4LWI2NGM2OWJmMDI1NiIsImMiOjh9</t>
  </si>
  <si>
    <t>FoU-utgifter etter region. 2013, 2017 og 2023. Kroner. Faste 2015-priser. Realvekst 2013–2023 etter fylke og for Norge samlet i prosent.</t>
  </si>
  <si>
    <t>Figur 1.6d</t>
  </si>
  <si>
    <t>https://app.powerbi.com/view?r=eyJrIjoiNTAyMGJjNzAtMTk2Yy00ZjhiLWFiY2UtOTdhNDMyYzZhNTY0IiwidCI6ImE5YjEzODgyLTk5YTYtNGIyOC05MzY4LWI2NGM2OWJmMDI1NiIsImMiOjh9</t>
  </si>
  <si>
    <t>FoU-utgifter etter fylke og sektor, samt andel FoU-utgifter i næringslivet og landsgjennomsnitt for andel i næringslivet. 2023. Kroner.</t>
  </si>
  <si>
    <t>Figur 1.6e</t>
  </si>
  <si>
    <t>https://app.powerbi.com/view?r=eyJrIjoiYjUzNmM0YjgtNmU1Zi00NDdkLWI0NmQtMjc5YTI5OWUzNTI5IiwidCI6ImE5YjEzODgyLTk5YTYtNGIyOC05MzY4LWI2NGM2OWJmMDI1NiIsImMiOjh9</t>
  </si>
  <si>
    <t>FoU-utgifter etter fylke og hovedfinansieringskilde. 2023.</t>
  </si>
  <si>
    <t>Figur 1.6f</t>
  </si>
  <si>
    <t>https://app.powerbi.com/view?r=eyJrIjoiNWYzYTk5OGQtMjJhOC00Yjg3LTlkYTQtM2Y5ZDVlMDZlNGFhIiwidCI6ImE5YjEzODgyLTk5YTYtNGIyOC05MzY4LWI2NGM2OWJmMDI1NiIsImMiOjh9</t>
  </si>
  <si>
    <t>Totalt FoU-personale (forskere/faglig personale og teknisk/administrativt personale) og andel forskere/faglig personale med doktorgrad etter fylke. 2023.</t>
  </si>
  <si>
    <t>Figur 1.6g</t>
  </si>
  <si>
    <t>https://app.powerbi.com/view?r=eyJrIjoiNjNiYzdlNjUtM2NjNi00YmE5LThjNDUtY2EzNzY4MTNlY2MyIiwidCI6ImE5YjEzODgyLTk5YTYtNGIyOC05MzY4LWI2NGM2OWJmMDI1NiIsImMiOjh9</t>
  </si>
  <si>
    <t>Totalt FoU-personale (forskere/faglig personale og teknisk/administrativt personale) etter fylke og sektor. 2023.</t>
  </si>
  <si>
    <t>Figur 1.6h</t>
  </si>
  <si>
    <t>https://app.powerbi.com/view?r=eyJrIjoiYzEzODE0OWMtN2M4ZS00NmZjLWIzYzktOTZhMmZmMGQyMGE3IiwidCI6ImE5YjEzODgyLTk5YTYtNGIyOC05MzY4LWI2NGM2OWJmMDI1NiIsImMiOjh9</t>
  </si>
  <si>
    <t>Andel kvinnelige forskere/faglig personale etter sektor og fylke. 2023 </t>
  </si>
  <si>
    <t>Figur 1.6i</t>
  </si>
  <si>
    <t>https://app.powerbi.com/view?r=eyJrIjoiOTNhMzZkYzgtYzkzNi00NzU5LTk3NTctYzE1N2YxOWE2MWY2IiwidCI6ImE5YjEzODgyLTk5YTYtNGIyOC05MzY4LWI2NGM2OWJmMDI1NiIsImMiOjh9</t>
  </si>
  <si>
    <t>FoU-årsverk etter fylke. 2009–2023. </t>
  </si>
  <si>
    <t>Figur 1.6j</t>
  </si>
  <si>
    <t>https://app.powerbi.com/view?r=eyJrIjoiNjlkYjExYWEtZWRjYi00NWEwLTlkNmYtMWEwNDA5ZmY4NzgxIiwidCI6ImE5YjEzODgyLTk5YTYtNGIyOC05MzY4LWI2NGM2OWJmMDI1NiIsImMiOjh9</t>
  </si>
  <si>
    <t>FoU-utgifter etter fylke. 2009–2023.</t>
  </si>
  <si>
    <t>Figur 1.6k</t>
  </si>
  <si>
    <t>FoU-profiler etter fylke. 2023.</t>
  </si>
  <si>
    <t>Dypdykk</t>
  </si>
  <si>
    <t>1.3 Finansieringsmønstre innenfor fagområdene (D1)</t>
  </si>
  <si>
    <t>Figur 1</t>
  </si>
  <si>
    <t>https://app.powerbi.com/view?r=eyJrIjoiNDQ3YmNkZTctMjRkZC00MmE3LTljMmQtYzAwNzBmNTRhNTk0IiwidCI6ImE5YjEzODgyLTk5YTYtNGIyOC05MzY4LWI2NGM2OWJmMDI1NiIsImMiOjh9</t>
  </si>
  <si>
    <t>Andel ekstern finansiering av driftsutgifter til FoU etter fagområde i universitets- og høgskolesektoren. 1991–2023.</t>
  </si>
  <si>
    <t>Figur 2</t>
  </si>
  <si>
    <t>https://app.powerbi.com/view?r=eyJrIjoiZTM2NGVlZWYtYzE3My00YTdiLWJhMzYtMTAyMWI1MmZlMmM1IiwidCI6ImE5YjEzODgyLTk5YTYtNGIyOC05MzY4LWI2NGM2OWJmMDI1NiIsImMiOjh9</t>
  </si>
  <si>
    <t>Eksternt finansierte driftsutgifter til FoU i universitets- og høgskolesektoren etter finansieringskilde og fagområde. 2023.</t>
  </si>
  <si>
    <t>Figur 3</t>
  </si>
  <si>
    <t>https://app.powerbi.com/view?r=eyJrIjoiMGMxODgzMzctMzA2NC00YzRkLWE1YTAtZGNhYWIyYmMyYTNmIiwidCI6ImE5YjEzODgyLTk5YTYtNGIyOC05MzY4LWI2NGM2OWJmMDI1NiIsImMiOjh9</t>
  </si>
  <si>
    <t>Driftsutgifter til FoU innenfor humaniora og kunstfag etter finansieringskilde. 1991–2023. Kroner og prosent. Faste 2015-priser.</t>
  </si>
  <si>
    <t>Figur 4</t>
  </si>
  <si>
    <t>https://app.powerbi.com/view?r=eyJrIjoiMmRlNGM2MTctOThiNy00NDJjLWIwZWQtNGFhZDI1NTM4NTUzIiwidCI6ImE5YjEzODgyLTk5YTYtNGIyOC05MzY4LWI2NGM2OWJmMDI1NiIsImMiOjh9</t>
  </si>
  <si>
    <t>Driftsutgifter til FoU innenfor samfunnsvitenskap etter finansieringskilde. 1991–2023. Kroner og prosent. Faste 2015-priser.</t>
  </si>
  <si>
    <t>Figur 5</t>
  </si>
  <si>
    <t>https://app.powerbi.com/view?r=eyJrIjoiYTAzZTI2YjctMWYyNC00YTdlLWE5NmMtYjFhODlmMmViMGQ5IiwidCI6ImE5YjEzODgyLTk5YTYtNGIyOC05MzY4LWI2NGM2OWJmMDI1NiIsImMiOjh9</t>
  </si>
  <si>
    <t>Driftsutgifter til FoU innenfor matematikk og naturvitenskap etter finansieringskilde. 1991–2023. Kroner og prosent. Faste 2015-priser.</t>
  </si>
  <si>
    <t>Figur 6</t>
  </si>
  <si>
    <t>https://app.powerbi.com/view?r=eyJrIjoiMTcwODlhOWQtOGI2OS00N2Q4LWJlZjgtNDE0NmYxZmNjOWMwIiwidCI6ImE5YjEzODgyLTk5YTYtNGIyOC05MzY4LWI2NGM2OWJmMDI1NiIsImMiOjh9</t>
  </si>
  <si>
    <t>Driftsutgifter til FoU innenfor teknologi etter finansieringskilde. 1991–2023. Kroner og prosent. Faste 2015-priser.</t>
  </si>
  <si>
    <t>Figur 7</t>
  </si>
  <si>
    <t>https://app.powerbi.com/view?r=eyJrIjoiNmJkMWQwZjktZDI0YS00N2FiLThkYzYtMTIzZDdlM2RiOWExIiwidCI6ImE5YjEzODgyLTk5YTYtNGIyOC05MzY4LWI2NGM2OWJmMDI1NiIsImMiOjh9</t>
  </si>
  <si>
    <t>Driftsutgifter til FoU innenfor medisin og helsefag etter finansieringskilde. 1991–2023. Kroner og prosent. Faste 2015-priser.</t>
  </si>
  <si>
    <t>Figur 8</t>
  </si>
  <si>
    <t>https://app.powerbi.com/view?r=eyJrIjoiMjU3NDI3OWEtY2I4YS00Y2MzLThjMDItMTA4NjRlMTAyYjUyIiwidCI6ImE5YjEzODgyLTk5YTYtNGIyOC05MzY4LWI2NGM2OWJmMDI1NiIsImMiOjh9</t>
  </si>
  <si>
    <t>Driftsutgifter til FoU innenfor landbruks-, fiskerifag og veterinærmedisin etter finansieringskilde. 1991–2023. Kroner og prosent. Faste 2015-priser.</t>
  </si>
  <si>
    <t>1.3 Tema- og teknologiområder i universitets- og høgskolesektoren (D2)</t>
  </si>
  <si>
    <t>https://app.powerbi.com/view?r=eyJrIjoiMGNkODVlYTgtNzFmNi00NjFhLTk1ZDUtMjZhZGMzYzQwODZkIiwidCI6ImE5YjEzODgyLTk5YTYtNGIyOC05MzY4LWI2NGM2OWJmMDI1NiIsImMiOjh9</t>
  </si>
  <si>
    <t>Tema- og teknologiområder i universitets- og høgskolesektoren. 2023. Kroner.</t>
  </si>
  <si>
    <t>https://app.powerbi.com/view?r=eyJrIjoiNzU4N2Y4NjktODczMi00YjZmLTk2NzItNmNkNTI0OTM3NTdmIiwidCI6ImE5YjEzODgyLTk5YTYtNGIyOC05MzY4LWI2NGM2OWJmMDI1NiIsImMiOjh9</t>
  </si>
  <si>
    <t>Driftsutgifter til FoU ved universiteter og høgskoler innenfor «grønne» temaområder. 2017–2023. Kroner. Løpende og faste 2015-priser.</t>
  </si>
  <si>
    <t>https://app.powerbi.com/view?r=eyJrIjoiNzI5NDU0ZDItZWJhYy00ZjQ3LThmMDgtMWQyZTJhM2MwZTkxIiwidCI6ImE5YjEzODgyLTk5YTYtNGIyOC05MzY4LWI2NGM2OWJmMDI1NiIsImMiOjh9</t>
  </si>
  <si>
    <t>Driftsutgifter til FoU ved universiteter og høgskoler innenfor «blå» temaområder. 2017–2023. Kroner. Løpende og faste 2015-priser. </t>
  </si>
  <si>
    <t>https://app.powerbi.com/view?r=eyJrIjoiNDU5MGU5MjktN2MzMS00YTUwLTkxNDYtNzVlOThjYzM0MThmIiwidCI6ImE5YjEzODgyLTk5YTYtNGIyOC05MzY4LWI2NGM2OWJmMDI1NiIsImMiOjh9</t>
  </si>
  <si>
    <t>Driftsutgifter til FoU ved universiteter og høgskoler innenfor velferdsforskning, utdanningsforskning og helse og omsorg. 2017–2023. Kroner. Løpende og faste 2015-priser.</t>
  </si>
  <si>
    <t>https://app.powerbi.com/view?r=eyJrIjoiMjBiMDIxYWYtOGU5Zi00MWIxLWEwYjktMjgxMzA4N2U1MGFmIiwidCI6ImE5YjEzODgyLTk5YTYtNGIyOC05MzY4LWI2NGM2OWJmMDI1NiIsImMiOjh9</t>
  </si>
  <si>
    <t>Utdanningsforskning ved universiteter og høgskoler etter forskningsområde. 2013–2023. Kroner. Løpende og faste 2015-priser. </t>
  </si>
  <si>
    <t>https://app.powerbi.com/view?r=eyJrIjoiNjljNTk4YTUtNjk1My00M2ExLTg0NTctNDk5NWNiZjkzNTYzIiwidCI6ImE5YjEzODgyLTk5YTYtNGIyOC05MzY4LWI2NGM2OWJmMDI1NiIsImMiOjh9</t>
  </si>
  <si>
    <t>Utdanningsforskning ved universiteter og høgskoler etter forskningstema. 2013–2023. Kroner. Løpende og faste 2015-priser.</t>
  </si>
  <si>
    <t>https://app.powerbi.com/view?r=eyJrIjoiODE0MTFkZmQtYzNhOS00Mzk1LWJhOGQtOGFmNjI3YmI4MmU0IiwidCI6ImE5YjEzODgyLTk5YTYtNGIyOC05MzY4LWI2NGM2OWJmMDI1NiIsImMiOjh9</t>
  </si>
  <si>
    <t>Driftsutgifter til FoU ved universiteter og høgskoler innenfor offentlig sektor for øvrig, reiseliv og utviklingsforskning. 2017–2023. Kroner. Løpende og faste 2015-priser. </t>
  </si>
  <si>
    <t>https://app.powerbi.com/view?r=eyJrIjoiOTgyYWU1MzAtYjY4Yi00MDIyLWIyYzEtYzYzODI0MDliZTJjIiwidCI6ImE5YjEzODgyLTk5YTYtNGIyOC05MzY4LWI2NGM2OWJmMDI1NiIsImMiOjh9</t>
  </si>
  <si>
    <t>Driftsutgifter til FoU ved universiteter og høgskoler etter teknologiområde. 2017–2023. Kroner. Løpende og faste 2015-priser. </t>
  </si>
  <si>
    <t>Figur 9</t>
  </si>
  <si>
    <t>https://app.powerbi.com/view?r=eyJrIjoiZGI5NTI1MTQtM2I5Zi00MThjLTllNWMtMDkwNWE1OWViMDVmIiwidCI6ImE5YjEzODgyLTk5YTYtNGIyOC05MzY4LWI2NGM2OWJmMDI1NiIsImMiOjh9</t>
  </si>
  <si>
    <t>Driftsutgifter til FoU ved universiteter og høgskoler etter forskningsområde innenfor IKT. 2019–2023. Kroner. Løpende og faste 2015-priser. </t>
  </si>
  <si>
    <t>Figur 10</t>
  </si>
  <si>
    <t>https://app.powerbi.com/view?r=eyJrIjoiMjA4ODcyNDAtZDJhMy00YjZjLTk5NDYtNTA3NWY5ZjdjMTBlIiwidCI6ImE5YjEzODgyLTk5YTYtNGIyOC05MzY4LWI2NGM2OWJmMDI1NiIsImMiOjh9</t>
  </si>
  <si>
    <t>Temaområder i universitets- og høgskolesektoren etter institusjon/institusjonstype. 2023.</t>
  </si>
  <si>
    <t>Figur 11</t>
  </si>
  <si>
    <t>https://app.powerbi.com/view?r=eyJrIjoiNDc2YjY3MDYtNmZhNy00MmRiLWI1ZjktNThiYjFkZWMzMmQwIiwidCI6ImE5YjEzODgyLTk5YTYtNGIyOC05MzY4LWI2NGM2OWJmMDI1NiIsImMiOjh9</t>
  </si>
  <si>
    <t>Figur 12</t>
  </si>
  <si>
    <t>https://app.powerbi.com/view?r=eyJrIjoiNTNjMjVjYjMtNGYzNy00ODRjLTk2YTUtZTUwZjQ1NWRlMTg3IiwidCI6ImE5YjEzODgyLTk5YTYtNGIyOC05MzY4LWI2NGM2OWJmMDI1NiIsImMiOjh9</t>
  </si>
  <si>
    <t>Teknologiområder i universitets- og høgskolesektoren etter institusjon/institusjonstype. 2023.</t>
  </si>
  <si>
    <t>Figur 13</t>
  </si>
  <si>
    <t>https://app.powerbi.com/view?r=eyJrIjoiNjk2YjJlYWMtNTUxMC00MjM1LTgwNDQtNTg2MjM0MDJkNDZhIiwidCI6ImE5YjEzODgyLTk5YTYtNGIyOC05MzY4LWI2NGM2OWJmMDI1NiIsImMiOjh9</t>
  </si>
  <si>
    <t>Figur 14</t>
  </si>
  <si>
    <t>https://app.powerbi.com/view?r=eyJrIjoiMmZlYzJlN2QtNTFjOC00ODRmLTlmN2MtOTBjOTRiZDg4MDkwIiwidCI6ImE5YjEzODgyLTk5YTYtNGIyOC05MzY4LWI2NGM2OWJmMDI1NiIsImMiOjh9</t>
  </si>
  <si>
    <t>Driftsutgifter til FoU i universitets- og høgskolesektoren etter FoU-type og tema- og teknologiområde. 2023.</t>
  </si>
  <si>
    <t>1.3 Nærmere om FoU-aktiviteten ved universitetene (D3)</t>
  </si>
  <si>
    <t>https://app.powerbi.com/view?r=eyJrIjoiYzJlMGRlMjQtYmEzOS00MzA3LTljNTctYjAwODk3OWE0NjMxIiwidCI6ImE5YjEzODgyLTk5YTYtNGIyOC05MzY4LWI2NGM2OWJmMDI1NiIsImMiOjh9</t>
  </si>
  <si>
    <t>Totale FoU-utgifter ved universitetene i Norge. 2023. Kroner.</t>
  </si>
  <si>
    <t>https://app.powerbi.com/view?r=eyJrIjoiNTQ5ODM5Y2MtY2NmOC00NmVkLWFjYjEtZmU2NzRhYTExOTE4IiwidCI6ImE5YjEzODgyLTk5YTYtNGIyOC05MzY4LWI2NGM2OWJmMDI1NiIsImMiOjh9</t>
  </si>
  <si>
    <t>FoU-utgifter til drift og vitenskapelig utstyr etter universitet. 2003–2023. Kroner. Faste 2015-priser.</t>
  </si>
  <si>
    <t>https://app.powerbi.com/view?r=eyJrIjoiZTUzZGI4OGUtY2I1MS00Mjc4LTg5ODItYTAyOWY1MDU1ZWJmIiwidCI6ImE5YjEzODgyLTk5YTYtNGIyOC05MzY4LWI2NGM2OWJmMDI1NiIsImMiOjh9</t>
  </si>
  <si>
    <t>Totale FoU-utgifter ved universitetene etter utgiftsart. 2023.</t>
  </si>
  <si>
    <t>https://app.powerbi.com/view?r=eyJrIjoiYzA1MjM1ZGUtZjEyNS00Yjg1LWI1MjAtZGRmMWUxNGVlNTBkIiwidCI6ImE5YjEzODgyLTk5YTYtNGIyOC05MzY4LWI2NGM2OWJmMDI1NiIsImMiOjh9</t>
  </si>
  <si>
    <t>Driftsutgifter og vitenskapelig utstyr til FoU ved universitetene etter hovedfinansieringskilde. 2023. Kroner.</t>
  </si>
  <si>
    <t>https://app.powerbi.com/view?r=eyJrIjoiNTczNzg3MzktZTIwYi00MmJhLThlMjMtOWMxNjBhYTg2ODFkIiwidCI6ImE5YjEzODgyLTk5YTYtNGIyOC05MzY4LWI2NGM2OWJmMDI1NiIsImMiOjh9</t>
  </si>
  <si>
    <t>Driftsutgifter og vitenskapelig utstyr til FoU ved universitetene etter hovedfinansieringskilde. 2003. Kroner.</t>
  </si>
  <si>
    <t>https://app.powerbi.com/view?r=eyJrIjoiNDM2NTBjMzAtMDY5Yi00YjZjLWJiOWMtZmQ1ZTYwZTRjZmJhIiwidCI6ImE5YjEzODgyLTk5YTYtNGIyOC05MzY4LWI2NGM2OWJmMDI1NiIsImMiOjh9</t>
  </si>
  <si>
    <t>Eksterne midler til FoU ved universitetene etter finansieringskilde. 2023.</t>
  </si>
  <si>
    <t>https://app.powerbi.com/view?r=eyJrIjoiMzNiOTk3ZDItMTM0OC00NTc3LWEyMmYtODljNGVhODMwOWQzIiwidCI6ImE5YjEzODgyLTk5YTYtNGIyOC05MzY4LWI2NGM2OWJmMDI1NiIsImMiOjh9</t>
  </si>
  <si>
    <t>FoU-innsats etter fagområde ved universitetene. 2023.</t>
  </si>
  <si>
    <t xml:space="preserve">FoU-utgifter i Norge etter utførende sektor. Faste 2015-priser og løpende priser. 1970–2023. </t>
  </si>
  <si>
    <t xml:space="preserve">FoU-utgifter per sektor i faste 2015-priser. </t>
  </si>
  <si>
    <t>Næringslivet</t>
  </si>
  <si>
    <t>Instituttsektoren</t>
  </si>
  <si>
    <t>Universitets- og høgskolesektoren</t>
  </si>
  <si>
    <t>Totalt</t>
  </si>
  <si>
    <t>Herav helseforetak</t>
  </si>
  <si>
    <t>FoU-utgifter per sektor i løpende priser.</t>
  </si>
  <si>
    <t>År</t>
  </si>
  <si>
    <t>Universitet og høgskole-sektoren</t>
  </si>
  <si>
    <t>Kilde: SSB, FoU-statistikk, tabell 13509</t>
  </si>
  <si>
    <r>
      <t xml:space="preserve"> Totale FoU-utgifter etter sektor for utførelse</t>
    </r>
    <r>
      <rPr>
        <b/>
        <vertAlign val="superscript"/>
        <sz val="11"/>
        <color theme="1"/>
        <rFont val="Calibri"/>
        <family val="2"/>
      </rPr>
      <t>1</t>
    </r>
    <r>
      <rPr>
        <b/>
        <sz val="11"/>
        <color theme="1"/>
        <rFont val="Calibri"/>
        <family val="2"/>
      </rPr>
      <t>. 2013–2024.</t>
    </r>
  </si>
  <si>
    <t>Univ.- og høgskolesektoren</t>
  </si>
  <si>
    <r>
      <rPr>
        <vertAlign val="superscript"/>
        <sz val="11"/>
        <color theme="1"/>
        <rFont val="Calibri"/>
        <family val="2"/>
      </rPr>
      <t xml:space="preserve">1 </t>
    </r>
    <r>
      <rPr>
        <sz val="11"/>
        <color theme="1"/>
        <rFont val="Calibri"/>
        <family val="2"/>
      </rPr>
      <t>For næringslivet inngår foretak med 10+ sysselsatte.</t>
    </r>
  </si>
  <si>
    <t>Kilde: SSB, FoU-statistikk</t>
  </si>
  <si>
    <r>
      <t>Figur 1.1b Totale FoU-utgifter i Norge etter utgiftsart. 2013–2023. Kroner. Faste priser og andeler.</t>
    </r>
    <r>
      <rPr>
        <b/>
        <vertAlign val="superscript"/>
        <sz val="11"/>
        <color theme="1"/>
        <rFont val="Calibri"/>
        <family val="2"/>
      </rPr>
      <t>1</t>
    </r>
  </si>
  <si>
    <t>Faste priser</t>
  </si>
  <si>
    <t xml:space="preserve"> Lønn og sosiale utgifter</t>
  </si>
  <si>
    <t>Andre driftsutgifter</t>
  </si>
  <si>
    <t>Utstyr og instrumenter</t>
  </si>
  <si>
    <t>Bygg og anlegg</t>
  </si>
  <si>
    <t>Andeler</t>
  </si>
  <si>
    <r>
      <t>FoU-andel av BNP utførende sektor</t>
    </r>
    <r>
      <rPr>
        <b/>
        <vertAlign val="superscript"/>
        <sz val="11"/>
        <color theme="1"/>
        <rFont val="Calibri"/>
        <family val="2"/>
      </rPr>
      <t>1</t>
    </r>
    <r>
      <rPr>
        <b/>
        <sz val="11"/>
        <color theme="1"/>
        <rFont val="Calibri"/>
        <family val="2"/>
      </rPr>
      <t xml:space="preserve"> og BNP. 2003–2023.</t>
    </r>
  </si>
  <si>
    <t>BNP</t>
  </si>
  <si>
    <r>
      <t>1 </t>
    </r>
    <r>
      <rPr>
        <sz val="11"/>
        <color rgb="FF1F1F1F"/>
        <rFont val="Calibri"/>
        <family val="2"/>
      </rPr>
      <t>For næringslivets FoU inngår foretak med 10+ sysselsatte.</t>
    </r>
  </si>
  <si>
    <t>BNP:</t>
  </si>
  <si>
    <t>Tabell 09189: Makroøkonomiske hovedstørrelser, etter makrostørrelse, år og statistikkvariabel</t>
  </si>
  <si>
    <r>
      <t xml:space="preserve">Totale FoU-utgifter i Norge etter finansieringskilde. 2003–2023. Kroner. Faste 2015-priser. </t>
    </r>
    <r>
      <rPr>
        <b/>
        <vertAlign val="superscript"/>
        <sz val="11"/>
        <color theme="1"/>
        <rFont val="Calibri"/>
        <family val="2"/>
      </rPr>
      <t>1</t>
    </r>
  </si>
  <si>
    <t>Offentlige kilder</t>
  </si>
  <si>
    <t>Andre kilder</t>
  </si>
  <si>
    <t>Utlandet</t>
  </si>
  <si>
    <t xml:space="preserve"> Totalt</t>
  </si>
  <si>
    <r>
      <t>Driftsutgifter til FoU i Norge etter FoU-type</t>
    </r>
    <r>
      <rPr>
        <b/>
        <vertAlign val="superscript"/>
        <sz val="11"/>
        <color theme="1"/>
        <rFont val="Calibri"/>
        <family val="2"/>
      </rPr>
      <t>1</t>
    </r>
    <r>
      <rPr>
        <b/>
        <sz val="11"/>
        <color theme="1"/>
        <rFont val="Calibri"/>
        <family val="2"/>
      </rPr>
      <t>. 2003–2023. Løpende priser og andel i prosent.</t>
    </r>
  </si>
  <si>
    <t>Grunnforskning</t>
  </si>
  <si>
    <t>Anvendt forskning</t>
  </si>
  <si>
    <t>Utviklingsarbeid</t>
  </si>
  <si>
    <t>Mill. kr</t>
  </si>
  <si>
    <t>Prosent</t>
  </si>
  <si>
    <r>
      <t>Driftsutgifter til FoU etter tema- og teknologiområde og sektor. 2019-2023. Løpende og faste 2015- priser etter sektor.</t>
    </r>
    <r>
      <rPr>
        <b/>
        <vertAlign val="superscript"/>
        <sz val="11"/>
        <color theme="1"/>
        <rFont val="Calibri"/>
        <family val="2"/>
      </rPr>
      <t>1</t>
    </r>
    <r>
      <rPr>
        <b/>
        <sz val="11"/>
        <color theme="1"/>
        <rFont val="Calibri"/>
        <family val="2"/>
      </rPr>
      <t xml:space="preserve"> </t>
    </r>
  </si>
  <si>
    <t>Temaområde</t>
  </si>
  <si>
    <t>Sektor</t>
  </si>
  <si>
    <t>Løpende/faste priser</t>
  </si>
  <si>
    <t>Energi</t>
  </si>
  <si>
    <t>Næringsliv (10+)</t>
  </si>
  <si>
    <t>Løpende priser</t>
  </si>
  <si>
    <t xml:space="preserve">Lenke til interaktiv figur: </t>
  </si>
  <si>
    <t>Klima</t>
  </si>
  <si>
    <t>Miljø</t>
  </si>
  <si>
    <t>Landbruk</t>
  </si>
  <si>
    <t>Fiskeri</t>
  </si>
  <si>
    <t>Havbruk</t>
  </si>
  <si>
    <t>Marin</t>
  </si>
  <si>
    <t>Maritim</t>
  </si>
  <si>
    <t>Velferd</t>
  </si>
  <si>
    <t>Utdanning</t>
  </si>
  <si>
    <t>Helse og omsorg</t>
  </si>
  <si>
    <t>Offentlig sektor for øvrig</t>
  </si>
  <si>
    <t>Reiseliv</t>
  </si>
  <si>
    <t>Utviklingsforskning</t>
  </si>
  <si>
    <t>Bioteknologi</t>
  </si>
  <si>
    <t>IKT</t>
  </si>
  <si>
    <t>Nanoteknologi</t>
  </si>
  <si>
    <t>Nye materialer</t>
  </si>
  <si>
    <t>Næringsliv (5+)</t>
  </si>
  <si>
    <t>Universitet- og høgskolesektoren</t>
  </si>
  <si>
    <t>Faste 2015-priser</t>
  </si>
  <si>
    <r>
      <t>1</t>
    </r>
    <r>
      <rPr>
        <sz val="11"/>
        <color theme="1"/>
        <rFont val="Calibri"/>
        <family val="2"/>
      </rPr>
      <t xml:space="preserve"> For næringslivet inngår ikke spørsmål om velferd, reiseliv, utdanning, utviklingsforskning eller offentlig sektor for øvrig.</t>
    </r>
  </si>
  <si>
    <t>Kilde: SSB, FoU-statistikk, tabell 13711</t>
  </si>
  <si>
    <r>
      <t>Driftsutgifter til FoU etter teknologiområde og sektor</t>
    </r>
    <r>
      <rPr>
        <b/>
        <vertAlign val="superscript"/>
        <sz val="11"/>
        <color theme="1"/>
        <rFont val="Calibri"/>
        <family val="2"/>
      </rPr>
      <t>1</t>
    </r>
    <r>
      <rPr>
        <b/>
        <sz val="11"/>
        <color theme="1"/>
        <rFont val="Calibri"/>
        <family val="2"/>
      </rPr>
      <t xml:space="preserve">. 2023. </t>
    </r>
  </si>
  <si>
    <r>
      <t>Utgifter til egenutført FoU i næringslivet</t>
    </r>
    <r>
      <rPr>
        <b/>
        <vertAlign val="superscript"/>
        <sz val="11"/>
        <rFont val="Calibri"/>
        <family val="2"/>
      </rPr>
      <t>1</t>
    </r>
    <r>
      <rPr>
        <b/>
        <sz val="11"/>
        <rFont val="Calibri"/>
        <family val="2"/>
      </rPr>
      <t>. Løpende og faste 2015-priser. Årlig realendring i prosent. 2003-2023</t>
    </r>
  </si>
  <si>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</si>
  <si>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</si>
  <si>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</si>
  <si>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</si>
  <si>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</si>
  <si>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</si>
  <si>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</si>
  <si>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</si>
  <si>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</si>
  <si>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</si>
  <si>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</si>
  <si>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</si>
  <si>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</si>
  <si>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</si>
  <si>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</si>
  <si>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</si>
  <si>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</si>
  <si>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</si>
  <si>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</si>
  <si>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</si>
  <si>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</si>
  <si>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Årlig realendring i prosent</t>
  </si>
  <si>
    <t>1 Foretak med minst 10 sysselsatte.</t>
  </si>
  <si>
    <r>
      <t>Utgifter til egenutført FoU i tjenesteytende næringer</t>
    </r>
    <r>
      <rPr>
        <b/>
        <vertAlign val="superscript"/>
        <sz val="11"/>
        <rFont val="Calibri"/>
        <family val="2"/>
      </rPr>
      <t>1</t>
    </r>
    <r>
      <rPr>
        <b/>
        <sz val="11"/>
        <rFont val="Calibri"/>
        <family val="2"/>
      </rPr>
      <t>. 2022-2023. Løpende priser</t>
    </r>
  </si>
  <si>
    <t>Film- og TV-prod., musikkutgivelse, radio- og fjernsynskringkasting</t>
  </si>
  <si>
    <t>Annen forretningsmessig tj.yting</t>
  </si>
  <si>
    <t>Transport og lagring</t>
  </si>
  <si>
    <t>Telekommunikasjon</t>
  </si>
  <si>
    <t>Annen faglig/vit.skap./tekn. virks.</t>
  </si>
  <si>
    <t>Hovedkontortjen. og adm. rådgivning</t>
  </si>
  <si>
    <t>Informasjonstjenester</t>
  </si>
  <si>
    <t>Agentur- og engroshandel</t>
  </si>
  <si>
    <r>
      <t>Forskning og utviklingsarbeid</t>
    </r>
    <r>
      <rPr>
        <vertAlign val="superscript"/>
        <sz val="11"/>
        <rFont val="Calibri"/>
        <family val="2"/>
      </rPr>
      <t>2</t>
    </r>
  </si>
  <si>
    <t>Finansiering og forsikring</t>
  </si>
  <si>
    <t>Forlagsvirksomhet (inkl. utgivelse av programvare)</t>
  </si>
  <si>
    <t>Arkitekter og tekniske konsulenter</t>
  </si>
  <si>
    <t>IT-tjenester</t>
  </si>
  <si>
    <r>
      <t>1 </t>
    </r>
    <r>
      <rPr>
        <sz val="11"/>
        <rFont val="Calibri"/>
        <family val="2"/>
      </rPr>
      <t>Foretak med minst 10 sysselsatte. Bedriftsfordelte tall.</t>
    </r>
  </si>
  <si>
    <r>
      <rPr>
        <vertAlign val="superscript"/>
        <sz val="11"/>
        <rFont val="Calibri"/>
        <family val="2"/>
      </rPr>
      <t>2</t>
    </r>
    <r>
      <rPr>
        <sz val="11"/>
        <rFont val="Calibri"/>
        <family val="2"/>
      </rPr>
      <t xml:space="preserve"> Næringen forskning og utviklingsarbeid er ekskl. næringsrettede forskningsinstitutter som tilhører instituttsektoren.</t>
    </r>
  </si>
  <si>
    <t>Kilde: SSB, FoU-statistikk, tabell 07963</t>
  </si>
  <si>
    <r>
      <t>Utgifter til egenutført FoU i industrinæringer</t>
    </r>
    <r>
      <rPr>
        <b/>
        <vertAlign val="superscript"/>
        <sz val="11"/>
        <color theme="1"/>
        <rFont val="Calibri"/>
        <family val="2"/>
      </rPr>
      <t>1</t>
    </r>
    <r>
      <rPr>
        <b/>
        <sz val="11"/>
        <color theme="1"/>
        <rFont val="Calibri"/>
        <family val="2"/>
      </rPr>
      <t>. 2022-2023. Løpende priser</t>
    </r>
  </si>
  <si>
    <t>Beklednings-, lær- og lærvareindustri</t>
  </si>
  <si>
    <t>Tekstilindustri</t>
  </si>
  <si>
    <t>Trykking, grafisk industri</t>
  </si>
  <si>
    <t>Papir- og papirvareindustri</t>
  </si>
  <si>
    <t>Mineralproduktindustri</t>
  </si>
  <si>
    <t>Trelast- og trevareindustri</t>
  </si>
  <si>
    <t>Gummivare- og plastindustri</t>
  </si>
  <si>
    <t>Motorkjøretøyindustri</t>
  </si>
  <si>
    <t>Transportmiddelindustri ellers (inkl. bygging av skip og oljeplattformer)</t>
  </si>
  <si>
    <t>Maskinreparasjon og -installasjon</t>
  </si>
  <si>
    <t>Metallindustri</t>
  </si>
  <si>
    <t>Farmasøytisk industri</t>
  </si>
  <si>
    <t>Møbelindustri og annen industri</t>
  </si>
  <si>
    <t>Næringsmiddel- og drikkevareindustri</t>
  </si>
  <si>
    <t>Maskinindustri</t>
  </si>
  <si>
    <t>Elektroteknisk industri</t>
  </si>
  <si>
    <t>Petroleums-, kullvare- og kjemisk industri</t>
  </si>
  <si>
    <t>Metallvareindustri</t>
  </si>
  <si>
    <t>Data- og elektronisk industri</t>
  </si>
  <si>
    <r>
      <t>1 </t>
    </r>
    <r>
      <rPr>
        <sz val="11"/>
        <color indexed="63"/>
        <rFont val="Calibri"/>
        <family val="2"/>
      </rPr>
      <t>Foretak med minst 10 sysselsatte. Bedriftsfordelte tall.</t>
    </r>
  </si>
  <si>
    <t xml:space="preserve"> Figur 1.2d</t>
  </si>
  <si>
    <r>
      <t>Utgifter til egenutført FoU i andre næringer</t>
    </r>
    <r>
      <rPr>
        <b/>
        <vertAlign val="superscript"/>
        <sz val="11"/>
        <color indexed="8"/>
        <rFont val="Calibri"/>
        <family val="2"/>
      </rPr>
      <t>1</t>
    </r>
    <r>
      <rPr>
        <b/>
        <sz val="11"/>
        <color indexed="8"/>
        <rFont val="Calibri"/>
        <family val="2"/>
      </rPr>
      <t>. 2022-2023. Løpende priser</t>
    </r>
  </si>
  <si>
    <t>Vann, avløp, renovasjon</t>
  </si>
  <si>
    <t>Bygge- og anleggsvirksomhet</t>
  </si>
  <si>
    <t>Kraftforsyning</t>
  </si>
  <si>
    <t>Fiske, fangst og akvakultur</t>
  </si>
  <si>
    <t>Bergverksdrift og utvinning (inkl. utvinning av råolje og naturgass og utvinningstjenester)</t>
  </si>
  <si>
    <t>Utgifter til egenutført FoU etter foretakenes næring og sysselsetting. 2023.</t>
  </si>
  <si>
    <t>Industri</t>
  </si>
  <si>
    <t xml:space="preserve">Tjenesteytende næringer </t>
  </si>
  <si>
    <t>Andre næringer</t>
  </si>
  <si>
    <t>5-9 sysselsatte</t>
  </si>
  <si>
    <t>10–19 sysselsatte</t>
  </si>
  <si>
    <t>20–49 sysselsatte</t>
  </si>
  <si>
    <t>50–99 sysselsatte</t>
  </si>
  <si>
    <t>100–199 sysselsatte</t>
  </si>
  <si>
    <t>200–499 sysselsatte</t>
  </si>
  <si>
    <t>minst 500 sysselsatte</t>
  </si>
  <si>
    <t>Kilde: SSB, FoU-statistikk, tabell 07967</t>
  </si>
  <si>
    <t>1.2f</t>
  </si>
  <si>
    <r>
      <t>Utgifter til egenutført FoU etter utgiftsart og foretakenes næring</t>
    </r>
    <r>
      <rPr>
        <b/>
        <vertAlign val="superscript"/>
        <sz val="11"/>
        <color theme="1"/>
        <rFont val="Calibri"/>
        <family val="2"/>
      </rPr>
      <t>1</t>
    </r>
    <r>
      <rPr>
        <b/>
        <sz val="11"/>
        <color theme="1"/>
        <rFont val="Calibri"/>
        <family val="2"/>
      </rPr>
      <t xml:space="preserve">. 2023. Løpende priser </t>
    </r>
  </si>
  <si>
    <t>Tjenesteytende næringer</t>
  </si>
  <si>
    <t>Lønnsutgifter</t>
  </si>
  <si>
    <r>
      <t>Utgifter til innleid FoU-personale</t>
    </r>
    <r>
      <rPr>
        <vertAlign val="superscript"/>
        <sz val="11"/>
        <color theme="1"/>
        <rFont val="Calibri"/>
        <family val="2"/>
      </rPr>
      <t>2</t>
    </r>
  </si>
  <si>
    <r>
      <t>Andre driftsutgifter</t>
    </r>
    <r>
      <rPr>
        <vertAlign val="superscript"/>
        <sz val="11"/>
        <color theme="1"/>
        <rFont val="Calibri"/>
        <family val="2"/>
      </rPr>
      <t>2</t>
    </r>
  </si>
  <si>
    <r>
      <t>Kapitalutgifter (investeringer)</t>
    </r>
    <r>
      <rPr>
        <vertAlign val="superscript"/>
        <sz val="11"/>
        <color theme="1"/>
        <rFont val="Calibri"/>
        <family val="2"/>
      </rPr>
      <t>3</t>
    </r>
  </si>
  <si>
    <t>Totale utgifter til egenutført FoU</t>
  </si>
  <si>
    <t>1 Foretak med minst 10 sysselsatte</t>
  </si>
  <si>
    <t>2 Annen drift er splittet opp i innleid FoU-persnale og andre driftsutgifter</t>
  </si>
  <si>
    <t xml:space="preserve">3 Kapitalutgifter er investeringer i varige driftsmidler som maskiner, utstyr, instrumenter, bygg og anlegg. </t>
  </si>
  <si>
    <r>
      <t>Driftsutgifter til FoU i næringslivet etter FoU-type. Næringer med minst 500 millioner kroner i driftsutgifter til FoU</t>
    </r>
    <r>
      <rPr>
        <b/>
        <vertAlign val="superscript"/>
        <sz val="11"/>
        <color theme="1"/>
        <rFont val="Calibri"/>
        <family val="2"/>
      </rPr>
      <t>1</t>
    </r>
    <r>
      <rPr>
        <b/>
        <sz val="11"/>
        <color theme="1"/>
        <rFont val="Calibri"/>
        <family val="2"/>
      </rPr>
      <t>. 2023. Prosent</t>
    </r>
  </si>
  <si>
    <t>Utvinning av råolje og naturgass og utvinningstjenester</t>
  </si>
  <si>
    <r>
      <t>Forskning og utviklingsarbeid</t>
    </r>
    <r>
      <rPr>
        <vertAlign val="superscript"/>
        <sz val="11"/>
        <color theme="1"/>
        <rFont val="Calibri"/>
        <family val="2"/>
      </rPr>
      <t>2</t>
    </r>
  </si>
  <si>
    <r>
      <rPr>
        <vertAlign val="superscript"/>
        <sz val="11"/>
        <color theme="1"/>
        <rFont val="Calibri"/>
        <family val="2"/>
      </rPr>
      <t>1</t>
    </r>
    <r>
      <rPr>
        <sz val="11"/>
        <color theme="1"/>
        <rFont val="Calibri"/>
        <family val="2"/>
      </rPr>
      <t xml:space="preserve"> Foretak med minst 10 sysselsatte</t>
    </r>
  </si>
  <si>
    <r>
      <rPr>
        <vertAlign val="superscript"/>
        <sz val="11"/>
        <color theme="1"/>
        <rFont val="Calibri"/>
        <family val="2"/>
      </rPr>
      <t>2</t>
    </r>
    <r>
      <rPr>
        <sz val="11"/>
        <color theme="1"/>
        <rFont val="Calibri"/>
        <family val="2"/>
      </rPr>
      <t xml:space="preserve"> Næringen forskning og utviklingsarbeid er ekskl. næringsrettede forskningsinstitutter som tilhører instituttsektoren.</t>
    </r>
  </si>
  <si>
    <t>Kilde: SSB, FoU-statistikk, tabell 11137</t>
  </si>
  <si>
    <r>
      <t>Driftsutgifter til FoU i næringslivet etter produkt- og prosessrettet FoU</t>
    </r>
    <r>
      <rPr>
        <b/>
        <vertAlign val="superscript"/>
        <sz val="11"/>
        <color theme="1"/>
        <rFont val="Calibri"/>
        <family val="2"/>
      </rPr>
      <t>1</t>
    </r>
    <r>
      <rPr>
        <b/>
        <sz val="11"/>
        <color theme="1"/>
        <rFont val="Calibri"/>
        <family val="2"/>
      </rPr>
      <t>. 2023. Mill. kr</t>
    </r>
  </si>
  <si>
    <t>Produktrettet FoU, utvikling</t>
  </si>
  <si>
    <t>Produktrettet FoU, forbedring</t>
  </si>
  <si>
    <t>Prosessrettet FoU, utvikling</t>
  </si>
  <si>
    <t>Prosessrettet FoU, forbedring</t>
  </si>
  <si>
    <t>Mill.kr.</t>
  </si>
  <si>
    <t xml:space="preserve">1 Foretak med minst 10 sysselsatte. </t>
  </si>
  <si>
    <t>Kilde: SSB, FoU-statistikk, tabell 11140</t>
  </si>
  <si>
    <t>Fig 1.2i</t>
  </si>
  <si>
    <t>Driftsutgifter til FoU i næringslivet etter produkt- og prosessrettet FoU og foretakenes sysselsetting. 2023. Prosent</t>
  </si>
  <si>
    <t>5–9 sysselsatte</t>
  </si>
  <si>
    <t>Fig 1.2j</t>
  </si>
  <si>
    <r>
      <t>Næringslivets utgifter til egenutført FoU etter finansieringskilde</t>
    </r>
    <r>
      <rPr>
        <b/>
        <vertAlign val="superscript"/>
        <sz val="11"/>
        <color theme="1"/>
        <rFont val="Calibri"/>
        <family val="2"/>
      </rPr>
      <t>1</t>
    </r>
    <r>
      <rPr>
        <b/>
        <sz val="11"/>
        <color theme="1"/>
        <rFont val="Calibri"/>
        <family val="2"/>
      </rPr>
      <t>. 2022 og 2023. Løpende priser</t>
    </r>
  </si>
  <si>
    <t>.</t>
  </si>
  <si>
    <t>Ekstern privat norsk finansiering</t>
  </si>
  <si>
    <t>Egen finansiering</t>
  </si>
  <si>
    <t>Norske foretak i eget konsern</t>
  </si>
  <si>
    <t>Andre norske foretak</t>
  </si>
  <si>
    <t>Norsk offentlig finansiering</t>
  </si>
  <si>
    <t>SkatteFUNN</t>
  </si>
  <si>
    <t>Utenlandske foretak i eget konsern</t>
  </si>
  <si>
    <t>Andre utenlandske foretak/institusjoner</t>
  </si>
  <si>
    <t>EU-institusjoner</t>
  </si>
  <si>
    <t>Øvrig finansiering fra utlandet</t>
  </si>
  <si>
    <r>
      <t>1 </t>
    </r>
    <r>
      <rPr>
        <sz val="11"/>
        <color indexed="63"/>
        <rFont val="Calibri"/>
        <family val="2"/>
      </rPr>
      <t>Foretak med minst 10 sysselsatte.</t>
    </r>
  </si>
  <si>
    <t>Kilde: SSB, FoU-statistikk, tabell 07969</t>
  </si>
  <si>
    <r>
      <t>Næringslivets utgifter til egenutført FoU etter finansieringskilde</t>
    </r>
    <r>
      <rPr>
        <b/>
        <vertAlign val="superscript"/>
        <sz val="11"/>
        <rFont val="Calibri"/>
        <family val="2"/>
      </rPr>
      <t>1</t>
    </r>
    <r>
      <rPr>
        <b/>
        <sz val="11"/>
        <rFont val="Calibri"/>
        <family val="2"/>
      </rPr>
      <t xml:space="preserve"> og foretakenes sysselsetting. 2023. </t>
    </r>
  </si>
  <si>
    <t>Utland</t>
  </si>
  <si>
    <t xml:space="preserve"> 5–9 sysselsatte </t>
  </si>
  <si>
    <t xml:space="preserve"> 10–19 sysselsatte </t>
  </si>
  <si>
    <t xml:space="preserve"> 20–49 sysselsatte </t>
  </si>
  <si>
    <t xml:space="preserve"> 50–99 sysselsatte </t>
  </si>
  <si>
    <t xml:space="preserve"> 100–199 sysselsatte </t>
  </si>
  <si>
    <t xml:space="preserve"> 200–499 sysselsatte </t>
  </si>
  <si>
    <t>1 Ekstern privat norsk finansiering består av norske foretak i eget konsern og andre norske foretak. Utlandet består av utenlandske foretak i eget konsern, andre utenlandske foretak, EU-finansiering og øvrig utenlandsk finansiering.</t>
  </si>
  <si>
    <r>
      <t>Finansiering av egenutført FoU etter finansieringskilde og næring. Næringer med FoU-utgifter på minst 500 millioner kroner. 2023.</t>
    </r>
    <r>
      <rPr>
        <b/>
        <vertAlign val="superscript"/>
        <sz val="11"/>
        <color theme="1"/>
        <rFont val="Calibri"/>
        <family val="2"/>
      </rPr>
      <t>1,2</t>
    </r>
  </si>
  <si>
    <t>Finansieringskilde, Mill. kr.</t>
  </si>
  <si>
    <t xml:space="preserve"> Forlagsvirksomhet (inkl. utgivelse av programver)</t>
  </si>
  <si>
    <r>
      <t>Forskning og utviklingsarbeid</t>
    </r>
    <r>
      <rPr>
        <vertAlign val="superscript"/>
        <sz val="11"/>
        <color theme="1"/>
        <rFont val="Calibri"/>
        <family val="2"/>
      </rPr>
      <t>3</t>
    </r>
  </si>
  <si>
    <r>
      <t>1</t>
    </r>
    <r>
      <rPr>
        <sz val="11"/>
        <color theme="1"/>
        <rFont val="Calibri"/>
        <family val="2"/>
      </rPr>
      <t> Foretak med minst 10 sysselsatte. Bedriftsfordelte tall.</t>
    </r>
  </si>
  <si>
    <r>
      <t>2</t>
    </r>
    <r>
      <rPr>
        <sz val="11"/>
        <color theme="1"/>
        <rFont val="Calibri"/>
        <family val="2"/>
      </rPr>
      <t> Ekstern privat norsk finansiering består av norske foretak i eget konsern og andre norske foretak. Utlandet består av utenlandske foretak i eget konsern, andre utenlandske foretak, EU-finansiering og øvrig utenlandsk finansiering.</t>
    </r>
  </si>
  <si>
    <r>
      <t>3</t>
    </r>
    <r>
      <rPr>
        <sz val="11"/>
        <color theme="1"/>
        <rFont val="Calibri"/>
        <family val="2"/>
      </rPr>
      <t xml:space="preserve"> Næringen forskning og utviklingsarbeid er ekskl. næringsrettede forskningsinstitutter som tilhører instituttsektoren.</t>
    </r>
  </si>
  <si>
    <t>Kilde: SSB, FoU-statistikk, tabell 07965</t>
  </si>
  <si>
    <r>
      <t>Andel foretak med FoU-samarbeid etter type samarbeidspartnere</t>
    </r>
    <r>
      <rPr>
        <b/>
        <vertAlign val="superscript"/>
        <sz val="11"/>
        <color theme="1"/>
        <rFont val="Calibri"/>
        <family val="2"/>
      </rPr>
      <t>1</t>
    </r>
    <r>
      <rPr>
        <b/>
        <sz val="11"/>
        <color theme="1"/>
        <rFont val="Calibri"/>
        <family val="2"/>
      </rPr>
      <t xml:space="preserve"> og foretakenes næring</t>
    </r>
    <r>
      <rPr>
        <b/>
        <vertAlign val="superscript"/>
        <sz val="11"/>
        <color theme="1"/>
        <rFont val="Calibri"/>
        <family val="2"/>
      </rPr>
      <t>2</t>
    </r>
    <r>
      <rPr>
        <b/>
        <sz val="11"/>
        <color theme="1"/>
        <rFont val="Calibri"/>
        <family val="2"/>
      </rPr>
      <t>. Prosent. 2023.</t>
    </r>
  </si>
  <si>
    <t>Eget konsern</t>
  </si>
  <si>
    <t>Leverandører</t>
  </si>
  <si>
    <t>Klienter, kunder</t>
  </si>
  <si>
    <t>Konkurrenter</t>
  </si>
  <si>
    <t>Konsulenter, konsulent-foretak</t>
  </si>
  <si>
    <t>Kommersielle laboratorier/ FoU-foretak</t>
  </si>
  <si>
    <t>Universiteter/ høyskoler</t>
  </si>
  <si>
    <t>Forsknings- intsitutter</t>
  </si>
  <si>
    <t>Næringslivet totalt</t>
  </si>
  <si>
    <t>Tjenesteyting</t>
  </si>
  <si>
    <t>1 Et foretak kan ha samarbeid med flere aktører og andelene kan derfor ikke summeres.</t>
  </si>
  <si>
    <t xml:space="preserve">2 Foretak med minst 10 sysselsatte. </t>
  </si>
  <si>
    <t>Kilde: SSB, FoU-statistikk, tabell 11142</t>
  </si>
  <si>
    <r>
      <t>Andel av foretak med FoU-samarbeid etter samarbeidspartnernes geografiske plassering</t>
    </r>
    <r>
      <rPr>
        <b/>
        <vertAlign val="superscript"/>
        <sz val="11"/>
        <color theme="1"/>
        <rFont val="Calibri"/>
        <family val="2"/>
      </rPr>
      <t>1</t>
    </r>
    <r>
      <rPr>
        <b/>
        <sz val="11"/>
        <color theme="1"/>
        <rFont val="Calibri"/>
        <family val="2"/>
      </rPr>
      <t xml:space="preserve"> og foretakenes næring</t>
    </r>
    <r>
      <rPr>
        <b/>
        <vertAlign val="superscript"/>
        <sz val="11"/>
        <color theme="1"/>
        <rFont val="Calibri"/>
        <family val="2"/>
      </rPr>
      <t>2</t>
    </r>
    <r>
      <rPr>
        <b/>
        <sz val="11"/>
        <color theme="1"/>
        <rFont val="Calibri"/>
        <family val="2"/>
      </rPr>
      <t>. Prosent. 2023.</t>
    </r>
  </si>
  <si>
    <t>Lokalt/regionalt i Norge</t>
  </si>
  <si>
    <t>Norge for øvrig</t>
  </si>
  <si>
    <t>Norden</t>
  </si>
  <si>
    <t>Europa for øvrig</t>
  </si>
  <si>
    <t>USA</t>
  </si>
  <si>
    <t>Kina eller India</t>
  </si>
  <si>
    <t>Andre land</t>
  </si>
  <si>
    <t>Kilde: SSB, FoU-statistikk, tabell 11144</t>
  </si>
  <si>
    <r>
      <t>Næringslivets utgifter til kjøp av FoU-tjenester fra ulike aktører</t>
    </r>
    <r>
      <rPr>
        <b/>
        <vertAlign val="superscript"/>
        <sz val="11"/>
        <color indexed="8"/>
        <rFont val="Calibri"/>
        <family val="2"/>
      </rPr>
      <t>1</t>
    </r>
    <r>
      <rPr>
        <b/>
        <sz val="11"/>
        <color indexed="8"/>
        <rFont val="Calibri"/>
        <family val="2"/>
      </rPr>
      <t>. 2022 og 2023. Løpende priser</t>
    </r>
  </si>
  <si>
    <t>Fra norske foretak i eget konsern</t>
  </si>
  <si>
    <t>Fra andre norske foretak</t>
  </si>
  <si>
    <t>Fra forsknings- institutter, universiteter og høyskoler i Norge</t>
  </si>
  <si>
    <t>Fra utenlandsk foretak i eget konsern</t>
  </si>
  <si>
    <t>Fra andre utenlanske foretak</t>
  </si>
  <si>
    <t>Fra forsknings- institutter, universiteter og høyskoler i utlandet</t>
  </si>
  <si>
    <t xml:space="preserve">1Foretak med minst 10 sysselsatte. </t>
  </si>
  <si>
    <t>Kilde: SSB, FoU-statistikk, tabell 07970</t>
  </si>
  <si>
    <t>Utgifter til kjøp av FoU–tjenester i næringslivet, etter foretakenes næring og sysselsetting. 2022</t>
  </si>
  <si>
    <t>Innkjøpt FoU, totalt</t>
  </si>
  <si>
    <t xml:space="preserve"> Industri</t>
  </si>
  <si>
    <t>Minst 500 sysselsatte</t>
  </si>
  <si>
    <t xml:space="preserve"> Tjenesteyting</t>
  </si>
  <si>
    <t>Figur 1.3a FoU-utgifter i universitets- og høgskolesektoren. 2003–2023. Løpende og faste 2015-priser.</t>
  </si>
  <si>
    <t>1970</t>
  </si>
  <si>
    <t>1972</t>
  </si>
  <si>
    <t>1974</t>
  </si>
  <si>
    <t>1977</t>
  </si>
  <si>
    <t>1979</t>
  </si>
  <si>
    <t>1981</t>
  </si>
  <si>
    <t>1983</t>
  </si>
  <si>
    <t>1985</t>
  </si>
  <si>
    <t>1987</t>
  </si>
  <si>
    <t>1989</t>
  </si>
  <si>
    <t>1991</t>
  </si>
  <si>
    <t>1993</t>
  </si>
  <si>
    <t>1995</t>
  </si>
  <si>
    <t>1997</t>
  </si>
  <si>
    <t>1999</t>
  </si>
  <si>
    <t>2001</t>
  </si>
  <si>
    <t>Figur 1.3b FoU-utgifter etter utgiftstype. 2003–2023. Årlig realendring for driftsutgifter og kapitalutgifter.</t>
  </si>
  <si>
    <t>Lønn</t>
  </si>
  <si>
    <t>Annen drift</t>
  </si>
  <si>
    <t>Vitenskapelig utstyr</t>
  </si>
  <si>
    <t>Realendring drift</t>
  </si>
  <si>
    <t>Realendring kapital</t>
  </si>
  <si>
    <t>Figur 1.3c FoU-utgifter til drift og vitenskapelig utstyr i universitets- og høgskolesektoren etter finansieringskilde. 2003-2023. Løpende priser. Andel ekstern finansiering i prosent.</t>
  </si>
  <si>
    <t>Kilde: SSB, FoU-statistikk, tabell 13513</t>
  </si>
  <si>
    <t>Finansiering i alt</t>
  </si>
  <si>
    <t>Grunnbudsjett</t>
  </si>
  <si>
    <t>Næringsliv</t>
  </si>
  <si>
    <t>Forskningsråd</t>
  </si>
  <si>
    <t>Departement m.v</t>
  </si>
  <si>
    <t>Andre nasjonale kilder</t>
  </si>
  <si>
    <t>Øvrig utland</t>
  </si>
  <si>
    <t>Andel ekstern finansiering</t>
  </si>
  <si>
    <t>Figur 1.3d FoU utgifter til drift og vitenskapelig utstyr i universitets- og høgskolesektoren etter finansieringskilde 2003–2023. Faste 2015-priser.</t>
  </si>
  <si>
    <t>Figur 1.3e Driftsutgifter til FoU i universitets- og høgskolesektoren etter fagområde. Løpende priser. 2003–2023.</t>
  </si>
  <si>
    <t xml:space="preserve">Kilde: SSB, FoU-statistikk, statistikkbanken tabell 13513 </t>
  </si>
  <si>
    <t>Humaniora og kunstfag</t>
  </si>
  <si>
    <t>Samfunnsvitenskap </t>
  </si>
  <si>
    <t>Matematikk og naturvitenskap </t>
  </si>
  <si>
    <t>Teknologi </t>
  </si>
  <si>
    <t>Medisin og helsefag </t>
  </si>
  <si>
    <t>Landbruks- og fiskerifag og veterinærmedisin </t>
  </si>
  <si>
    <t>Kilde: SSB, FoU-statistikk, statistikkbanken tabell 13513 (tabellen inneholder ikke faste 2015-priser)</t>
  </si>
  <si>
    <t>Figur 1.3f Driftsutgifter til FoU i universitets- og høgskolesektoren etter FoU-type. 2003–2023.</t>
  </si>
  <si>
    <t>Kilde: SSB, FoU-statistikk, statistikkbanken tabell 13870</t>
  </si>
  <si>
    <t>Figur 1.3g Driftsutgifter til FoU i universitets- og høgskolesektoren etter FoU-type og fagområde. 2023.</t>
  </si>
  <si>
    <t>Humaniora og kunstfag</t>
  </si>
  <si>
    <t>Landbruks-, fiskerifag og vet.medisin </t>
  </si>
  <si>
    <t>UoH-sektoren</t>
  </si>
  <si>
    <t xml:space="preserve">Figur 1.3h Driftsutgifter til FoU i universitets- og høgskolesektoren etter FoU-type og institusjon/institusjonstype. 2023. </t>
  </si>
  <si>
    <t>UiB</t>
  </si>
  <si>
    <t>UiO</t>
  </si>
  <si>
    <t>UiT</t>
  </si>
  <si>
    <t>NTNU</t>
  </si>
  <si>
    <t>NMBU</t>
  </si>
  <si>
    <t>UiS</t>
  </si>
  <si>
    <t>UiA</t>
  </si>
  <si>
    <t>Nord U</t>
  </si>
  <si>
    <t>OsloMet</t>
  </si>
  <si>
    <t>USN</t>
  </si>
  <si>
    <t>Universitetssykehus</t>
  </si>
  <si>
    <t>Øvrige inst.</t>
  </si>
  <si>
    <t>Figur 1.3i Internasjonalt prosjektsamarbeid i universitetets- og høgskolesektoren etter institusjonstype. 2015–2023.</t>
  </si>
  <si>
    <t>Fire eldste universiteter</t>
  </si>
  <si>
    <t>Seks yngste universiteter</t>
  </si>
  <si>
    <t>Øvrige institusjoner</t>
  </si>
  <si>
    <t>UoH-sektoren totalt</t>
  </si>
  <si>
    <t>Figur 1.3j Internasjonalt prosjektsamarbeid ved universitetene. 2015–2023.</t>
  </si>
  <si>
    <t>NordU</t>
  </si>
  <si>
    <r>
      <t>Figur 1.3k FoU-utgifter i universitets- og høgskolesektoren etter institusjonstype</t>
    </r>
    <r>
      <rPr>
        <b/>
        <vertAlign val="superscript"/>
        <sz val="11"/>
        <color rgb="FF000000"/>
        <rFont val="Calibri"/>
        <family val="2"/>
      </rPr>
      <t>1</t>
    </r>
    <r>
      <rPr>
        <b/>
        <sz val="11"/>
        <color rgb="FF000000"/>
        <rFont val="Calibri"/>
        <family val="2"/>
      </rPr>
      <t>. 2003–2023</t>
    </r>
    <r>
      <rPr>
        <b/>
        <vertAlign val="superscript"/>
        <sz val="11"/>
        <color rgb="FF000000"/>
        <rFont val="Calibri"/>
        <family val="2"/>
      </rPr>
      <t>2</t>
    </r>
    <r>
      <rPr>
        <b/>
        <sz val="11"/>
        <color rgb="FF000000"/>
        <rFont val="Calibri"/>
        <family val="2"/>
      </rPr>
      <t>. Løpende priser.</t>
    </r>
  </si>
  <si>
    <t>Kilde: SSB, FoU-statistikk, tabell 13512 (delvis)</t>
  </si>
  <si>
    <t>Universitet</t>
  </si>
  <si>
    <t>Statlig vitenskapelig høgskole</t>
  </si>
  <si>
    <t>Statlig høgskole</t>
  </si>
  <si>
    <t>Privat høgskole</t>
  </si>
  <si>
    <r>
      <rPr>
        <vertAlign val="superscript"/>
        <sz val="11"/>
        <color rgb="FF000000"/>
        <rFont val="Calibri"/>
        <family val="2"/>
      </rPr>
      <t>1</t>
    </r>
    <r>
      <rPr>
        <sz val="11"/>
        <color rgb="FF000000"/>
        <rFont val="Calibri"/>
        <family val="2"/>
      </rPr>
      <t>Statlige høgskoler omfatter her Høgskulen på Vestlandet, Høgskolen i Innlandet, Høgskulen i Volda, Høgskolen i Østfold, Samisk høgskole, Universitetssenteret på Svalbard, Politihøgskolen, Forsvarets høgskole og Kriminalomsorgens høgskole og utdanningssenter KRUS. Private høgskoler omfatter Handelshøyskolen BI, VID vitenskapelige høgskole, MF vitenskapelig høyskole, Høyskolen Kristiania, Dronning Maud høgskole for barnehagelærerutdanning, NLA høgskolen, Lovisenberg Diakonale høgskole og Oslo Nye Høyskole.</t>
    </r>
  </si>
  <si>
    <r>
      <t>2</t>
    </r>
    <r>
      <rPr>
        <sz val="11"/>
        <color rgb="FF000000"/>
        <rFont val="Calibri"/>
        <family val="2"/>
      </rPr>
      <t>Før 2007 er universitetssykehusene inkludert ved universitetene.</t>
    </r>
  </si>
  <si>
    <r>
      <t>Figur 1.3l FoU-utgifter i universitets- og høgskolesektoren etter institusjonstype</t>
    </r>
    <r>
      <rPr>
        <b/>
        <vertAlign val="superscript"/>
        <sz val="11"/>
        <color rgb="FF000000"/>
        <rFont val="Calibri"/>
        <family val="2"/>
      </rPr>
      <t>1</t>
    </r>
    <r>
      <rPr>
        <b/>
        <sz val="11"/>
        <color rgb="FF000000"/>
        <rFont val="Calibri"/>
        <family val="2"/>
      </rPr>
      <t>. Faste 2015-priser. 2003–2023</t>
    </r>
    <r>
      <rPr>
        <b/>
        <vertAlign val="superscript"/>
        <sz val="11"/>
        <color rgb="FF000000"/>
        <rFont val="Calibri"/>
        <family val="2"/>
      </rPr>
      <t>2</t>
    </r>
    <r>
      <rPr>
        <b/>
        <sz val="11"/>
        <color rgb="FF000000"/>
        <rFont val="Calibri"/>
        <family val="2"/>
      </rPr>
      <t>.</t>
    </r>
  </si>
  <si>
    <t>Universiteter</t>
  </si>
  <si>
    <t>Statlige vitenskapelige høgskoler</t>
  </si>
  <si>
    <t>Statlige høgskoler</t>
  </si>
  <si>
    <t>Private høgskoler</t>
  </si>
  <si>
    <r>
      <t>1</t>
    </r>
    <r>
      <rPr>
        <sz val="11"/>
        <color rgb="FF000000"/>
        <rFont val="Calibri"/>
        <family val="2"/>
      </rPr>
      <t>Statlige høgskoler omfatter her Høgskulen på Vestlandet, Høgskolen i Innlandet, Høgskulen i Volda, Høgskolen i Østfold, Samisk høgskole, Universitetssenteret på Svalbard, Politihøgskolen, Forsvarets høgskole og Kriminalomsorgens høgskole og utdanningssenter KRUS. Private høgskoler omfatter Handelshøyskolen BI, VID vitenskapelige høgskole, MF vitenskapelig høyskole, Høyskolen Kristiania, Dronning Maud høgskole for barnehagelærerutdanning, NLA høgskolen, Lovisenberg Diakonale høgskole og Oslo Nye Høyskole.</t>
    </r>
  </si>
  <si>
    <r>
      <t>Figur 1.3m Driftsutgifter til FoU i universitets- og høgskolesektoren etter institusjonstype</t>
    </r>
    <r>
      <rPr>
        <b/>
        <vertAlign val="superscript"/>
        <sz val="11"/>
        <color rgb="FF000000"/>
        <rFont val="Calibri"/>
        <family val="2"/>
      </rPr>
      <t>1</t>
    </r>
    <r>
      <rPr>
        <b/>
        <sz val="11"/>
        <color rgb="FF000000"/>
        <rFont val="Calibri"/>
        <family val="2"/>
      </rPr>
      <t xml:space="preserve"> og finansieringskilde. 2023.</t>
    </r>
  </si>
  <si>
    <t>Grunn-
budsjett</t>
  </si>
  <si>
    <t>Forsknings-
rådet</t>
  </si>
  <si>
    <t>Departement
m.v</t>
  </si>
  <si>
    <t>Andre
nasjonale
kilder</t>
  </si>
  <si>
    <t>EU-
institusjoner</t>
  </si>
  <si>
    <t>Øvrig
utland</t>
  </si>
  <si>
    <r>
      <t>Figur 1.3n Ekstern finansiering av FoU i universitets- og høgskolesektoren etter institusjonstype</t>
    </r>
    <r>
      <rPr>
        <b/>
        <vertAlign val="superscript"/>
        <sz val="11"/>
        <color rgb="FF000000"/>
        <rFont val="Calibri"/>
        <family val="2"/>
      </rPr>
      <t>1</t>
    </r>
    <r>
      <rPr>
        <b/>
        <sz val="11"/>
        <color rgb="FF000000"/>
        <rFont val="Calibri"/>
        <family val="2"/>
      </rPr>
      <t>. 2023.</t>
    </r>
  </si>
  <si>
    <t>Forskningsrådet</t>
  </si>
  <si>
    <t>Departement mv.</t>
  </si>
  <si>
    <t>Figur 1.4a FoU-utgifter i instituttsektoren etter utgiftstype i løpende og faste 2015-priser (venstre akse) og antall FoU-årsverk utført i instituttsektoren (høyre akse). 2003–2023. </t>
  </si>
  <si>
    <t>Kapitalutgifter</t>
  </si>
  <si>
    <t>Driftsutgifter</t>
  </si>
  <si>
    <t>Totale FoU-utgifter (faste 2015)priser</t>
  </si>
  <si>
    <t>FoU-årsverk</t>
  </si>
  <si>
    <t>Tot løpende</t>
  </si>
  <si>
    <t>Andel drift</t>
  </si>
  <si>
    <t>Figur 1.4b FoU-utgifter i instituttsektoren, etter finansieringskilde. 2013–2023. Kroner.  </t>
  </si>
  <si>
    <t>Kilde: SSB, FoU-statistikk, tabell 13517</t>
  </si>
  <si>
    <t>Offentlig kilder utenom Forskningsrådet</t>
  </si>
  <si>
    <t>Offentlig totalt</t>
  </si>
  <si>
    <t>EU</t>
  </si>
  <si>
    <t>Figur 1.4c FoU-utgifter i instituttsektoren finansiert av utenlandske eller internasjonale kilder. 2023. </t>
  </si>
  <si>
    <t>Kilde: SSB, FoU-statistikk </t>
  </si>
  <si>
    <t>Finansieringskilde</t>
  </si>
  <si>
    <t>EU-kommisjonen</t>
  </si>
  <si>
    <t>Internasjonale organisasjoner</t>
  </si>
  <si>
    <t>Nordiske organisasjoner</t>
  </si>
  <si>
    <t>Utenlandsk næringsliv</t>
  </si>
  <si>
    <t>Utenlandske forskningsinstitutter</t>
  </si>
  <si>
    <t>Utenlandske læresteder</t>
  </si>
  <si>
    <t>Utenlandske offentlige institusjoner</t>
  </si>
  <si>
    <t>Figur 1.4d Driftsutgifter til FoU i instituttsektoren, etter fagområde. 2013–2023. Mill.kr.</t>
  </si>
  <si>
    <t>Kilde: SSB, FoU-statistikk, tabell 13516</t>
  </si>
  <si>
    <t>Totalt </t>
  </si>
  <si>
    <t>Figur 1.4e FoU-utgifter i instituttsektoren etter gruppe av institutter. 2013–2023.</t>
  </si>
  <si>
    <t>FoU-utgifter</t>
  </si>
  <si>
    <t>Forskningsinstitutter underlagt retningslinjer for statlig grunnbevilgning</t>
  </si>
  <si>
    <t>Primærnæringsinstitutter</t>
  </si>
  <si>
    <t>Teknisk-industrielle institutter</t>
  </si>
  <si>
    <t>Miljøinstitutter</t>
  </si>
  <si>
    <t>Samfunnsvitenskapelige institutter</t>
  </si>
  <si>
    <t>Helseforetak uten universitetssykehusfunksjoner</t>
  </si>
  <si>
    <t>Andre institusjoner med FoU</t>
  </si>
  <si>
    <t>Prisindeks (2015=1)</t>
  </si>
  <si>
    <t>2022*</t>
  </si>
  <si>
    <t>2023*</t>
  </si>
  <si>
    <t>*Foreløpige tall</t>
  </si>
  <si>
    <t>Andel av total</t>
  </si>
  <si>
    <t>Figur 1.4f FoU-utgifter i instituttsektoren etter gruppe av institutter og finansieringskilde. 2023.</t>
  </si>
  <si>
    <t>Arena</t>
  </si>
  <si>
    <t>Norges forskningsråd</t>
  </si>
  <si>
    <t>Annen offentlig finansiering</t>
  </si>
  <si>
    <t>Andel</t>
  </si>
  <si>
    <t>Helseforetak</t>
  </si>
  <si>
    <t>Totalsum</t>
  </si>
  <si>
    <t>Figur 1.4g Driftsutgifter til FoU i instituttsektoren etter fagområde og instituttgruppe.</t>
  </si>
  <si>
    <t>Driftsutgifter (mill.kr.)</t>
  </si>
  <si>
    <t>Samfunnsvitenskap</t>
  </si>
  <si>
    <t>Matematikk og naturvitenskap</t>
  </si>
  <si>
    <t>Teknologi</t>
  </si>
  <si>
    <t>Medisin og helsefag</t>
  </si>
  <si>
    <t>Landbruks- og fiskerifag og veterinærmedisin</t>
  </si>
  <si>
    <t>Figur 1.4h Driftsutgifter til FoU i instituttsektoren, etter tematiske områder. 2019–2023.</t>
  </si>
  <si>
    <t xml:space="preserve">Figur 1.5a Samlede driftsutgifter til FoU innen medisin og helsefag i 2023 etter utførende institusjonstype. </t>
  </si>
  <si>
    <t>Kilde: SSB, FoU-statistikk, tabell 14498 (delvis)</t>
  </si>
  <si>
    <t>Universiteter og viten-
skapelige høgskoler m.fl.</t>
  </si>
  <si>
    <t>Øvrige helseforetak og 
private, ideelle sykehus</t>
  </si>
  <si>
    <t>Institutt-sektoren</t>
  </si>
  <si>
    <t xml:space="preserve">Figur 1.5b Antall FoU-årsverk i helseforetakene etter type institusjon. 2007–2023. </t>
  </si>
  <si>
    <t>Kilde: Statistikkbanken (ekstern) tabell 14497</t>
  </si>
  <si>
    <t>Alle</t>
  </si>
  <si>
    <t>Øvrige HF og priv., ideelle sykehus</t>
  </si>
  <si>
    <t>Figur 1.5c Samlede FoU-utgifter i helseforetakene etter helseregion og finansieringskilde. 2023.</t>
  </si>
  <si>
    <t>Basisbevilgning</t>
  </si>
  <si>
    <t>Annen innelandsk</t>
  </si>
  <si>
    <t>Utenlandsk finansiering</t>
  </si>
  <si>
    <t>Helse Sør-Øst</t>
  </si>
  <si>
    <t>Helse Vest</t>
  </si>
  <si>
    <t>Helse Nord</t>
  </si>
  <si>
    <t>Helse Midt-Norge</t>
  </si>
  <si>
    <r>
      <t>Figur 1.6a FoU-utgifter etter fylke som andel av totale FoU-utgifter.</t>
    </r>
    <r>
      <rPr>
        <b/>
        <vertAlign val="superscript"/>
        <sz val="11"/>
        <color theme="1"/>
        <rFont val="Calibri"/>
        <family val="2"/>
      </rPr>
      <t>1</t>
    </r>
    <r>
      <rPr>
        <b/>
        <sz val="11"/>
        <color theme="1"/>
        <rFont val="Calibri"/>
        <family val="2"/>
      </rPr>
      <t> 2023. </t>
    </r>
  </si>
  <si>
    <r>
      <rPr>
        <vertAlign val="superscript"/>
        <sz val="11"/>
        <color theme="1"/>
        <rFont val="Calibri"/>
        <family val="2"/>
      </rPr>
      <t>1</t>
    </r>
    <r>
      <rPr>
        <sz val="11"/>
        <color theme="1"/>
        <rFont val="Calibri"/>
        <family val="2"/>
      </rPr>
      <t> FoU-aktiviteten på Svalbard er lagt til Troms og Finnmark.</t>
    </r>
  </si>
  <si>
    <t>Fylke</t>
  </si>
  <si>
    <t>Viken</t>
  </si>
  <si>
    <t>Oslo</t>
  </si>
  <si>
    <t>Innlandet</t>
  </si>
  <si>
    <t>Vestfold og Telemark</t>
  </si>
  <si>
    <t>Agder</t>
  </si>
  <si>
    <t>Rogaland</t>
  </si>
  <si>
    <t>Vestland</t>
  </si>
  <si>
    <t>Møre og Romsdal</t>
  </si>
  <si>
    <t>Trøndelag</t>
  </si>
  <si>
    <t>Nordland</t>
  </si>
  <si>
    <t>Troms og Finnmark</t>
  </si>
  <si>
    <t>Totale FoU-utgifter (boblestørrelse), FoU-utgifter per innbygger (x-aksen) og andel FoU-utgifter i næringslivet (y-aksen) etter fylke. 2023.</t>
  </si>
  <si>
    <t>FoU-utgifter per innbygger</t>
  </si>
  <si>
    <t>Andel FoU-utgifter i næringslivet</t>
  </si>
  <si>
    <t>FoU-utgifter totalt</t>
  </si>
  <si>
    <t>Svalbard</t>
  </si>
  <si>
    <t xml:space="preserve">Totalt </t>
  </si>
  <si>
    <t>Nærings-</t>
  </si>
  <si>
    <t>Institutt-</t>
  </si>
  <si>
    <t>Universitets- og</t>
  </si>
  <si>
    <t xml:space="preserve">Per </t>
  </si>
  <si>
    <t>livet</t>
  </si>
  <si>
    <t>sektoren</t>
  </si>
  <si>
    <t>høgskolesektoren</t>
  </si>
  <si>
    <t>innbygger</t>
  </si>
  <si>
    <t>Kr</t>
  </si>
  <si>
    <t>..</t>
  </si>
  <si>
    <t>Figur 1.6c FoU-utgifter etter region. 2013, 2017 og 2023. Faste 2015-priser. Realvekst 2013-2023 per fylke og Norge samlet i prosent.</t>
  </si>
  <si>
    <t>Vekst 2013-2023 per fylke</t>
  </si>
  <si>
    <t>Vekst 2013-2023 Norge</t>
  </si>
  <si>
    <t xml:space="preserve">FoU-utgifter etter fylke og sektor, samt andel FoU-utgifter i næringslivet og landsgjennomsnitt for andel i næringslivet. 2023. </t>
  </si>
  <si>
    <t>Andel FoU i næringslivet</t>
  </si>
  <si>
    <t>Andel FoU i næringslivet, gjennomsnitt for Norge</t>
  </si>
  <si>
    <t>Figur 1.6e FoU-utgifter etter fylke og hovedfinansieringskilde i 2023. Prosent.</t>
  </si>
  <si>
    <t>Norge</t>
  </si>
  <si>
    <t>Teknisk/ administrativt personale</t>
  </si>
  <si>
    <t>Forskere/ faglig personale</t>
  </si>
  <si>
    <t>Med doktorgrad</t>
  </si>
  <si>
    <t>Andel forskere/ faglig personale med dr.grad</t>
  </si>
  <si>
    <t>Andel tekn adm av tot pers</t>
  </si>
  <si>
    <t xml:space="preserve">Figur 1.6g </t>
  </si>
  <si>
    <t>Totalt antall FoU-personale (forskere/faglig personale og teknisk/administrativt personale) etter fylke og sektor i 2023.</t>
  </si>
  <si>
    <t>Totalt FoU-personale</t>
  </si>
  <si>
    <t>Andel kvinnelige forskere/faglig personale etter sektor og fylke i 2023</t>
  </si>
  <si>
    <t>N</t>
  </si>
  <si>
    <t>I</t>
  </si>
  <si>
    <t>U</t>
  </si>
  <si>
    <t>Landsgjenomsnitt</t>
  </si>
  <si>
    <t xml:space="preserve">Svalbard </t>
  </si>
  <si>
    <t>Figur 1.6i FoU-årsverk etter fylke. 2009–2023. og Figur 1.6j FoU-utgifter etter fylke. 2009–2023.</t>
  </si>
  <si>
    <t>Endringer i fylkesinndeling</t>
  </si>
  <si>
    <t>Fylkesinndeling før 1.1.2020</t>
  </si>
  <si>
    <t>Fylkesinndeling per 1.1.2020</t>
  </si>
  <si>
    <t>Måleenhet</t>
  </si>
  <si>
    <t>Utgiftsvariabel</t>
  </si>
  <si>
    <t>Årsverkvariabel</t>
  </si>
  <si>
    <t>Verdi</t>
  </si>
  <si>
    <t>Utgått per 1.1.2020</t>
  </si>
  <si>
    <t>Østfold</t>
  </si>
  <si>
    <t>Totalt. Mill. kr</t>
  </si>
  <si>
    <t>Akershus</t>
  </si>
  <si>
    <t>Buskerud</t>
  </si>
  <si>
    <t>Nytt per 1.1.2020</t>
  </si>
  <si>
    <t>Hedmark</t>
  </si>
  <si>
    <t>Oppland</t>
  </si>
  <si>
    <t>Vestfold</t>
  </si>
  <si>
    <t>Telemark</t>
  </si>
  <si>
    <t>Aust-Agder</t>
  </si>
  <si>
    <t>Vest-Agder</t>
  </si>
  <si>
    <t>Hordaland</t>
  </si>
  <si>
    <t>Sogn og Fjordane</t>
  </si>
  <si>
    <t>Sør-Trøndelag</t>
  </si>
  <si>
    <t>Nord-Trøndelag</t>
  </si>
  <si>
    <t>Troms</t>
  </si>
  <si>
    <t>Finnmark</t>
  </si>
  <si>
    <t>Næringslivet. Mill. kr</t>
  </si>
  <si>
    <t>Instituttsektoren. Mill. kr</t>
  </si>
  <si>
    <t>Universitets- og høgskolesektoren. Mill. kr</t>
  </si>
  <si>
    <t>Per capita. Kr</t>
  </si>
  <si>
    <t>Faste 2015-priser. Mill. kr</t>
  </si>
  <si>
    <t>Totale FoU-årsverk</t>
  </si>
  <si>
    <t>Forskere/faglig personale</t>
  </si>
  <si>
    <t>Teknisk/administrativt personale</t>
  </si>
  <si>
    <t>Totale FoU-årsverk per 1 000 innbyggere</t>
  </si>
  <si>
    <t>Figur 1.6k FoU-profiler etter fylke. 2023.</t>
  </si>
  <si>
    <t>Kilde:  SSB, FoU-statistikk</t>
  </si>
  <si>
    <t>Andel sysselsatte med lang høyere utdanning*</t>
  </si>
  <si>
    <t>Andel FoU utført i næringslivet</t>
  </si>
  <si>
    <t xml:space="preserve">FoU-intensitet i næringslivet </t>
  </si>
  <si>
    <t>Vekst i FoU-utgiftene, faste 2015-priser (2013-2023)</t>
  </si>
  <si>
    <t xml:space="preserve">Data: </t>
  </si>
  <si>
    <t>Tabell 11615</t>
  </si>
  <si>
    <t>Tabell A13.4</t>
  </si>
  <si>
    <t>*Sysselsatte etter bosted 4. kvartal 2020, 15-74 år.</t>
  </si>
  <si>
    <r>
      <t>Figur 1 Andel ekstern finansiering av driftsutgifter til FoU etter fagområde</t>
    </r>
    <r>
      <rPr>
        <b/>
        <vertAlign val="superscript"/>
        <sz val="11"/>
        <color rgb="FF000000"/>
        <rFont val="Calibri"/>
        <family val="2"/>
      </rPr>
      <t>1</t>
    </r>
    <r>
      <rPr>
        <b/>
        <sz val="11"/>
        <color rgb="FF000000"/>
        <rFont val="Calibri"/>
        <family val="2"/>
      </rPr>
      <t xml:space="preserve"> i universitets- og høgskolesektoren. 1991-2023.</t>
    </r>
  </si>
  <si>
    <r>
      <t>Matematikk og naturvitenskap</t>
    </r>
    <r>
      <rPr>
        <vertAlign val="superscript"/>
        <sz val="11"/>
        <color rgb="FF000000"/>
        <rFont val="Calibri"/>
        <family val="2"/>
      </rPr>
      <t>1</t>
    </r>
  </si>
  <si>
    <r>
      <t>1</t>
    </r>
    <r>
      <rPr>
        <sz val="11"/>
        <color rgb="FF000000"/>
        <rFont val="Calibri"/>
        <family val="2"/>
      </rPr>
      <t>Matematikk og naturvitenskap omfatter også landbruks-, fiskerifag og veterinærmedisin.</t>
    </r>
  </si>
  <si>
    <t>Figur 2 Eksternt finansierte driftsutgifter til FoU i universitets- og høgskolesektoren etter finansieringskilde og fagområde. 2023.</t>
  </si>
  <si>
    <t>Andre nasjonale
kilder</t>
  </si>
  <si>
    <t xml:space="preserve">Figur 3–8 Driftsutgifter (mill.kr) til FoU innenfor fagområdene etter finansieringskilde. 1991–2023. Faste 2015-priser. </t>
  </si>
  <si>
    <t>Landbruks-, fiskerifag og veterinærmedisin</t>
  </si>
  <si>
    <t>Figur 1 Tema- og teknologiområder i universitets- og høgskolesektoren. 2023.</t>
  </si>
  <si>
    <t>Velferdsforskning</t>
  </si>
  <si>
    <t>Utdanningsforskning</t>
  </si>
  <si>
    <t>Teknologiområde</t>
  </si>
  <si>
    <t>Figur 2 Driftsutgifter til FoU ved universiteter og høgskoler innenfor «grønne» temaområder. 2017–2023. Løpende og faste 2015-priser.</t>
  </si>
  <si>
    <t>Figur 3 Driftsutgifter til FoU ved universiteter og høgskoler innenfor «blå» temaområder. 2017–2023. Løpende og faste 2015-priser.</t>
  </si>
  <si>
    <r>
      <t>Figur 4 Driftsutgifter til FoU ved universiteter og høgskoler innenfor velferdsforskning, utdanningsforskning og helse og omsorg</t>
    </r>
    <r>
      <rPr>
        <b/>
        <vertAlign val="superscript"/>
        <sz val="11"/>
        <rFont val="Calibri"/>
        <family val="2"/>
      </rPr>
      <t>1</t>
    </r>
    <r>
      <rPr>
        <b/>
        <sz val="11"/>
        <rFont val="Calibri"/>
        <family val="2"/>
      </rPr>
      <t>. 2017–2023. Løpende og faste 2015-priser.</t>
    </r>
  </si>
  <si>
    <t>Figur 7 Driftsutgifter til FoU ved universiteter og høgskoler innenfor offentlig sektor for øvrig, reiseliv og utviklingsforskning. 2017–2023. Løpende og faste 2015-priser.</t>
  </si>
  <si>
    <t>Figur 8 Driftsutgifter til FoU ved universiteter og høgskoler etter teknologiområde. 2017–2023. Løpende og faste 2015-priser.</t>
  </si>
  <si>
    <r>
      <rPr>
        <vertAlign val="superscript"/>
        <sz val="11"/>
        <color theme="1"/>
        <rFont val="Calibri"/>
        <family val="2"/>
      </rPr>
      <t>1</t>
    </r>
    <r>
      <rPr>
        <sz val="11"/>
        <color theme="1"/>
        <rFont val="Calibri"/>
        <family val="2"/>
      </rPr>
      <t> Omfatter ikke universitetssykehusene.</t>
    </r>
  </si>
  <si>
    <t>Helse og omsorg ekskl. HF</t>
  </si>
  <si>
    <t>Offentlig
sektor
for øvrig</t>
  </si>
  <si>
    <t>Utviklings-
forskning</t>
  </si>
  <si>
    <t>Bio-
teknologi</t>
  </si>
  <si>
    <t>Nano-
teknologi</t>
  </si>
  <si>
    <t>Nye
materialer</t>
  </si>
  <si>
    <t>Figur 5 Utdanningsforskning ved universiteter og høgskoler etter forskningsområde. 2013–2023.</t>
  </si>
  <si>
    <t>Figur 6 Utdanningsforskning ved universiteter og høgskoler etter forskningstema. 2013–2023.</t>
  </si>
  <si>
    <t>Fase 2015-priser</t>
  </si>
  <si>
    <t>J Utdanning</t>
  </si>
  <si>
    <t>Barnehage</t>
  </si>
  <si>
    <t>Grunn-
skole 1-7</t>
  </si>
  <si>
    <t>Grunn-
skole 8-10</t>
  </si>
  <si>
    <t>Videregående
skole</t>
  </si>
  <si>
    <t>Høyere
utdanning</t>
  </si>
  <si>
    <t>Forsker-
utdanning</t>
  </si>
  <si>
    <t>Voksen-
opplæring/
læring i
arbeidslivet</t>
  </si>
  <si>
    <t>Uspesifisert område</t>
  </si>
  <si>
    <t>K Utdanning forskningstema</t>
  </si>
  <si>
    <t>Politikk og
styringssystemer</t>
  </si>
  <si>
    <t>Økonomi,
organisasjon
og ledelse</t>
  </si>
  <si>
    <t>Undervisning,
læring og
utvikling</t>
  </si>
  <si>
    <t>Forholdet mel.
utdanningssystemer,
hjem og arbeidsliv</t>
  </si>
  <si>
    <t>Annet forskningstema i utdanningsforskning</t>
  </si>
  <si>
    <t>Annet/
uspesifisert</t>
  </si>
  <si>
    <t>Figur 9 Driftsutgifter til FoU ved universiteter og høgskoler etter forskningsområde innenfor IKT. 2019–2023. Løpende og faste 2015-priser.</t>
  </si>
  <si>
    <t>Kunstig intelligens, maskinlæring og maskinresonnering</t>
  </si>
  <si>
    <t>Robotikk og automatisering</t>
  </si>
  <si>
    <t>Digital sikkerhet</t>
  </si>
  <si>
    <t>Elektronikk, maskinvare, smarte komponenter og kommunikasjonsteknologi</t>
  </si>
  <si>
    <t>Programvare, brukergrensesnitt og tjenester</t>
  </si>
  <si>
    <t>Digital transformasjon/digitalisering</t>
  </si>
  <si>
    <t>Annet IKT</t>
  </si>
  <si>
    <t>Figur 10 Temaområder i universitets- og høgskolesektoren etter institusjon/institusjonstype. 2023.</t>
  </si>
  <si>
    <t>Figur 12 Teknologiområder i universitets- og høgskolesektoren etter institusjon/institusjonstype. 2023.</t>
  </si>
  <si>
    <t>Øvrig off.sektor</t>
  </si>
  <si>
    <t>Universitets-
sykehus</t>
  </si>
  <si>
    <t>Øvrige
institusjoner</t>
  </si>
  <si>
    <t>10. Temaområder i universitets- og høgskolesektoren etter institusjon/institusjonstype. 2023  .</t>
  </si>
  <si>
    <t>12. Teknologiområder i universitets- og høgskolesektoren etter institusjon/institusjonstype. 2023.</t>
  </si>
  <si>
    <t>Figur 11 Temaområder i universitets- og høgskolesektoren etter institusjon/institusjonstype. 2023.</t>
  </si>
  <si>
    <t>Ikke tematisk område</t>
  </si>
  <si>
    <t>Ikke teknologiområde</t>
  </si>
  <si>
    <t>11. Temaområder i universitets- og høgskolesektoren etter institusjon/institusjonstype. 2023.</t>
  </si>
  <si>
    <t>13. Teknologiområder i universitets- og høgskolesektoren etter institusjon/institusjonstype. 2023.</t>
  </si>
  <si>
    <t>Figur 14 Driftsutgifter til FoU i universitets- og høgskolesektoren etter FoU-type og tema- og teknologiområde. 2023.</t>
  </si>
  <si>
    <t>Andel grunnforskning</t>
  </si>
  <si>
    <t>Andel anvendt forskning</t>
  </si>
  <si>
    <t>Andel utviklingsarbeid</t>
  </si>
  <si>
    <t>Off. sektor for øvrig</t>
  </si>
  <si>
    <t>Totalt UoH-sektor</t>
  </si>
  <si>
    <t>Figur 1 Totale FoU-utgifter og FoU-årsverk ved universitetene i Norge. 2023.</t>
  </si>
  <si>
    <t>Kilde: SSB, FoU-statistikk, tabell 13512</t>
  </si>
  <si>
    <r>
      <t>Figur 2 FoU-utgifter til drift og vitenskapelig utstyr etter universitet</t>
    </r>
    <r>
      <rPr>
        <b/>
        <vertAlign val="superscript"/>
        <sz val="11"/>
        <color rgb="FF000000"/>
        <rFont val="Calibri"/>
        <family val="2"/>
      </rPr>
      <t>1</t>
    </r>
    <r>
      <rPr>
        <b/>
        <sz val="11"/>
        <color rgb="FF000000"/>
        <rFont val="Calibri"/>
        <family val="2"/>
      </rPr>
      <t>. 2003–2023. Faste 2015-priser.</t>
    </r>
  </si>
  <si>
    <t>Gj.snitt årlig realendring</t>
  </si>
  <si>
    <r>
      <t>1</t>
    </r>
    <r>
      <rPr>
        <sz val="11"/>
        <color rgb="FF000000"/>
        <rFont val="Calibri"/>
        <family val="2"/>
      </rPr>
      <t>Tallgrunnlaget inkluderer innfusjonerte høgskoler i alle årene. Universitetet i Bergen omfatter Kunsthøgskolen i Bergen, Universitetet i Oslo omfatter UNIK, Universitetet i Tromsø omfatter høgskolene i Tromsø, Finnmark, Harstad og Narvik, NTNU omfatter Høgskolen i Gjøvik, Høgskolen i Sør-Trøndelag og Høgskolen i Ålesund, NMBU inkluderer tidligere Norges landbrukshøgskole, Universitetet for miljø- og biovitenskap og Norges veterinærhøgskole, Nord Universitet omfatter høgskolene i Bodø (senere Universitetet i Nordland), Nesna og Nord-Trøndelag, OsloMet omfatter høgskolene i Oslo og Akershus, mens USN inkluderer høgskolene i Buskerud, Telemark og Vestfold, samt Høgskolen i Sørøst-Norge. Arkeologisk museum i Stavanger gikk inn i Universitetet i Stavanger i 2009, og Agder Naturmuseum og Botaniske Hage ble en del av Universitetet i Agder i 2017. Fire forskningsinstitutter er fusjonert inn i OsloMet; AFI og NOVA i 2014 og NIBR og SIFO i 2016.</t>
    </r>
  </si>
  <si>
    <t>Figur 3 Totale FoU-utgifter ved universitetene etter utgiftsart. 2023.</t>
  </si>
  <si>
    <t>Mill.kr</t>
  </si>
  <si>
    <t>Utstyr</t>
  </si>
  <si>
    <t>Bygg/kapitaloverhead</t>
  </si>
  <si>
    <t>Figur 4 Driftsutgifter og vitenskapelig utstyr til FoU ved universitetene etter hovedfinansieringskilde. 2023.</t>
  </si>
  <si>
    <t>Figur 5 Driftsutgifter og vitenskapelig utstyr til FoU ved universitetene etter hovedfinansieringskilde. 2003.</t>
  </si>
  <si>
    <t>Eksterne midler</t>
  </si>
  <si>
    <t>Andel grunnbudsjett</t>
  </si>
  <si>
    <t>Andel eksterne midler</t>
  </si>
  <si>
    <t>Figur 6 Eksterne midler til FoU ved universitetene etter finansieringskilde. 2023.</t>
  </si>
  <si>
    <r>
      <t>Figur 7 FoU-innsats etter fagområde</t>
    </r>
    <r>
      <rPr>
        <b/>
        <vertAlign val="superscript"/>
        <sz val="11"/>
        <rFont val="Calibri"/>
        <family val="2"/>
      </rPr>
      <t>1</t>
    </r>
    <r>
      <rPr>
        <b/>
        <sz val="11"/>
        <rFont val="Calibri"/>
        <family val="2"/>
      </rPr>
      <t xml:space="preserve"> ved universitetene. 2023.</t>
    </r>
  </si>
  <si>
    <t>HUMSAM</t>
  </si>
  <si>
    <t>MNT-fag</t>
  </si>
  <si>
    <r>
      <t>1</t>
    </r>
    <r>
      <rPr>
        <sz val="11"/>
        <rFont val="Calibri"/>
        <family val="2"/>
      </rPr>
      <t>HUMSAM omfatter humaniora og kunstfag og samfunnsvitenskap, mens MNT-fag omfatter matematikk og naturvitenskap, teknologi og landbruks-, fiskerifag og veterinærmedisin.</t>
    </r>
  </si>
  <si>
    <t>Figur 1.4i</t>
  </si>
  <si>
    <t>Figur 1.4j</t>
  </si>
  <si>
    <t>Figur 1.4k</t>
  </si>
  <si>
    <t>Figur 1.4l</t>
  </si>
  <si>
    <t>Figur 1.4m</t>
  </si>
  <si>
    <t>Figur 1.4n</t>
  </si>
  <si>
    <t>Driftsinntekter etter instituttgruppe. 2020–2024. Kroner.</t>
  </si>
  <si>
    <t>https://app.powerbi.com/view?r=eyJrIjoiNGM4MDdmMTUtNzg0MC00YzBkLWFjMWQtNzM3MjdiYzBiYzgzIiwidCI6ImE5YjEzODgyLTk5YTYtNGIyOC05MzY4LWI2NGM2OWJmMDI1NiIsImMiOjh9</t>
  </si>
  <si>
    <t>https://app.powerbi.com/view?r=eyJrIjoiOTliYjMwMTMtNDYyNi00NGJlLWIxNGItMmZmYzM1Njg4ZGUxIiwidCI6ImE5YjEzODgyLTk5YTYtNGIyOC05MzY4LWI2NGM2OWJmMDI1NiIsImMiOjh9</t>
  </si>
  <si>
    <t>https://app.powerbi.com/view?r=eyJrIjoiNjY0OGFiNGUtZWU3OS00MzU2LTk2MTgtYTMxZjg0MTVlM2I0IiwidCI6ImE5YjEzODgyLTk5YTYtNGIyOC05MzY4LWI2NGM2OWJmMDI1NiIsImMiOjh9</t>
  </si>
  <si>
    <t>https://app.powerbi.com/view?r=eyJrIjoiMWU3YmIyZDUtZmZiOC00OWNkLThjNGMtOTAwOWU5ZGIxNGM5IiwidCI6ImE5YjEzODgyLTk5YTYtNGIyOC05MzY4LWI2NGM2OWJmMDI1NiIsImMiOjh9</t>
  </si>
  <si>
    <t>https://app.powerbi.com/view?r=eyJrIjoiOWYzMTdiNGQtZTQ1ZS00ZjJlLWE4MWYtY2I3YzdlMGQyYjAyIiwidCI6ImE5YjEzODgyLTk5YTYtNGIyOC05MzY4LWI2NGM2OWJmMDI1NiIsImMiOjh9</t>
  </si>
  <si>
    <t>https://app.powerbi.com/view?r=eyJrIjoiYzgzOGQ1OWQtODg2Yy00MjM4LWJiZjctMGZlZmQ1MDI2ZThmIiwidCI6ImE5YjEzODgyLTk5YTYtNGIyOC05MzY4LWI2NGM2OWJmMDI1NiIsImMiOjh9</t>
  </si>
  <si>
    <t>Figur 1.4i Driftsinntekter etter instituttgruppe. 2020–2024. Kroner.</t>
  </si>
  <si>
    <t>Kilde: SSB</t>
  </si>
  <si>
    <t>Figur 1.4j Driftsresultat som andel av driftsinntekter etter instituttgrupper. 2020–2024.</t>
  </si>
  <si>
    <t>Driftsresultat som andel av driftsinntekter etter instituttgrupper. 2020–2024.</t>
  </si>
  <si>
    <t>Driftsinntekter etter finansieringskilder. 2020–2024. Kroner.</t>
  </si>
  <si>
    <t>Figur 1.4k Driftsinntekter etter finansieringskilder. 2020–2024. Kroner.</t>
  </si>
  <si>
    <t>Offentlig forvaltning</t>
  </si>
  <si>
    <t>Figur 1.4l Antall årsverk utført av forskere/faglig personale etter instituttgruppe. 2020–2024.</t>
  </si>
  <si>
    <t>Antall årsverk utført av forskere/faglig personale etter instituttgruppe. 2020–2024.</t>
  </si>
  <si>
    <t>Gjennomsnitt</t>
  </si>
  <si>
    <t>Andel kvinner blant forskere/faglig personale etter instituttgruppe. 2020–2024.</t>
  </si>
  <si>
    <t>Figur 1.4m Andel kvinner blant forskere/faglig personale etter instituttgruppe. 2020–2024.</t>
  </si>
  <si>
    <t>Figur 1.4n Andel kvinner blant øverste leder, forskningsledelse og styremedlemmer ved forskningsinstituttene. 2024.</t>
  </si>
  <si>
    <t>Andel kvinner blant øverste leder, forskningsledelse og styremedlemmer ved forskningsinstituttene. 2024.</t>
  </si>
  <si>
    <t>Øverste leder</t>
  </si>
  <si>
    <t>Ledergruppe</t>
  </si>
  <si>
    <t>Forskningsledelse</t>
  </si>
  <si>
    <t>Styremedlemmer</t>
  </si>
  <si>
    <t>Alle institutter</t>
  </si>
  <si>
    <t>Figur 1.3e Driftsutgifter til FoU i universitets- og høgskolesektoren etter fagområde. Faste 2015-priser. 2003–2023.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</si>
</sst>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Basisår:&quot;\ General_)"/>
    <numFmt numFmtId="165" formatCode="0.0"/>
    <numFmt numFmtId="166" formatCode="_-* #,##0_-;\-* #,##0_-;_-* &quot;-&quot;??_-;_-@_-"/>
    <numFmt numFmtId="167" formatCode="#,##0.0"/>
    <numFmt numFmtId="168" formatCode="0.0\ %"/>
    <numFmt numFmtId="169" formatCode="_-* #,##0.0_-;\-* #,##0.0_-;_-* &quot;-&quot;??_-;_-@_-"/>
    <numFmt numFmtId="170" formatCode="_ * #,##0_ ;_ * \-#,##0_ ;_ * &quot;-&quot;??_ ;_ @_ "/>
    <numFmt numFmtId="171" formatCode="_-* #,##0_-;\-* #,##0_-;_-* &quot;-&quot;???_-;_-@_-"/>
    <numFmt numFmtId="172" formatCode="_ * #,##0.00_ ;_ * \-#,##0.00_ ;_ * &quot;-&quot;??_ ;_ @_ "/>
    <numFmt numFmtId="173" formatCode="0.000"/>
    <numFmt numFmtId="174" formatCode="General_)"/>
  </numFmts>
  <fonts count="41" x14ac:knownFonts="1">
    <font>
      <sz val="11"/>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Calibri"/>
      <family val="2"/>
    </font>
    <font>
      <sz val="11"/>
      <color theme="1"/>
      <name val="Calibri"/>
      <family val="2"/>
    </font>
    <font>
      <u/>
      <sz val="11"/>
      <color theme="10"/>
      <name val="Aptos Narrow"/>
      <family val="2"/>
      <scheme val="minor"/>
    </font>
    <font>
      <sz val="10"/>
      <name val="Arial"/>
      <family val="2"/>
    </font>
    <font>
      <sz val="11"/>
      <name val="Calibri"/>
      <family val="2"/>
    </font>
    <font>
      <sz val="11"/>
      <color rgb="FF000000"/>
      <name val="Calibri"/>
      <family val="2"/>
    </font>
    <font>
      <b/>
      <sz val="11"/>
      <color rgb="FF000000"/>
      <name val="Calibri"/>
      <family val="2"/>
    </font>
    <font>
      <vertAlign val="superscript"/>
      <sz val="11"/>
      <color rgb="FF1F1F1F"/>
      <name val="Calibri"/>
      <family val="2"/>
    </font>
    <font>
      <sz val="11"/>
      <color rgb="FF1F1F1F"/>
      <name val="Calibri"/>
      <family val="2"/>
    </font>
    <font>
      <b/>
      <sz val="11"/>
      <name val="Calibri"/>
      <family val="2"/>
    </font>
    <font>
      <sz val="11"/>
      <name val="Arial"/>
      <family val="2"/>
    </font>
    <font>
      <b/>
      <sz val="10"/>
      <name val="Arial"/>
      <family val="2"/>
    </font>
    <font>
      <u/>
      <sz val="11"/>
      <color theme="10"/>
      <name val="Calibri"/>
      <family val="2"/>
    </font>
    <font>
      <i/>
      <sz val="11"/>
      <name val="Calibri"/>
      <family val="2"/>
    </font>
    <font>
      <b/>
      <sz val="11"/>
      <color rgb="FF404040"/>
      <name val="Calibri"/>
      <family val="2"/>
    </font>
    <font>
      <vertAlign val="superscript"/>
      <sz val="11"/>
      <color theme="1"/>
      <name val="Calibri"/>
      <family val="2"/>
    </font>
    <font>
      <b/>
      <vertAlign val="superscript"/>
      <sz val="11"/>
      <color indexed="8"/>
      <name val="Calibri"/>
      <family val="2"/>
    </font>
    <font>
      <b/>
      <sz val="11"/>
      <color indexed="8"/>
      <name val="Calibri"/>
      <family val="2"/>
    </font>
    <font>
      <b/>
      <vertAlign val="superscript"/>
      <sz val="11"/>
      <name val="Calibri"/>
      <family val="2"/>
    </font>
    <font>
      <vertAlign val="superscript"/>
      <sz val="11"/>
      <name val="Calibri"/>
      <family val="2"/>
    </font>
    <font>
      <sz val="11"/>
      <color indexed="63"/>
      <name val="Calibri"/>
      <family val="2"/>
    </font>
    <font>
      <b/>
      <vertAlign val="superscript"/>
      <sz val="11"/>
      <color theme="1"/>
      <name val="Calibri"/>
      <family val="2"/>
    </font>
    <font>
      <sz val="11"/>
      <color rgb="FFFF0000"/>
      <name val="Calibri"/>
      <family val="2"/>
    </font>
    <font>
      <b/>
      <vertAlign val="superscript"/>
      <sz val="11"/>
      <color rgb="FF000000"/>
      <name val="Calibri"/>
      <family val="2"/>
    </font>
    <font>
      <vertAlign val="superscript"/>
      <sz val="11"/>
      <color rgb="FF000000"/>
      <name val="Calibri"/>
      <family val="2"/>
    </font>
    <font>
      <b/>
      <sz val="11"/>
      <color theme="1"/>
      <name val="Aptos Narrow"/>
      <family val="2"/>
      <scheme val="minor"/>
    </font>
    <font>
      <sz val="11"/>
      <color rgb="FF000000"/>
      <name val="Aptos Narrow"/>
      <family val="2"/>
      <scheme val="minor"/>
    </font>
    <font>
      <b/>
      <sz val="12"/>
      <color indexed="12"/>
      <name val="Arial"/>
      <family val="2"/>
    </font>
    <font>
      <sz val="9"/>
      <color rgb="FF000000"/>
      <name val="Tahoma"/>
      <family val="2"/>
    </font>
    <font>
      <i/>
      <sz val="8"/>
      <name val="Arial"/>
      <family val="2"/>
    </font>
    <font>
      <i/>
      <sz val="11"/>
      <color theme="1"/>
      <name val="Calibri"/>
      <family val="2"/>
    </font>
    <font>
      <b/>
      <sz val="11"/>
      <color rgb="FF000000"/>
      <name val="Aptos"/>
      <family val="2"/>
    </font>
    <font>
      <b/>
      <i/>
      <sz val="11"/>
      <color rgb="FF000000"/>
      <name val="Calibri"/>
      <family val="2"/>
    </font>
    <font>
      <i/>
      <sz val="11"/>
      <color rgb="FF000000"/>
      <name val="Calibri"/>
      <family val="2"/>
    </font>
    <font>
      <b/>
      <sz val="14"/>
      <color theme="1"/>
      <name val="Calibri"/>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BF1DE"/>
        <bgColor rgb="FF000000"/>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10"/>
      </left>
      <right style="thin">
        <color indexed="10"/>
      </right>
      <top style="thin">
        <color indexed="10"/>
      </top>
      <bottom style="thin">
        <color indexed="10"/>
      </bottom>
      <diagonal/>
    </border>
    <border>
      <left/>
      <right style="thin">
        <color indexed="10"/>
      </right>
      <top/>
      <bottom/>
      <diagonal/>
    </border>
    <border>
      <left style="thin">
        <color indexed="64"/>
      </left>
      <right/>
      <top/>
      <bottom style="thin">
        <color indexed="64"/>
      </bottom>
      <diagonal/>
    </border>
  </borders>
  <cellStyleXfs count="39">
    <xf numFmtId="0" fontId="0" fillId="0" borderId="0"/>
    <xf numFmtId="0" fontId="8" fillId="0" borderId="0" applyNumberFormat="0" applyFill="0" applyBorder="0" applyAlignment="0" applyProtection="0"/>
    <xf numFmtId="9" fontId="9" fillId="0" borderId="0" applyFont="0" applyFill="0" applyBorder="0" applyAlignment="0" applyProtection="0"/>
    <xf numFmtId="0" fontId="11" fillId="0" borderId="0" applyBorder="0"/>
    <xf numFmtId="0" fontId="16" fillId="0" borderId="5">
      <alignment horizontal="right" vertical="center"/>
    </xf>
    <xf numFmtId="0" fontId="9" fillId="0" borderId="6">
      <alignment vertical="center"/>
    </xf>
    <xf numFmtId="0" fontId="9" fillId="0" borderId="6">
      <alignment vertical="center"/>
    </xf>
    <xf numFmtId="0" fontId="5" fillId="0" borderId="0"/>
    <xf numFmtId="43" fontId="5" fillId="0" borderId="0" applyFont="0" applyFill="0" applyBorder="0" applyAlignment="0" applyProtection="0"/>
    <xf numFmtId="9" fontId="5" fillId="0" borderId="0" applyFont="0" applyFill="0" applyBorder="0" applyAlignment="0" applyProtection="0"/>
    <xf numFmtId="0" fontId="11" fillId="0" borderId="0" applyBorder="0"/>
    <xf numFmtId="3" fontId="9" fillId="2" borderId="6">
      <alignment vertical="center"/>
    </xf>
    <xf numFmtId="0" fontId="16" fillId="0" borderId="5">
      <alignment horizontal="right" vertical="center" wrapText="1"/>
    </xf>
    <xf numFmtId="1" fontId="17" fillId="0" borderId="6"/>
    <xf numFmtId="0" fontId="5" fillId="2" borderId="0"/>
    <xf numFmtId="0" fontId="4" fillId="0" borderId="0"/>
    <xf numFmtId="43" fontId="4"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9" fillId="0" borderId="0" applyNumberFormat="0" applyFont="0" applyFill="0" applyBorder="0" applyAlignment="0" applyProtection="0"/>
    <xf numFmtId="0" fontId="3" fillId="0" borderId="0"/>
    <xf numFmtId="0" fontId="9" fillId="0" borderId="0"/>
    <xf numFmtId="172" fontId="3" fillId="0" borderId="0" applyFont="0" applyFill="0" applyBorder="0" applyAlignment="0" applyProtection="0"/>
    <xf numFmtId="0" fontId="33" fillId="0" borderId="0">
      <alignment horizontal="left"/>
    </xf>
    <xf numFmtId="0" fontId="9" fillId="2" borderId="0"/>
    <xf numFmtId="0" fontId="35" fillId="0" borderId="0"/>
    <xf numFmtId="0" fontId="32" fillId="0" borderId="0"/>
    <xf numFmtId="0" fontId="3" fillId="2" borderId="0"/>
    <xf numFmtId="0" fontId="2" fillId="0" borderId="0"/>
    <xf numFmtId="9" fontId="2" fillId="0" borderId="0" applyFont="0" applyFill="0" applyBorder="0" applyAlignment="0" applyProtection="0"/>
    <xf numFmtId="9" fontId="1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39">
    <xf numFmtId="0" fontId="0" fillId="0" borderId="0" xfId="0"/>
    <xf numFmtId="0" fontId="6" fillId="0" borderId="0" xfId="0" applyFont="1"/>
    <xf numFmtId="0" fontId="7" fillId="0" borderId="0" xfId="0" applyFont="1"/>
    <xf numFmtId="0" fontId="8" fillId="0" borderId="0" xfId="1"/>
    <xf numFmtId="0" fontId="8" fillId="0" borderId="0" xfId="1" applyBorder="1"/>
    <xf numFmtId="0" fontId="0" fillId="0" borderId="1" xfId="0" applyBorder="1"/>
    <xf numFmtId="0" fontId="8" fillId="0" borderId="1" xfId="1" applyBorder="1"/>
    <xf numFmtId="0" fontId="7" fillId="0" borderId="1" xfId="0" applyFont="1" applyBorder="1"/>
    <xf numFmtId="0" fontId="0" fillId="0" borderId="3" xfId="0" applyBorder="1"/>
    <xf numFmtId="0" fontId="8" fillId="0" borderId="3" xfId="1" applyBorder="1"/>
    <xf numFmtId="0" fontId="7" fillId="0" borderId="3" xfId="0" applyFont="1" applyBorder="1"/>
    <xf numFmtId="0" fontId="7" fillId="0" borderId="2" xfId="0" applyFont="1" applyBorder="1"/>
    <xf numFmtId="0" fontId="8" fillId="0" borderId="2" xfId="1" applyBorder="1"/>
    <xf numFmtId="0" fontId="7" fillId="0" borderId="2" xfId="0" applyFont="1" applyBorder="1" applyAlignment="1">
      <alignment horizontal="left"/>
    </xf>
    <xf numFmtId="168" fontId="10" fillId="0" borderId="0" xfId="2" applyNumberFormat="1" applyFont="1" applyFill="1" applyAlignment="1">
      <alignment horizontal="right"/>
    </xf>
    <xf numFmtId="0" fontId="12" fillId="0" borderId="0" xfId="3" applyFont="1"/>
    <xf numFmtId="0" fontId="0" fillId="0" borderId="0" xfId="0" quotePrefix="1"/>
    <xf numFmtId="0" fontId="12" fillId="0" borderId="0" xfId="7" applyFont="1"/>
    <xf numFmtId="0" fontId="6" fillId="0" borderId="0" xfId="7" applyFont="1"/>
    <xf numFmtId="0" fontId="7" fillId="0" borderId="0" xfId="7" applyFont="1"/>
    <xf numFmtId="170" fontId="7" fillId="0" borderId="0" xfId="8" applyNumberFormat="1" applyFont="1"/>
    <xf numFmtId="170" fontId="7" fillId="0" borderId="0" xfId="7" applyNumberFormat="1" applyFont="1"/>
    <xf numFmtId="0" fontId="15" fillId="0" borderId="1" xfId="7" applyFont="1" applyBorder="1"/>
    <xf numFmtId="0" fontId="15" fillId="0" borderId="0" xfId="7" applyFont="1"/>
    <xf numFmtId="164" fontId="15" fillId="0" borderId="1" xfId="7" applyNumberFormat="1" applyFont="1" applyBorder="1"/>
    <xf numFmtId="0" fontId="10" fillId="0" borderId="1" xfId="7" applyFont="1" applyBorder="1" applyAlignment="1">
      <alignment horizontal="right" vertical="top" wrapText="1"/>
    </xf>
    <xf numFmtId="3" fontId="7" fillId="0" borderId="0" xfId="7" applyNumberFormat="1" applyFont="1"/>
    <xf numFmtId="1" fontId="7" fillId="0" borderId="0" xfId="7" applyNumberFormat="1" applyFont="1"/>
    <xf numFmtId="0" fontId="18" fillId="0" borderId="0" xfId="1" applyFont="1"/>
    <xf numFmtId="165" fontId="7" fillId="0" borderId="0" xfId="7" applyNumberFormat="1" applyFont="1"/>
    <xf numFmtId="166" fontId="7" fillId="0" borderId="0" xfId="8" applyNumberFormat="1" applyFont="1"/>
    <xf numFmtId="167" fontId="7" fillId="0" borderId="0" xfId="7" applyNumberFormat="1" applyFont="1"/>
    <xf numFmtId="168" fontId="7" fillId="0" borderId="0" xfId="9" applyNumberFormat="1" applyFont="1" applyFill="1"/>
    <xf numFmtId="0" fontId="10" fillId="0" borderId="1" xfId="7" applyFont="1" applyBorder="1"/>
    <xf numFmtId="0" fontId="10" fillId="0" borderId="0" xfId="7" applyFont="1"/>
    <xf numFmtId="166" fontId="10" fillId="0" borderId="0" xfId="8" applyNumberFormat="1" applyFont="1"/>
    <xf numFmtId="166" fontId="19" fillId="0" borderId="0" xfId="8" applyNumberFormat="1" applyFont="1"/>
    <xf numFmtId="0" fontId="6" fillId="0" borderId="1" xfId="7" applyFont="1" applyBorder="1"/>
    <xf numFmtId="0" fontId="7" fillId="0" borderId="4" xfId="7" applyFont="1" applyBorder="1"/>
    <xf numFmtId="0" fontId="20" fillId="0" borderId="0" xfId="7" applyFont="1" applyAlignment="1">
      <alignment horizontal="left" vertical="center"/>
    </xf>
    <xf numFmtId="167" fontId="10" fillId="0" borderId="0" xfId="7" applyNumberFormat="1" applyFont="1"/>
    <xf numFmtId="0" fontId="11" fillId="0" borderId="0" xfId="3"/>
    <xf numFmtId="1" fontId="11" fillId="0" borderId="0" xfId="3" applyNumberFormat="1"/>
    <xf numFmtId="0" fontId="10" fillId="0" borderId="0" xfId="7" applyFont="1" applyAlignment="1">
      <alignment horizontal="right" vertical="top" wrapText="1"/>
    </xf>
    <xf numFmtId="166" fontId="7" fillId="0" borderId="0" xfId="7" applyNumberFormat="1" applyFont="1"/>
    <xf numFmtId="166" fontId="7" fillId="0" borderId="0" xfId="8" applyNumberFormat="1" applyFont="1" applyBorder="1"/>
    <xf numFmtId="169" fontId="7" fillId="0" borderId="0" xfId="7" applyNumberFormat="1" applyFont="1"/>
    <xf numFmtId="4" fontId="10" fillId="0" borderId="0" xfId="7" applyNumberFormat="1" applyFont="1"/>
    <xf numFmtId="4" fontId="7" fillId="0" borderId="0" xfId="7" applyNumberFormat="1" applyFont="1"/>
    <xf numFmtId="43" fontId="7" fillId="0" borderId="0" xfId="7" applyNumberFormat="1" applyFont="1"/>
    <xf numFmtId="2" fontId="7" fillId="0" borderId="0" xfId="7" applyNumberFormat="1" applyFont="1"/>
    <xf numFmtId="0" fontId="13" fillId="0" borderId="0" xfId="7" applyFont="1"/>
    <xf numFmtId="0" fontId="10" fillId="4" borderId="0" xfId="7" applyFont="1" applyFill="1" applyAlignment="1">
      <alignment horizontal="left"/>
    </xf>
    <xf numFmtId="3" fontId="10" fillId="4" borderId="0" xfId="5" applyNumberFormat="1" applyFont="1" applyFill="1" applyBorder="1">
      <alignment vertical="center"/>
    </xf>
    <xf numFmtId="0" fontId="10" fillId="4" borderId="0" xfId="5" quotePrefix="1" applyFont="1" applyFill="1" applyBorder="1" applyAlignment="1">
      <alignment horizontal="left" vertical="center"/>
    </xf>
    <xf numFmtId="170" fontId="7" fillId="0" borderId="0" xfId="8" applyNumberFormat="1" applyFont="1" applyAlignment="1">
      <alignment horizontal="right"/>
    </xf>
    <xf numFmtId="9" fontId="7" fillId="0" borderId="0" xfId="9" applyFont="1"/>
    <xf numFmtId="3" fontId="10" fillId="0" borderId="0" xfId="5" applyNumberFormat="1" applyFont="1" applyBorder="1" applyAlignment="1">
      <alignment horizontal="right" vertical="center"/>
    </xf>
    <xf numFmtId="0" fontId="21" fillId="0" borderId="0" xfId="7" applyFont="1" applyAlignment="1">
      <alignment vertical="center"/>
    </xf>
    <xf numFmtId="0" fontId="7" fillId="0" borderId="0" xfId="7" applyFont="1" applyAlignment="1">
      <alignment vertical="center"/>
    </xf>
    <xf numFmtId="0" fontId="10" fillId="0" borderId="0" xfId="7" applyFont="1" applyAlignment="1">
      <alignment vertical="center"/>
    </xf>
    <xf numFmtId="0" fontId="15" fillId="0" borderId="0" xfId="10" applyFont="1"/>
    <xf numFmtId="165" fontId="10" fillId="0" borderId="0" xfId="10" applyNumberFormat="1" applyFont="1"/>
    <xf numFmtId="1" fontId="10" fillId="0" borderId="0" xfId="10" applyNumberFormat="1" applyFont="1"/>
    <xf numFmtId="165" fontId="10" fillId="0" borderId="0" xfId="10" applyNumberFormat="1" applyFont="1" applyBorder="1"/>
    <xf numFmtId="1" fontId="10" fillId="0" borderId="0" xfId="10" applyNumberFormat="1" applyFont="1" applyBorder="1"/>
    <xf numFmtId="0" fontId="15" fillId="0" borderId="1" xfId="10" applyFont="1" applyBorder="1"/>
    <xf numFmtId="0" fontId="10" fillId="0" borderId="0" xfId="0" applyFont="1"/>
    <xf numFmtId="0" fontId="10" fillId="0" borderId="1" xfId="0" applyFont="1" applyBorder="1"/>
    <xf numFmtId="0" fontId="25" fillId="0" borderId="0" xfId="7" applyFont="1"/>
    <xf numFmtId="0" fontId="10" fillId="4" borderId="0" xfId="7" applyFont="1" applyFill="1"/>
    <xf numFmtId="0" fontId="0" fillId="0" borderId="0" xfId="7" applyFont="1"/>
    <xf numFmtId="0" fontId="15" fillId="0" borderId="0" xfId="0" applyFont="1"/>
    <xf numFmtId="9" fontId="10" fillId="0" borderId="0" xfId="17" applyFont="1" applyFill="1"/>
    <xf numFmtId="9" fontId="28" fillId="0" borderId="0" xfId="17" applyFont="1"/>
    <xf numFmtId="165" fontId="10" fillId="0" borderId="0" xfId="3" applyNumberFormat="1" applyFont="1"/>
    <xf numFmtId="168" fontId="11" fillId="0" borderId="0" xfId="3" applyNumberFormat="1"/>
    <xf numFmtId="9" fontId="7" fillId="0" borderId="0" xfId="17" applyFont="1"/>
    <xf numFmtId="3" fontId="11" fillId="0" borderId="0" xfId="3" applyNumberFormat="1"/>
    <xf numFmtId="165" fontId="11" fillId="0" borderId="0" xfId="3" applyNumberFormat="1"/>
    <xf numFmtId="168" fontId="7" fillId="0" borderId="0" xfId="17" applyNumberFormat="1" applyFont="1"/>
    <xf numFmtId="0" fontId="12" fillId="0" borderId="1" xfId="3" applyFont="1" applyBorder="1"/>
    <xf numFmtId="0" fontId="11" fillId="0" borderId="1" xfId="3" applyBorder="1"/>
    <xf numFmtId="0" fontId="11" fillId="0" borderId="0" xfId="3" applyBorder="1"/>
    <xf numFmtId="9" fontId="0" fillId="0" borderId="0" xfId="0" applyNumberFormat="1"/>
    <xf numFmtId="0" fontId="6" fillId="0" borderId="1" xfId="0" applyFont="1" applyBorder="1"/>
    <xf numFmtId="9" fontId="11" fillId="0" borderId="0" xfId="3" applyNumberFormat="1"/>
    <xf numFmtId="166" fontId="7" fillId="0" borderId="0" xfId="18" applyNumberFormat="1" applyFont="1"/>
    <xf numFmtId="166" fontId="11" fillId="0" borderId="0" xfId="3" applyNumberFormat="1"/>
    <xf numFmtId="0" fontId="30" fillId="0" borderId="0" xfId="3" applyFont="1"/>
    <xf numFmtId="171" fontId="11" fillId="0" borderId="0" xfId="3" applyNumberFormat="1"/>
    <xf numFmtId="1" fontId="12" fillId="0" borderId="1" xfId="3" applyNumberFormat="1" applyFont="1" applyBorder="1"/>
    <xf numFmtId="0" fontId="12" fillId="0" borderId="1" xfId="3" applyFont="1" applyBorder="1" applyAlignment="1">
      <alignment wrapText="1"/>
    </xf>
    <xf numFmtId="0" fontId="12" fillId="0" borderId="0" xfId="21" applyFont="1"/>
    <xf numFmtId="0" fontId="11" fillId="0" borderId="0" xfId="21" applyFont="1"/>
    <xf numFmtId="166" fontId="11" fillId="0" borderId="0" xfId="21" applyNumberFormat="1" applyFont="1"/>
    <xf numFmtId="0" fontId="7" fillId="0" borderId="0" xfId="21" applyFont="1"/>
    <xf numFmtId="166" fontId="7" fillId="0" borderId="0" xfId="22" applyNumberFormat="1" applyFont="1"/>
    <xf numFmtId="9" fontId="7" fillId="0" borderId="0" xfId="23" applyFont="1"/>
    <xf numFmtId="1" fontId="7" fillId="0" borderId="0" xfId="21" applyNumberFormat="1" applyFont="1"/>
    <xf numFmtId="166" fontId="7" fillId="0" borderId="0" xfId="21" applyNumberFormat="1" applyFont="1"/>
    <xf numFmtId="9" fontId="7" fillId="0" borderId="0" xfId="21" applyNumberFormat="1" applyFont="1"/>
    <xf numFmtId="168" fontId="7" fillId="0" borderId="0" xfId="23" applyNumberFormat="1" applyFont="1"/>
    <xf numFmtId="168" fontId="6" fillId="0" borderId="0" xfId="23" applyNumberFormat="1" applyFont="1"/>
    <xf numFmtId="0" fontId="6" fillId="0" borderId="0" xfId="21" applyFont="1"/>
    <xf numFmtId="0" fontId="6" fillId="0" borderId="1" xfId="21" applyFont="1" applyBorder="1"/>
    <xf numFmtId="3" fontId="7" fillId="0" borderId="0" xfId="21" applyNumberFormat="1" applyFont="1"/>
    <xf numFmtId="0" fontId="7" fillId="0" borderId="1" xfId="21" applyFont="1" applyBorder="1"/>
    <xf numFmtId="0" fontId="12" fillId="0" borderId="1" xfId="21" applyFont="1" applyBorder="1"/>
    <xf numFmtId="0" fontId="15" fillId="0" borderId="0" xfId="24" applyNumberFormat="1" applyFont="1" applyFill="1" applyBorder="1" applyAlignment="1"/>
    <xf numFmtId="0" fontId="10" fillId="0" borderId="0" xfId="24" applyNumberFormat="1" applyFont="1" applyFill="1" applyBorder="1" applyAlignment="1"/>
    <xf numFmtId="9" fontId="10" fillId="0" borderId="0" xfId="23" applyFont="1" applyFill="1" applyBorder="1" applyAlignment="1"/>
    <xf numFmtId="9" fontId="10" fillId="0" borderId="0" xfId="24" applyNumberFormat="1" applyFont="1" applyFill="1" applyBorder="1" applyAlignment="1"/>
    <xf numFmtId="0" fontId="10" fillId="0" borderId="0" xfId="23" applyNumberFormat="1" applyFont="1" applyFill="1" applyBorder="1" applyAlignment="1"/>
    <xf numFmtId="166" fontId="10" fillId="0" borderId="0" xfId="22" applyNumberFormat="1" applyFont="1" applyFill="1" applyBorder="1" applyAlignment="1"/>
    <xf numFmtId="168" fontId="10" fillId="0" borderId="0" xfId="23" applyNumberFormat="1" applyFont="1" applyFill="1" applyBorder="1" applyAlignment="1"/>
    <xf numFmtId="3" fontId="10" fillId="0" borderId="0" xfId="24" applyNumberFormat="1" applyFont="1" applyFill="1" applyBorder="1" applyAlignment="1"/>
    <xf numFmtId="9" fontId="15" fillId="0" borderId="0" xfId="23" applyFont="1" applyFill="1" applyBorder="1" applyAlignment="1"/>
    <xf numFmtId="165" fontId="7" fillId="0" borderId="0" xfId="21" applyNumberFormat="1" applyFont="1"/>
    <xf numFmtId="9" fontId="0" fillId="0" borderId="0" xfId="20" applyFont="1"/>
    <xf numFmtId="9" fontId="6" fillId="0" borderId="0" xfId="23" applyFont="1"/>
    <xf numFmtId="0" fontId="15" fillId="0" borderId="1" xfId="24" applyNumberFormat="1" applyFont="1" applyFill="1" applyBorder="1" applyAlignment="1"/>
    <xf numFmtId="0" fontId="6" fillId="0" borderId="1" xfId="0" applyFont="1" applyBorder="1" applyAlignment="1">
      <alignment wrapText="1"/>
    </xf>
    <xf numFmtId="0" fontId="15" fillId="0" borderId="1" xfId="0" applyFont="1" applyBorder="1"/>
    <xf numFmtId="0" fontId="15" fillId="3" borderId="0" xfId="4" applyFont="1" applyFill="1" applyBorder="1" applyAlignment="1">
      <alignment horizontal="center" vertical="center"/>
    </xf>
    <xf numFmtId="0" fontId="15" fillId="3" borderId="1" xfId="4" applyFont="1" applyFill="1" applyBorder="1">
      <alignment horizontal="right" vertical="center"/>
    </xf>
    <xf numFmtId="166" fontId="6" fillId="0" borderId="1" xfId="8" applyNumberFormat="1" applyFont="1" applyBorder="1"/>
    <xf numFmtId="0" fontId="15" fillId="0" borderId="1" xfId="7" applyFont="1" applyBorder="1" applyAlignment="1">
      <alignment horizontal="right" vertical="top" wrapText="1"/>
    </xf>
    <xf numFmtId="165" fontId="6" fillId="0" borderId="0" xfId="7" applyNumberFormat="1" applyFont="1"/>
    <xf numFmtId="0" fontId="3" fillId="0" borderId="0" xfId="25"/>
    <xf numFmtId="0" fontId="7" fillId="0" borderId="0" xfId="25" applyFont="1"/>
    <xf numFmtId="170" fontId="7" fillId="0" borderId="0" xfId="27" applyNumberFormat="1" applyFont="1" applyBorder="1"/>
    <xf numFmtId="1" fontId="7" fillId="0" borderId="0" xfId="25" applyNumberFormat="1" applyFont="1"/>
    <xf numFmtId="0" fontId="6" fillId="0" borderId="0" xfId="25" applyFont="1"/>
    <xf numFmtId="0" fontId="12" fillId="0" borderId="0" xfId="25" applyFont="1" applyAlignment="1">
      <alignment vertical="center"/>
    </xf>
    <xf numFmtId="0" fontId="6" fillId="0" borderId="1" xfId="25" applyFont="1" applyBorder="1"/>
    <xf numFmtId="0" fontId="7" fillId="0" borderId="0" xfId="25" applyFont="1" applyAlignment="1">
      <alignment horizontal="right"/>
    </xf>
    <xf numFmtId="165" fontId="7" fillId="0" borderId="0" xfId="25" applyNumberFormat="1" applyFont="1"/>
    <xf numFmtId="170" fontId="6" fillId="0" borderId="0" xfId="27" applyNumberFormat="1" applyFont="1" applyBorder="1"/>
    <xf numFmtId="0" fontId="7" fillId="0" borderId="0" xfId="25" applyFont="1" applyAlignment="1">
      <alignment vertical="center"/>
    </xf>
    <xf numFmtId="170" fontId="6" fillId="0" borderId="1" xfId="27" applyNumberFormat="1" applyFont="1" applyBorder="1"/>
    <xf numFmtId="170" fontId="6" fillId="0" borderId="1" xfId="27" applyNumberFormat="1" applyFont="1" applyBorder="1" applyAlignment="1">
      <alignment horizontal="right"/>
    </xf>
    <xf numFmtId="0" fontId="12" fillId="0" borderId="0" xfId="25" applyFont="1"/>
    <xf numFmtId="0" fontId="6" fillId="2" borderId="0" xfId="25" applyFont="1" applyFill="1"/>
    <xf numFmtId="0" fontId="7" fillId="2" borderId="0" xfId="25" applyFont="1" applyFill="1"/>
    <xf numFmtId="0" fontId="6" fillId="2" borderId="0" xfId="25" applyFont="1" applyFill="1" applyAlignment="1">
      <alignment horizontal="left"/>
    </xf>
    <xf numFmtId="0" fontId="18" fillId="2" borderId="0" xfId="1" applyFont="1" applyFill="1"/>
    <xf numFmtId="9" fontId="7" fillId="2" borderId="0" xfId="23" applyFont="1" applyFill="1" applyBorder="1" applyAlignment="1">
      <alignment horizontal="center"/>
    </xf>
    <xf numFmtId="3" fontId="7" fillId="2" borderId="0" xfId="25" applyNumberFormat="1" applyFont="1" applyFill="1"/>
    <xf numFmtId="0" fontId="10" fillId="3" borderId="0" xfId="5" applyFont="1" applyFill="1" applyBorder="1">
      <alignment vertical="center"/>
    </xf>
    <xf numFmtId="1" fontId="15" fillId="3" borderId="0" xfId="13" applyFont="1" applyFill="1" applyBorder="1"/>
    <xf numFmtId="0" fontId="6" fillId="2" borderId="1" xfId="25" applyFont="1" applyFill="1" applyBorder="1" applyAlignment="1">
      <alignment wrapText="1"/>
    </xf>
    <xf numFmtId="166" fontId="0" fillId="0" borderId="0" xfId="19" applyNumberFormat="1" applyFont="1"/>
    <xf numFmtId="166" fontId="0" fillId="0" borderId="0" xfId="19" quotePrefix="1" applyNumberFormat="1" applyFont="1"/>
    <xf numFmtId="0" fontId="6" fillId="2" borderId="1" xfId="25" applyFont="1" applyFill="1" applyBorder="1"/>
    <xf numFmtId="165" fontId="0" fillId="0" borderId="0" xfId="0" applyNumberFormat="1"/>
    <xf numFmtId="0" fontId="6" fillId="0" borderId="0" xfId="25" applyFont="1" applyAlignment="1">
      <alignment vertical="center"/>
    </xf>
    <xf numFmtId="165" fontId="6" fillId="0" borderId="0" xfId="0" applyNumberFormat="1" applyFont="1"/>
    <xf numFmtId="0" fontId="36" fillId="0" borderId="0" xfId="0" applyFont="1"/>
    <xf numFmtId="165" fontId="36" fillId="0" borderId="0" xfId="0" applyNumberFormat="1" applyFont="1"/>
    <xf numFmtId="0" fontId="31" fillId="0" borderId="1" xfId="25" applyFont="1" applyBorder="1" applyAlignment="1">
      <alignment wrapText="1"/>
    </xf>
    <xf numFmtId="0" fontId="7" fillId="0" borderId="0" xfId="25" applyFont="1" applyAlignment="1">
      <alignment wrapText="1"/>
    </xf>
    <xf numFmtId="0" fontId="31" fillId="0" borderId="0" xfId="25" applyFont="1"/>
    <xf numFmtId="0" fontId="31" fillId="0" borderId="1" xfId="25" applyFont="1" applyBorder="1"/>
    <xf numFmtId="166" fontId="3" fillId="0" borderId="0" xfId="19" applyNumberFormat="1" applyFont="1"/>
    <xf numFmtId="166" fontId="31" fillId="0" borderId="1" xfId="19" applyNumberFormat="1" applyFont="1" applyBorder="1"/>
    <xf numFmtId="0" fontId="37" fillId="0" borderId="0" xfId="3" applyFont="1"/>
    <xf numFmtId="9" fontId="0" fillId="0" borderId="0" xfId="17" applyFont="1"/>
    <xf numFmtId="0" fontId="12" fillId="0" borderId="0" xfId="3" applyFont="1" applyAlignment="1">
      <alignment wrapText="1"/>
    </xf>
    <xf numFmtId="0" fontId="30" fillId="0" borderId="0" xfId="3" applyFont="1" applyAlignment="1">
      <alignment vertical="center"/>
    </xf>
    <xf numFmtId="0" fontId="6" fillId="0" borderId="0" xfId="33" applyFont="1"/>
    <xf numFmtId="0" fontId="7" fillId="0" borderId="0" xfId="33" applyFont="1"/>
    <xf numFmtId="0" fontId="38" fillId="0" borderId="0" xfId="3" applyFont="1"/>
    <xf numFmtId="1" fontId="39" fillId="0" borderId="0" xfId="3" applyNumberFormat="1" applyFont="1"/>
    <xf numFmtId="0" fontId="15" fillId="0" borderId="0" xfId="33" applyFont="1"/>
    <xf numFmtId="0" fontId="15" fillId="0" borderId="0" xfId="33" applyFont="1" applyAlignment="1">
      <alignment vertical="center"/>
    </xf>
    <xf numFmtId="0" fontId="0" fillId="0" borderId="0" xfId="33" applyFont="1"/>
    <xf numFmtId="2" fontId="11" fillId="0" borderId="0" xfId="3" applyNumberFormat="1"/>
    <xf numFmtId="0" fontId="11" fillId="0" borderId="0" xfId="3" applyAlignment="1">
      <alignment horizontal="right"/>
    </xf>
    <xf numFmtId="174" fontId="10" fillId="5" borderId="0" xfId="33" applyNumberFormat="1" applyFont="1" applyFill="1" applyAlignment="1">
      <alignment horizontal="left"/>
    </xf>
    <xf numFmtId="173" fontId="10" fillId="5" borderId="0" xfId="33" applyNumberFormat="1" applyFont="1" applyFill="1"/>
    <xf numFmtId="0" fontId="12" fillId="0" borderId="0" xfId="3" applyFont="1" applyBorder="1"/>
    <xf numFmtId="0" fontId="11" fillId="0" borderId="7" xfId="3" applyBorder="1"/>
    <xf numFmtId="0" fontId="11" fillId="0" borderId="0" xfId="3" applyAlignment="1">
      <alignment wrapText="1"/>
    </xf>
    <xf numFmtId="9" fontId="11" fillId="0" borderId="0" xfId="34" applyFont="1" applyFill="1"/>
    <xf numFmtId="168" fontId="11" fillId="0" borderId="0" xfId="34" applyNumberFormat="1" applyFont="1" applyFill="1"/>
    <xf numFmtId="168" fontId="7" fillId="0" borderId="0" xfId="34" applyNumberFormat="1" applyFont="1" applyFill="1"/>
    <xf numFmtId="9" fontId="7" fillId="0" borderId="0" xfId="35" applyFont="1" applyFill="1"/>
    <xf numFmtId="9" fontId="28" fillId="0" borderId="0" xfId="35" applyFont="1" applyFill="1"/>
    <xf numFmtId="9" fontId="7" fillId="0" borderId="0" xfId="34" applyFont="1" applyFill="1"/>
    <xf numFmtId="165" fontId="28" fillId="0" borderId="0" xfId="3" applyNumberFormat="1" applyFont="1"/>
    <xf numFmtId="166" fontId="10" fillId="0" borderId="0" xfId="18" applyNumberFormat="1" applyFont="1" applyFill="1"/>
    <xf numFmtId="10" fontId="7" fillId="0" borderId="0" xfId="17" applyNumberFormat="1" applyFont="1" applyFill="1"/>
    <xf numFmtId="9" fontId="7" fillId="0" borderId="0" xfId="17" applyFont="1" applyFill="1"/>
    <xf numFmtId="0" fontId="15" fillId="0" borderId="1" xfId="3" applyFont="1" applyBorder="1"/>
    <xf numFmtId="0" fontId="15" fillId="0" borderId="0" xfId="3" applyFont="1" applyAlignment="1">
      <alignment vertical="center"/>
    </xf>
    <xf numFmtId="0" fontId="10" fillId="0" borderId="0" xfId="3" applyFont="1"/>
    <xf numFmtId="0" fontId="25" fillId="0" borderId="0" xfId="3" applyFont="1"/>
    <xf numFmtId="164" fontId="15" fillId="0" borderId="0" xfId="7" applyNumberFormat="1" applyFont="1"/>
    <xf numFmtId="166" fontId="2" fillId="0" borderId="0" xfId="19" applyNumberFormat="1" applyFont="1"/>
    <xf numFmtId="0" fontId="40" fillId="0" borderId="0" xfId="0" applyFont="1" applyAlignment="1">
      <alignment horizontal="left"/>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15" fillId="3" borderId="0" xfId="4" applyFont="1" applyFill="1" applyBorder="1" applyAlignment="1">
      <alignment horizontal="left"/>
    </xf>
    <xf numFmtId="0" fontId="15" fillId="3" borderId="1" xfId="4" applyFont="1" applyFill="1" applyBorder="1" applyAlignment="1">
      <alignment horizontal="left"/>
    </xf>
    <xf numFmtId="0" fontId="15" fillId="3" borderId="0" xfId="4" applyFont="1" applyFill="1" applyBorder="1" applyAlignment="1">
      <alignment horizontal="center" vertical="center"/>
    </xf>
    <xf numFmtId="0" fontId="6" fillId="0" borderId="0" xfId="0" applyFont="1"/>
    <xf numFmtId="0" fontId="6" fillId="0" borderId="1" xfId="0" applyFont="1" applyBorder="1"/>
    <xf numFmtId="0" fontId="6" fillId="0" borderId="0" xfId="0" applyFont="1" applyAlignment="1">
      <alignment horizontal="center"/>
    </xf>
    <xf numFmtId="0" fontId="0" fillId="0" borderId="0" xfId="0"/>
    <xf numFmtId="0" fontId="0" fillId="0" borderId="0" xfId="0" applyAlignment="1">
      <alignment horizontal="center"/>
    </xf>
    <xf numFmtId="0" fontId="11" fillId="0" borderId="0" xfId="3" applyAlignment="1">
      <alignment horizontal="left" wrapText="1"/>
    </xf>
    <xf numFmtId="0" fontId="30" fillId="0" borderId="0" xfId="3" applyFont="1" applyAlignment="1">
      <alignment horizontal="left" vertical="top" wrapText="1"/>
    </xf>
    <xf numFmtId="0" fontId="7" fillId="0" borderId="0" xfId="0" applyFont="1"/>
    <xf numFmtId="0" fontId="6" fillId="0" borderId="0" xfId="25" applyFont="1" applyAlignment="1">
      <alignment horizontal="center"/>
    </xf>
    <xf numFmtId="0" fontId="7" fillId="0" borderId="0" xfId="25" applyFont="1" applyAlignment="1">
      <alignment horizontal="center"/>
    </xf>
    <xf numFmtId="0" fontId="7" fillId="0" borderId="0" xfId="0" applyFont="1" applyBorder="1"/>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0" fillId="0" borderId="0" xfId="0" applyFont="1" applyFill="1" applyBorder="1"/>
    <xf numFmtId="9" fontId="0" fillId="0" borderId="0" xfId="37" applyFont="1"/>
    <xf numFmtId="166" fontId="0" fillId="0" borderId="0" xfId="38" applyNumberFormat="1" applyFont="1" applyBorder="1"/>
    <xf numFmtId="0" fontId="6" fillId="0" borderId="0" xfId="36" applyFont="1"/>
    <xf numFmtId="0" fontId="7" fillId="0" borderId="0" xfId="36" applyFont="1"/>
    <xf numFmtId="0" fontId="7" fillId="0" borderId="0" xfId="36" applyFont="1" applyBorder="1"/>
    <xf numFmtId="0" fontId="6" fillId="0" borderId="1" xfId="36" applyFont="1" applyBorder="1"/>
    <xf numFmtId="9" fontId="7" fillId="0" borderId="0" xfId="37" applyFont="1"/>
    <xf numFmtId="166" fontId="7" fillId="0" borderId="0" xfId="38" applyNumberFormat="1" applyFont="1" applyBorder="1"/>
    <xf numFmtId="166" fontId="7" fillId="0" borderId="0" xfId="36" applyNumberFormat="1" applyFont="1" applyBorder="1"/>
    <xf numFmtId="168" fontId="7" fillId="0" borderId="0" xfId="37" applyNumberFormat="1" applyFont="1"/>
    <xf numFmtId="166" fontId="7" fillId="0" borderId="0" xfId="36" applyNumberFormat="1" applyFont="1"/>
    <xf numFmtId="0" fontId="0" fillId="0" borderId="0" xfId="0" applyBorder="1"/>
    <xf numFmtId="168" fontId="0" fillId="0" borderId="0" xfId="37" applyNumberFormat="1" applyFont="1" applyBorder="1"/>
    <xf numFmtId="1" fontId="0" fillId="0" borderId="0" xfId="0" applyNumberFormat="1" applyBorder="1"/>
  </cellXfs>
  <cellStyles count="39">
    <cellStyle name="2. Tabell-tittel" xfId="28" xr:uid="{F5B2EAD3-2F90-4D4B-B68F-EFA4C1E38F5C}"/>
    <cellStyle name="3. Tabell-hode" xfId="4" xr:uid="{8580E08A-EED2-40F9-89E0-92342DF4290D}"/>
    <cellStyle name="3. Tabell-hode 2" xfId="12" xr:uid="{4D0623AD-3FD7-4CF1-BE71-859A8A761B22}"/>
    <cellStyle name="4. Tabell-kropp" xfId="5" xr:uid="{D822749A-9A21-4F4D-9E66-53280DDB757B}"/>
    <cellStyle name="4. Tabell-kropp 2" xfId="6" xr:uid="{9DA99B5E-E4D7-454E-A3F6-3371052FD9F2}"/>
    <cellStyle name="4. Tabell-kropp 3" xfId="11" xr:uid="{E0365343-AB45-4DEF-A02E-58A8091BD9EF}"/>
    <cellStyle name="5. Tabell-kropp hf" xfId="13" xr:uid="{F1EA2AFD-CCD1-4805-A654-2DC29789F347}"/>
    <cellStyle name="8. Tabell-kilde" xfId="30" xr:uid="{05DF2ABE-3463-441C-8A32-2F17363AB71F}"/>
    <cellStyle name="Comma" xfId="19" builtinId="3"/>
    <cellStyle name="Comma 2" xfId="8" xr:uid="{435AC62A-BF55-4376-9AA1-DD5D7374F38A}"/>
    <cellStyle name="Comma 3" xfId="16" xr:uid="{21551825-90D1-4297-BA4D-5047780A217F}"/>
    <cellStyle name="Comma 4" xfId="22" xr:uid="{4D151BB1-9D56-4267-8FA0-804435769442}"/>
    <cellStyle name="Comma 5" xfId="27" xr:uid="{45310C5C-7BD6-4ECC-8616-1722B7F826EE}"/>
    <cellStyle name="Comma 6" xfId="38" xr:uid="{E3B2B09B-881E-4E6F-8310-38AECE5905CE}"/>
    <cellStyle name="Hyperlink" xfId="1" builtinId="8"/>
    <cellStyle name="Komma 2" xfId="18" xr:uid="{72B4150B-9F84-4FE7-A9CD-85868AD1D9F2}"/>
    <cellStyle name="Normal" xfId="0" builtinId="0" customBuiltin="1"/>
    <cellStyle name="Normal 11" xfId="24" xr:uid="{D1F359F0-3A42-442E-A250-C58F977DD218}"/>
    <cellStyle name="Normal 2" xfId="3" xr:uid="{5D7A484B-54D5-4B46-963E-8A99D3D1DD48}"/>
    <cellStyle name="Normal 2 2" xfId="25" xr:uid="{71EC9DE5-F42F-4E41-A4FC-68378FADD8AC}"/>
    <cellStyle name="Normal 2 3" xfId="26" xr:uid="{440D2F9D-9172-4F8E-BA40-797558847280}"/>
    <cellStyle name="Normal 2 4" xfId="31" xr:uid="{3FA8ACD2-9CB5-40E1-8C4E-EDFCB0B35234}"/>
    <cellStyle name="Normal 3" xfId="7" xr:uid="{5EE04FA0-354F-48CA-B4B8-949A1E438978}"/>
    <cellStyle name="Normal 3 2" xfId="29" xr:uid="{4773350A-2849-4144-87B4-92D5DB6F85F8}"/>
    <cellStyle name="Normal 32" xfId="14" xr:uid="{B48252C9-0C31-47FF-A8E6-08BBD8456F91}"/>
    <cellStyle name="Normal 4" xfId="15" xr:uid="{A85E5042-E503-4610-8D53-DA046F3C8EAA}"/>
    <cellStyle name="Normal 5" xfId="21" xr:uid="{62A06E68-ECBC-4899-A0AD-973EA42DF637}"/>
    <cellStyle name="Normal 5 2" xfId="32" xr:uid="{8458601B-E27B-458C-A5DA-C4593B79787C}"/>
    <cellStyle name="Normal 6" xfId="33" xr:uid="{402B0DD4-3176-4D77-9022-F2CEF14326FB}"/>
    <cellStyle name="Normal 7" xfId="36" xr:uid="{B2E8B4D6-D01C-423A-81F2-90F5904E5A77}"/>
    <cellStyle name="Normal_fig1" xfId="10" xr:uid="{761E40A7-FE45-4480-BA10-828E10FCD7E4}"/>
    <cellStyle name="Per cent" xfId="20" builtinId="5"/>
    <cellStyle name="Per cent 2" xfId="9" xr:uid="{E494753D-E0AE-4C51-9CAE-A52847DABF8D}"/>
    <cellStyle name="Per cent 3" xfId="17" xr:uid="{6FDD2469-A05C-4716-B4EC-A22B23AAD509}"/>
    <cellStyle name="Per cent 4" xfId="23" xr:uid="{567D55B9-C309-4055-AAC7-9E17AF3A88FC}"/>
    <cellStyle name="Per cent 5" xfId="34" xr:uid="{FA6CB954-09E0-496C-9C15-DE1D6882A0F8}"/>
    <cellStyle name="Per cent 6" xfId="37" xr:uid="{FFE756E1-160D-4AC1-9056-A4D0FDE39142}"/>
    <cellStyle name="Prosent 2" xfId="2" xr:uid="{6404AFC2-B920-4FE7-A35A-E7C27CEEE82B}"/>
    <cellStyle name="Prosent 2 2" xfId="35" xr:uid="{215FCCC7-BDDA-432E-9852-690976B3EABF}"/>
  </cellStyles>
  <dxfs count="4">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xml"/><Relationship Id="rId89" Type="http://schemas.openxmlformats.org/officeDocument/2006/relationships/externalLink" Target="externalLinks/externalLink6.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externalLink" Target="externalLinks/externalLink24.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9.xml"/><Relationship Id="rId5" Type="http://schemas.openxmlformats.org/officeDocument/2006/relationships/worksheet" Target="worksheets/sheet5.xml"/><Relationship Id="rId90" Type="http://schemas.openxmlformats.org/officeDocument/2006/relationships/externalLink" Target="externalLinks/externalLink7.xml"/><Relationship Id="rId95" Type="http://schemas.openxmlformats.org/officeDocument/2006/relationships/externalLink" Target="externalLinks/externalLink1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118" Type="http://schemas.openxmlformats.org/officeDocument/2006/relationships/customXml" Target="../customXml/item3.xml"/><Relationship Id="rId80" Type="http://schemas.openxmlformats.org/officeDocument/2006/relationships/worksheet" Target="worksheets/sheet80.xml"/><Relationship Id="rId85" Type="http://schemas.openxmlformats.org/officeDocument/2006/relationships/externalLink" Target="externalLinks/externalLink2.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20.xml"/><Relationship Id="rId108" Type="http://schemas.openxmlformats.org/officeDocument/2006/relationships/externalLink" Target="externalLinks/externalLink25.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externalLink" Target="externalLinks/externalLink8.xml"/><Relationship Id="rId96"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3.xml"/><Relationship Id="rId94" Type="http://schemas.openxmlformats.org/officeDocument/2006/relationships/externalLink" Target="externalLinks/externalLink11.xml"/><Relationship Id="rId99" Type="http://schemas.openxmlformats.org/officeDocument/2006/relationships/externalLink" Target="externalLinks/externalLink16.xml"/><Relationship Id="rId10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6.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4.xml"/><Relationship Id="rId104" Type="http://schemas.openxmlformats.org/officeDocument/2006/relationships/externalLink" Target="externalLinks/externalLink2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9.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4.xml"/><Relationship Id="rId110" Type="http://schemas.openxmlformats.org/officeDocument/2006/relationships/externalLink" Target="externalLinks/externalLink27.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7.xml"/><Relationship Id="rId105" Type="http://schemas.openxmlformats.org/officeDocument/2006/relationships/externalLink" Target="externalLinks/externalLink2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0.xml"/><Relationship Id="rId98" Type="http://schemas.openxmlformats.org/officeDocument/2006/relationships/externalLink" Target="externalLinks/externalLink15.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externalLink" Target="externalLinks/externalLink5.xml"/><Relationship Id="rId111" Type="http://schemas.openxmlformats.org/officeDocument/2006/relationships/externalLink" Target="externalLinks/externalLink28.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2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3" Type="http://schemas.openxmlformats.org/officeDocument/2006/relationships/chartUserShapes" Target="../drawings/drawing88.xml"/><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3" Type="http://schemas.openxmlformats.org/officeDocument/2006/relationships/chartUserShapes" Target="../drawings/drawing89.xml"/><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3" Type="http://schemas.openxmlformats.org/officeDocument/2006/relationships/chartUserShapes" Target="../drawings/drawing93.xml"/><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3" Type="http://schemas.openxmlformats.org/officeDocument/2006/relationships/chartUserShapes" Target="../drawings/drawing95.xml"/><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9.xml"/><Relationship Id="rId1" Type="http://schemas.microsoft.com/office/2011/relationships/chartStyle" Target="style29.xml"/></Relationships>
</file>

<file path=xl/charts/_rels/chart2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1.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36.xml"/><Relationship Id="rId1" Type="http://schemas.microsoft.com/office/2011/relationships/chartStyle" Target="style36.xml"/></Relationships>
</file>

<file path=xl/charts/_rels/chart36.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38.xml"/><Relationship Id="rId1" Type="http://schemas.microsoft.com/office/2011/relationships/chartStyle" Target="style38.xml"/></Relationships>
</file>

<file path=xl/charts/_rels/chart3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3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7.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8.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49.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1.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2.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3.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5.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6.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chartUserShapes" Target="../drawings/drawing78.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chartUserShapes" Target="../drawings/drawing82.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chartUserShapes" Target="../drawings/drawing83.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chartUserShapes" Target="../drawings/drawing84.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85.xml"/><Relationship Id="rId2" Type="http://schemas.microsoft.com/office/2011/relationships/chartColorStyle" Target="colors99.xml"/><Relationship Id="rId1" Type="http://schemas.microsoft.com/office/2011/relationships/chartStyle" Target="style99.xml"/></Relationships>
</file>

<file path=xl/charts/_rels/chartEx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03937007874019"/>
          <c:y val="5.0925925925925923E-2"/>
          <c:w val="0.79107174103237099"/>
          <c:h val="0.64049285505978415"/>
        </c:manualLayout>
      </c:layout>
      <c:scatterChart>
        <c:scatterStyle val="lineMarker"/>
        <c:varyColors val="0"/>
        <c:ser>
          <c:idx val="0"/>
          <c:order val="0"/>
          <c:tx>
            <c:strRef>
              <c:f>'Signaturfigur S1'!$B$4</c:f>
              <c:strCache>
                <c:ptCount val="1"/>
                <c:pt idx="0">
                  <c:v>Næringslivet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'Signaturfigur S1'!$A$5:$A$41</c:f>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f>'Signaturfigur S1'!$B$5:$B$41</c:f>
              <c:numCache>
                <c:formatCode>#,##0</c:formatCode>
                <c:ptCount val="37"/>
                <c:pt idx="0">
                  <c:v>3723.8</c:v>
                </c:pt>
                <c:pt idx="1">
                  <c:v>3905.7999999999997</c:v>
                </c:pt>
                <c:pt idx="2">
                  <c:v>4112.5999999999995</c:v>
                </c:pt>
                <c:pt idx="3">
                  <c:v>5200</c:v>
                </c:pt>
                <c:pt idx="4">
                  <c:v>5450.7999999999993</c:v>
                </c:pt>
                <c:pt idx="5">
                  <c:v>5861.4000000000005</c:v>
                </c:pt>
                <c:pt idx="6">
                  <c:v>6859.5</c:v>
                </c:pt>
                <c:pt idx="7">
                  <c:v>11039.9</c:v>
                </c:pt>
                <c:pt idx="8">
                  <c:v>12069</c:v>
                </c:pt>
                <c:pt idx="9">
                  <c:v>11153.599999999999</c:v>
                </c:pt>
                <c:pt idx="10">
                  <c:v>11208.9</c:v>
                </c:pt>
                <c:pt idx="11">
                  <c:v>12088.5</c:v>
                </c:pt>
                <c:pt idx="12">
                  <c:v>14839.1</c:v>
                </c:pt>
                <c:pt idx="13">
                  <c:v>16159.7</c:v>
                </c:pt>
                <c:pt idx="14">
                  <c:v>16824.900000000001</c:v>
                </c:pt>
                <c:pt idx="15">
                  <c:v>21060.9</c:v>
                </c:pt>
                <c:pt idx="16">
                  <c:v>21407.4</c:v>
                </c:pt>
                <c:pt idx="17">
                  <c:v>19897.7</c:v>
                </c:pt>
                <c:pt idx="18">
                  <c:v>20721.400000000001</c:v>
                </c:pt>
                <c:pt idx="19">
                  <c:v>21238.100000000002</c:v>
                </c:pt>
                <c:pt idx="20">
                  <c:v>22423.599999999999</c:v>
                </c:pt>
                <c:pt idx="21">
                  <c:v>23406.9</c:v>
                </c:pt>
                <c:pt idx="22">
                  <c:v>22242.799999999999</c:v>
                </c:pt>
                <c:pt idx="23">
                  <c:v>21795.800000000003</c:v>
                </c:pt>
                <c:pt idx="24">
                  <c:v>22649.100000000002</c:v>
                </c:pt>
                <c:pt idx="25">
                  <c:v>23027.5</c:v>
                </c:pt>
                <c:pt idx="26">
                  <c:v>23745</c:v>
                </c:pt>
                <c:pt idx="27">
                  <c:v>25471.599999999999</c:v>
                </c:pt>
                <c:pt idx="28">
                  <c:v>27782.5</c:v>
                </c:pt>
                <c:pt idx="29">
                  <c:v>28854.500000000004</c:v>
                </c:pt>
                <c:pt idx="30">
                  <c:v>30717.5</c:v>
                </c:pt>
                <c:pt idx="31">
                  <c:v>30530.000000000004</c:v>
                </c:pt>
                <c:pt idx="32">
                  <c:v>32079.3</c:v>
                </c:pt>
                <c:pt idx="33">
                  <c:v>32895.9</c:v>
                </c:pt>
                <c:pt idx="34">
                  <c:v>33512.799999999996</c:v>
                </c:pt>
                <c:pt idx="35">
                  <c:v>34622.1</c:v>
                </c:pt>
                <c:pt idx="36">
                  <c:v>35939.200000000004</c:v>
                </c:pt>
              </c:numCache>
            </c:numRef>
          </c:yVal>
          <c:smooth val="0"/>
          <c:extLst>
            <c:ext xmlns:c16="http://schemas.microsoft.com/office/drawing/2014/chart" uri="{C3380CC4-5D6E-409C-BE32-E72D297353CC}">
              <c16:uniqueId val="{00000000-7075-417C-9838-0A98AC178F1E}"/>
            </c:ext>
          </c:extLst>
        </c:ser>
        <c:ser>
          <c:idx val="1"/>
          <c:order val="1"/>
          <c:tx>
            <c:strRef>
              <c:f>'Signaturfigur S1'!$C$4</c:f>
              <c:strCache>
                <c:ptCount val="1"/>
                <c:pt idx="0">
                  <c:v>Instituttsektoren</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'Signaturfigur S1'!$A$5:$A$41</c:f>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f>'Signaturfigur S1'!$C$5:$C$41</c:f>
              <c:numCache>
                <c:formatCode>#,##0</c:formatCode>
                <c:ptCount val="37"/>
                <c:pt idx="0">
                  <c:v>4449.3999999999996</c:v>
                </c:pt>
                <c:pt idx="1">
                  <c:v>5047.7</c:v>
                </c:pt>
                <c:pt idx="2">
                  <c:v>5409.2</c:v>
                </c:pt>
                <c:pt idx="3">
                  <c:v>5865.5999999999995</c:v>
                </c:pt>
                <c:pt idx="4">
                  <c:v>6530.8999999999987</c:v>
                </c:pt>
                <c:pt idx="5">
                  <c:v>7525.7</c:v>
                </c:pt>
                <c:pt idx="6">
                  <c:v>8743.7999999999993</c:v>
                </c:pt>
                <c:pt idx="7">
                  <c:v>8730.4999999999982</c:v>
                </c:pt>
                <c:pt idx="8">
                  <c:v>9565.6999999999989</c:v>
                </c:pt>
                <c:pt idx="9">
                  <c:v>10449.5</c:v>
                </c:pt>
                <c:pt idx="10">
                  <c:v>9915.6</c:v>
                </c:pt>
                <c:pt idx="11">
                  <c:v>10327.199999999999</c:v>
                </c:pt>
                <c:pt idx="12">
                  <c:v>9078.1</c:v>
                </c:pt>
                <c:pt idx="13">
                  <c:v>9099.6</c:v>
                </c:pt>
                <c:pt idx="14">
                  <c:v>8795.3000000000011</c:v>
                </c:pt>
                <c:pt idx="15">
                  <c:v>9319.4</c:v>
                </c:pt>
                <c:pt idx="16">
                  <c:v>10167.6</c:v>
                </c:pt>
                <c:pt idx="17">
                  <c:v>10365.499999999998</c:v>
                </c:pt>
                <c:pt idx="18">
                  <c:v>10592.1</c:v>
                </c:pt>
                <c:pt idx="19">
                  <c:v>11026.300000000001</c:v>
                </c:pt>
                <c:pt idx="20">
                  <c:v>11120.999999999998</c:v>
                </c:pt>
                <c:pt idx="21">
                  <c:v>11856.099999999999</c:v>
                </c:pt>
                <c:pt idx="22">
                  <c:v>12540.8</c:v>
                </c:pt>
                <c:pt idx="23">
                  <c:v>12261.699999999999</c:v>
                </c:pt>
                <c:pt idx="24">
                  <c:v>12545.999999999998</c:v>
                </c:pt>
                <c:pt idx="25">
                  <c:v>12862.1</c:v>
                </c:pt>
                <c:pt idx="26">
                  <c:v>12832.2</c:v>
                </c:pt>
                <c:pt idx="27">
                  <c:v>12678.4</c:v>
                </c:pt>
                <c:pt idx="28">
                  <c:v>13718.1</c:v>
                </c:pt>
                <c:pt idx="29">
                  <c:v>12935</c:v>
                </c:pt>
                <c:pt idx="30">
                  <c:v>13313.1</c:v>
                </c:pt>
                <c:pt idx="31">
                  <c:v>13823.5</c:v>
                </c:pt>
                <c:pt idx="32">
                  <c:v>13669.300000000001</c:v>
                </c:pt>
                <c:pt idx="33">
                  <c:v>13378.9</c:v>
                </c:pt>
                <c:pt idx="34">
                  <c:v>14357.7</c:v>
                </c:pt>
                <c:pt idx="35">
                  <c:v>13725.8</c:v>
                </c:pt>
                <c:pt idx="36">
                  <c:v>13622.000000000002</c:v>
                </c:pt>
              </c:numCache>
            </c:numRef>
          </c:yVal>
          <c:smooth val="0"/>
          <c:extLst>
            <c:ext xmlns:c16="http://schemas.microsoft.com/office/drawing/2014/chart" uri="{C3380CC4-5D6E-409C-BE32-E72D297353CC}">
              <c16:uniqueId val="{00000001-7075-417C-9838-0A98AC178F1E}"/>
            </c:ext>
          </c:extLst>
        </c:ser>
        <c:ser>
          <c:idx val="2"/>
          <c:order val="2"/>
          <c:tx>
            <c:strRef>
              <c:f>'Signaturfigur S1'!$D$4</c:f>
              <c:strCache>
                <c:ptCount val="1"/>
                <c:pt idx="0">
                  <c:v>Universitets- og høgskolesektoren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'Signaturfigur S1'!$A$5:$A$41</c:f>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f>'Signaturfigur S1'!$D$5:$D$41</c:f>
              <c:numCache>
                <c:formatCode>#,##0</c:formatCode>
                <c:ptCount val="37"/>
                <c:pt idx="0">
                  <c:v>3865.7999999999997</c:v>
                </c:pt>
                <c:pt idx="1">
                  <c:v>4630</c:v>
                </c:pt>
                <c:pt idx="2">
                  <c:v>4511.3</c:v>
                </c:pt>
                <c:pt idx="3">
                  <c:v>5551.0000000000009</c:v>
                </c:pt>
                <c:pt idx="4">
                  <c:v>5356.7999999999993</c:v>
                </c:pt>
                <c:pt idx="5">
                  <c:v>5359</c:v>
                </c:pt>
                <c:pt idx="6">
                  <c:v>5358.5000000000009</c:v>
                </c:pt>
                <c:pt idx="7">
                  <c:v>5567.8</c:v>
                </c:pt>
                <c:pt idx="8">
                  <c:v>5746.8</c:v>
                </c:pt>
                <c:pt idx="9">
                  <c:v>6734</c:v>
                </c:pt>
                <c:pt idx="10">
                  <c:v>7560.7</c:v>
                </c:pt>
                <c:pt idx="11">
                  <c:v>8358.5</c:v>
                </c:pt>
                <c:pt idx="12">
                  <c:v>8367.2999999999993</c:v>
                </c:pt>
                <c:pt idx="13">
                  <c:v>9135.6999999999989</c:v>
                </c:pt>
                <c:pt idx="14">
                  <c:v>10263.199999999999</c:v>
                </c:pt>
                <c:pt idx="15">
                  <c:v>10475.900000000001</c:v>
                </c:pt>
                <c:pt idx="16">
                  <c:v>11982.2</c:v>
                </c:pt>
                <c:pt idx="17">
                  <c:v>12878.6</c:v>
                </c:pt>
                <c:pt idx="18">
                  <c:v>13949.900000000001</c:v>
                </c:pt>
                <c:pt idx="19">
                  <c:v>14254.9</c:v>
                </c:pt>
                <c:pt idx="20">
                  <c:v>15688.799999999997</c:v>
                </c:pt>
                <c:pt idx="21">
                  <c:v>16612.2</c:v>
                </c:pt>
                <c:pt idx="22">
                  <c:v>16399.7</c:v>
                </c:pt>
                <c:pt idx="23">
                  <c:v>16281.7</c:v>
                </c:pt>
                <c:pt idx="24">
                  <c:v>16095</c:v>
                </c:pt>
                <c:pt idx="25">
                  <c:v>16353.5</c:v>
                </c:pt>
                <c:pt idx="26">
                  <c:v>16844.100000000002</c:v>
                </c:pt>
                <c:pt idx="27">
                  <c:v>17171.400000000001</c:v>
                </c:pt>
                <c:pt idx="28">
                  <c:v>18708.7</c:v>
                </c:pt>
                <c:pt idx="29">
                  <c:v>20191.7</c:v>
                </c:pt>
                <c:pt idx="30">
                  <c:v>22394.5</c:v>
                </c:pt>
                <c:pt idx="31">
                  <c:v>23494.1</c:v>
                </c:pt>
                <c:pt idx="32">
                  <c:v>23858.800000000003</c:v>
                </c:pt>
                <c:pt idx="33">
                  <c:v>23029.7</c:v>
                </c:pt>
                <c:pt idx="34">
                  <c:v>23538.2</c:v>
                </c:pt>
                <c:pt idx="35">
                  <c:v>23583.100000000002</c:v>
                </c:pt>
                <c:pt idx="36">
                  <c:v>22594.2</c:v>
                </c:pt>
              </c:numCache>
            </c:numRef>
          </c:yVal>
          <c:smooth val="0"/>
          <c:extLst>
            <c:ext xmlns:c16="http://schemas.microsoft.com/office/drawing/2014/chart" uri="{C3380CC4-5D6E-409C-BE32-E72D297353CC}">
              <c16:uniqueId val="{00000002-7075-417C-9838-0A98AC178F1E}"/>
            </c:ext>
          </c:extLst>
        </c:ser>
        <c:ser>
          <c:idx val="4"/>
          <c:order val="4"/>
          <c:tx>
            <c:strRef>
              <c:f>'Signaturfigur S1'!$F$4</c:f>
              <c:strCache>
                <c:ptCount val="1"/>
                <c:pt idx="0">
                  <c:v>Herav helseforetak</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'Signaturfigur S1'!$A$5:$A$41</c:f>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f>'Signaturfigur S1'!$F$5:$F$41</c:f>
              <c:numCache>
                <c:formatCode>#,##0</c:formatCode>
                <c:ptCount val="37"/>
                <c:pt idx="20">
                  <c:v>2659.7999999999997</c:v>
                </c:pt>
                <c:pt idx="21">
                  <c:v>3018.2</c:v>
                </c:pt>
                <c:pt idx="22">
                  <c:v>2973.9</c:v>
                </c:pt>
                <c:pt idx="23">
                  <c:v>2754</c:v>
                </c:pt>
                <c:pt idx="24">
                  <c:v>3132.9</c:v>
                </c:pt>
                <c:pt idx="25">
                  <c:v>3399.9</c:v>
                </c:pt>
                <c:pt idx="26">
                  <c:v>3653.2000000000003</c:v>
                </c:pt>
                <c:pt idx="27">
                  <c:v>3528.8</c:v>
                </c:pt>
                <c:pt idx="28">
                  <c:v>4006.8</c:v>
                </c:pt>
                <c:pt idx="29">
                  <c:v>4097.2</c:v>
                </c:pt>
                <c:pt idx="30">
                  <c:v>4203.2</c:v>
                </c:pt>
                <c:pt idx="31">
                  <c:v>4291.5</c:v>
                </c:pt>
                <c:pt idx="32">
                  <c:v>4354.3</c:v>
                </c:pt>
                <c:pt idx="33">
                  <c:v>4334.4999999999991</c:v>
                </c:pt>
                <c:pt idx="34">
                  <c:v>4609.0999999999995</c:v>
                </c:pt>
                <c:pt idx="35">
                  <c:v>4664.7</c:v>
                </c:pt>
                <c:pt idx="36">
                  <c:v>4587.8</c:v>
                </c:pt>
              </c:numCache>
            </c:numRef>
          </c:yVal>
          <c:smooth val="0"/>
          <c:extLst>
            <c:ext xmlns:c16="http://schemas.microsoft.com/office/drawing/2014/chart" uri="{C3380CC4-5D6E-409C-BE32-E72D297353CC}">
              <c16:uniqueId val="{00000003-7075-417C-9838-0A98AC178F1E}"/>
            </c:ext>
          </c:extLst>
        </c:ser>
        <c:dLbls>
          <c:showLegendKey val="0"/>
          <c:showVal val="0"/>
          <c:showCatName val="0"/>
          <c:showSerName val="0"/>
          <c:showPercent val="0"/>
          <c:showBubbleSize val="0"/>
        </c:dLbls>
        <c:axId val="41865631"/>
        <c:axId val="41864671"/>
        <c:extLst>
          <c:ext xmlns:c15="http://schemas.microsoft.com/office/drawing/2012/chart" uri="{02D57815-91ED-43cb-92C2-25804820EDAC}">
            <c15:filteredScatterSeries>
              <c15:ser>
                <c:idx val="3"/>
                <c:order val="3"/>
                <c:tx>
                  <c:strRef>
                    <c:extLst>
                      <c:ext uri="{02D57815-91ED-43cb-92C2-25804820EDAC}">
                        <c15:formulaRef>
                          <c15:sqref>'Signaturfigur S1'!$E$4</c15:sqref>
                        </c15:formulaRef>
                      </c:ext>
                    </c:extLst>
                    <c:strCache>
                      <c:ptCount val="1"/>
                      <c:pt idx="0">
                        <c:v>Totalt</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'Signaturfigur S1'!$A$5:$A$41</c15:sqref>
                        </c15:formulaRef>
                      </c:ext>
                    </c:extLst>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extLst>
                      <c:ext uri="{02D57815-91ED-43cb-92C2-25804820EDAC}">
                        <c15:formulaRef>
                          <c15:sqref>'Signaturfigur S1'!$E$5:$E$41</c15:sqref>
                        </c15:formulaRef>
                      </c:ext>
                    </c:extLst>
                    <c:numCache>
                      <c:formatCode>#,##0</c:formatCode>
                      <c:ptCount val="37"/>
                      <c:pt idx="0">
                        <c:v>12039</c:v>
                      </c:pt>
                      <c:pt idx="1">
                        <c:v>13583.5</c:v>
                      </c:pt>
                      <c:pt idx="2">
                        <c:v>14033.099999999999</c:v>
                      </c:pt>
                      <c:pt idx="3">
                        <c:v>16616.599999999999</c:v>
                      </c:pt>
                      <c:pt idx="4">
                        <c:v>17338.499999999996</c:v>
                      </c:pt>
                      <c:pt idx="5">
                        <c:v>18746.099999999999</c:v>
                      </c:pt>
                      <c:pt idx="6">
                        <c:v>20961.8</c:v>
                      </c:pt>
                      <c:pt idx="7">
                        <c:v>25338.199999999997</c:v>
                      </c:pt>
                      <c:pt idx="8">
                        <c:v>27381.499999999996</c:v>
                      </c:pt>
                      <c:pt idx="9">
                        <c:v>28337.1</c:v>
                      </c:pt>
                      <c:pt idx="10">
                        <c:v>28685.200000000001</c:v>
                      </c:pt>
                      <c:pt idx="11">
                        <c:v>30774.199999999997</c:v>
                      </c:pt>
                      <c:pt idx="12">
                        <c:v>32284.5</c:v>
                      </c:pt>
                      <c:pt idx="13">
                        <c:v>34395</c:v>
                      </c:pt>
                      <c:pt idx="14">
                        <c:v>35883.4</c:v>
                      </c:pt>
                      <c:pt idx="15">
                        <c:v>40856.200000000004</c:v>
                      </c:pt>
                      <c:pt idx="16">
                        <c:v>43557.2</c:v>
                      </c:pt>
                      <c:pt idx="17">
                        <c:v>43141.799999999996</c:v>
                      </c:pt>
                      <c:pt idx="18">
                        <c:v>45263.4</c:v>
                      </c:pt>
                      <c:pt idx="19">
                        <c:v>46519.3</c:v>
                      </c:pt>
                      <c:pt idx="20">
                        <c:v>49233.399999999994</c:v>
                      </c:pt>
                      <c:pt idx="21">
                        <c:v>51875.199999999997</c:v>
                      </c:pt>
                      <c:pt idx="22">
                        <c:v>51183.3</c:v>
                      </c:pt>
                      <c:pt idx="23">
                        <c:v>50339.199999999997</c:v>
                      </c:pt>
                      <c:pt idx="24">
                        <c:v>51290.1</c:v>
                      </c:pt>
                      <c:pt idx="25">
                        <c:v>52243.1</c:v>
                      </c:pt>
                      <c:pt idx="26">
                        <c:v>53421.3</c:v>
                      </c:pt>
                      <c:pt idx="27">
                        <c:v>55321.4</c:v>
                      </c:pt>
                      <c:pt idx="28">
                        <c:v>60209.3</c:v>
                      </c:pt>
                      <c:pt idx="29">
                        <c:v>61981.2</c:v>
                      </c:pt>
                      <c:pt idx="30">
                        <c:v>66425.100000000006</c:v>
                      </c:pt>
                      <c:pt idx="31">
                        <c:v>67847.600000000006</c:v>
                      </c:pt>
                      <c:pt idx="32">
                        <c:v>69607.399999999994</c:v>
                      </c:pt>
                      <c:pt idx="33">
                        <c:v>69304.5</c:v>
                      </c:pt>
                      <c:pt idx="34">
                        <c:v>71408.7</c:v>
                      </c:pt>
                      <c:pt idx="35">
                        <c:v>71931</c:v>
                      </c:pt>
                      <c:pt idx="36">
                        <c:v>72155.400000000009</c:v>
                      </c:pt>
                    </c:numCache>
                  </c:numRef>
                </c:yVal>
                <c:smooth val="0"/>
                <c:extLst>
                  <c:ext xmlns:c16="http://schemas.microsoft.com/office/drawing/2014/chart" uri="{C3380CC4-5D6E-409C-BE32-E72D297353CC}">
                    <c16:uniqueId val="{00000004-7075-417C-9838-0A98AC178F1E}"/>
                  </c:ext>
                </c:extLst>
              </c15:ser>
            </c15:filteredScatterSeries>
          </c:ext>
        </c:extLst>
      </c:scatterChart>
      <c:valAx>
        <c:axId val="41865631"/>
        <c:scaling>
          <c:orientation val="minMax"/>
          <c:max val="2023"/>
          <c:min val="197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År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1864671"/>
        <c:crosses val="autoZero"/>
        <c:crossBetween val="midCat"/>
        <c:majorUnit val="5"/>
        <c:minorUnit val="5"/>
      </c:valAx>
      <c:valAx>
        <c:axId val="418646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layout>
            <c:manualLayout>
              <c:xMode val="edge"/>
              <c:yMode val="edge"/>
              <c:x val="2.7777777777777779E-3"/>
              <c:y val="0.254852726742490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18656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67847769028872"/>
          <c:y val="5.0925925925925923E-2"/>
          <c:w val="0.8217659667541557"/>
          <c:h val="0.75891951006124247"/>
        </c:manualLayout>
      </c:layout>
      <c:barChart>
        <c:barDir val="col"/>
        <c:grouping val="stacked"/>
        <c:varyColors val="0"/>
        <c:ser>
          <c:idx val="0"/>
          <c:order val="0"/>
          <c:tx>
            <c:strRef>
              <c:f>'F1.1g'!$L$10</c:f>
              <c:strCache>
                <c:ptCount val="1"/>
                <c:pt idx="0">
                  <c:v>Næringsliv (5+)</c:v>
                </c:pt>
              </c:strCache>
            </c:strRef>
          </c:tx>
          <c:spPr>
            <a:solidFill>
              <a:schemeClr val="accent1"/>
            </a:solidFill>
            <a:ln>
              <a:noFill/>
            </a:ln>
            <a:effectLst/>
          </c:spPr>
          <c:invertIfNegative val="0"/>
          <c:cat>
            <c:strRef>
              <c:f>'F1.1g'!$M$9:$P$9</c:f>
              <c:strCache>
                <c:ptCount val="4"/>
                <c:pt idx="0">
                  <c:v>IKT</c:v>
                </c:pt>
                <c:pt idx="1">
                  <c:v>Bioteknologi</c:v>
                </c:pt>
                <c:pt idx="2">
                  <c:v>Nye materialer</c:v>
                </c:pt>
                <c:pt idx="3">
                  <c:v>Nanoteknologi</c:v>
                </c:pt>
              </c:strCache>
            </c:strRef>
          </c:cat>
          <c:val>
            <c:numRef>
              <c:f>'F1.1g'!$M$10:$P$10</c:f>
              <c:numCache>
                <c:formatCode>_ * #\ ##0_ ;_ * \-#\ ##0_ ;_ * "-"??_ ;_ @_ </c:formatCode>
                <c:ptCount val="4"/>
                <c:pt idx="0">
                  <c:v>26280</c:v>
                </c:pt>
                <c:pt idx="1">
                  <c:v>3183</c:v>
                </c:pt>
                <c:pt idx="2">
                  <c:v>2728</c:v>
                </c:pt>
                <c:pt idx="3">
                  <c:v>425</c:v>
                </c:pt>
              </c:numCache>
            </c:numRef>
          </c:val>
          <c:extLst>
            <c:ext xmlns:c16="http://schemas.microsoft.com/office/drawing/2014/chart" uri="{C3380CC4-5D6E-409C-BE32-E72D297353CC}">
              <c16:uniqueId val="{00000000-12AB-4B16-BD01-9149071B0DD7}"/>
            </c:ext>
          </c:extLst>
        </c:ser>
        <c:ser>
          <c:idx val="1"/>
          <c:order val="1"/>
          <c:tx>
            <c:strRef>
              <c:f>'F1.1g'!$L$11</c:f>
              <c:strCache>
                <c:ptCount val="1"/>
                <c:pt idx="0">
                  <c:v>Instituttsektoren</c:v>
                </c:pt>
              </c:strCache>
            </c:strRef>
          </c:tx>
          <c:spPr>
            <a:solidFill>
              <a:schemeClr val="accent2"/>
            </a:solidFill>
            <a:ln>
              <a:noFill/>
            </a:ln>
            <a:effectLst/>
          </c:spPr>
          <c:invertIfNegative val="0"/>
          <c:cat>
            <c:strRef>
              <c:f>'F1.1g'!$M$9:$P$9</c:f>
              <c:strCache>
                <c:ptCount val="4"/>
                <c:pt idx="0">
                  <c:v>IKT</c:v>
                </c:pt>
                <c:pt idx="1">
                  <c:v>Bioteknologi</c:v>
                </c:pt>
                <c:pt idx="2">
                  <c:v>Nye materialer</c:v>
                </c:pt>
                <c:pt idx="3">
                  <c:v>Nanoteknologi</c:v>
                </c:pt>
              </c:strCache>
            </c:strRef>
          </c:cat>
          <c:val>
            <c:numRef>
              <c:f>'F1.1g'!$M$11:$P$11</c:f>
              <c:numCache>
                <c:formatCode>_ * #\ ##0_ ;_ * \-#\ ##0_ ;_ * "-"??_ ;_ @_ </c:formatCode>
                <c:ptCount val="4"/>
                <c:pt idx="0">
                  <c:v>1568</c:v>
                </c:pt>
                <c:pt idx="1">
                  <c:v>1072</c:v>
                </c:pt>
                <c:pt idx="2">
                  <c:v>259</c:v>
                </c:pt>
                <c:pt idx="3">
                  <c:v>107</c:v>
                </c:pt>
              </c:numCache>
            </c:numRef>
          </c:val>
          <c:extLst>
            <c:ext xmlns:c16="http://schemas.microsoft.com/office/drawing/2014/chart" uri="{C3380CC4-5D6E-409C-BE32-E72D297353CC}">
              <c16:uniqueId val="{00000001-12AB-4B16-BD01-9149071B0DD7}"/>
            </c:ext>
          </c:extLst>
        </c:ser>
        <c:ser>
          <c:idx val="2"/>
          <c:order val="2"/>
          <c:tx>
            <c:strRef>
              <c:f>'F1.1g'!$L$12</c:f>
              <c:strCache>
                <c:ptCount val="1"/>
                <c:pt idx="0">
                  <c:v>Universitet- og høgskolesektoren</c:v>
                </c:pt>
              </c:strCache>
            </c:strRef>
          </c:tx>
          <c:spPr>
            <a:solidFill>
              <a:schemeClr val="accent3"/>
            </a:solidFill>
            <a:ln>
              <a:noFill/>
            </a:ln>
            <a:effectLst/>
          </c:spPr>
          <c:invertIfNegative val="0"/>
          <c:cat>
            <c:strRef>
              <c:f>'F1.1g'!$M$9:$P$9</c:f>
              <c:strCache>
                <c:ptCount val="4"/>
                <c:pt idx="0">
                  <c:v>IKT</c:v>
                </c:pt>
                <c:pt idx="1">
                  <c:v>Bioteknologi</c:v>
                </c:pt>
                <c:pt idx="2">
                  <c:v>Nye materialer</c:v>
                </c:pt>
                <c:pt idx="3">
                  <c:v>Nanoteknologi</c:v>
                </c:pt>
              </c:strCache>
            </c:strRef>
          </c:cat>
          <c:val>
            <c:numRef>
              <c:f>'F1.1g'!$M$12:$P$12</c:f>
              <c:numCache>
                <c:formatCode>_ * #\ ##0_ ;_ * \-#\ ##0_ ;_ * "-"??_ ;_ @_ </c:formatCode>
                <c:ptCount val="4"/>
                <c:pt idx="0">
                  <c:v>2994</c:v>
                </c:pt>
                <c:pt idx="1">
                  <c:v>2697</c:v>
                </c:pt>
                <c:pt idx="2">
                  <c:v>430</c:v>
                </c:pt>
                <c:pt idx="3">
                  <c:v>334</c:v>
                </c:pt>
              </c:numCache>
            </c:numRef>
          </c:val>
          <c:extLst>
            <c:ext xmlns:c16="http://schemas.microsoft.com/office/drawing/2014/chart" uri="{C3380CC4-5D6E-409C-BE32-E72D297353CC}">
              <c16:uniqueId val="{00000002-12AB-4B16-BD01-9149071B0DD7}"/>
            </c:ext>
          </c:extLst>
        </c:ser>
        <c:dLbls>
          <c:showLegendKey val="0"/>
          <c:showVal val="0"/>
          <c:showCatName val="0"/>
          <c:showSerName val="0"/>
          <c:showPercent val="0"/>
          <c:showBubbleSize val="0"/>
        </c:dLbls>
        <c:gapWidth val="150"/>
        <c:overlap val="100"/>
        <c:axId val="960691456"/>
        <c:axId val="960693376"/>
      </c:barChart>
      <c:catAx>
        <c:axId val="96069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60693376"/>
        <c:crosses val="autoZero"/>
        <c:auto val="1"/>
        <c:lblAlgn val="ctr"/>
        <c:lblOffset val="100"/>
        <c:noMultiLvlLbl val="0"/>
      </c:catAx>
      <c:valAx>
        <c:axId val="960693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layout>
            <c:manualLayout>
              <c:xMode val="edge"/>
              <c:yMode val="edge"/>
              <c:x val="0"/>
              <c:y val="0.33952901720618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 ##0_ ;_ *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60691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0277777777778E-2"/>
          <c:y val="9.9533680555555559E-2"/>
          <c:w val="0.91284374999999995"/>
          <c:h val="0.60235208333333334"/>
        </c:manualLayout>
      </c:layout>
      <c:barChart>
        <c:barDir val="col"/>
        <c:grouping val="clustered"/>
        <c:varyColors val="0"/>
        <c:ser>
          <c:idx val="0"/>
          <c:order val="0"/>
          <c:tx>
            <c:strRef>
              <c:f>'D2-F5–F6'!$B$6</c:f>
              <c:strCache>
                <c:ptCount val="1"/>
                <c:pt idx="0">
                  <c:v>2013</c:v>
                </c:pt>
              </c:strCache>
            </c:strRef>
          </c:tx>
          <c:spPr>
            <a:solidFill>
              <a:schemeClr val="accent1"/>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'D2-F5–F6'!$B$8:$B$15</c:f>
              <c:numCache>
                <c:formatCode>#,##0</c:formatCode>
                <c:ptCount val="8"/>
                <c:pt idx="0">
                  <c:v>117</c:v>
                </c:pt>
                <c:pt idx="1">
                  <c:v>138</c:v>
                </c:pt>
                <c:pt idx="2">
                  <c:v>185</c:v>
                </c:pt>
                <c:pt idx="3">
                  <c:v>155</c:v>
                </c:pt>
                <c:pt idx="4">
                  <c:v>193</c:v>
                </c:pt>
                <c:pt idx="5">
                  <c:v>12</c:v>
                </c:pt>
                <c:pt idx="6">
                  <c:v>50</c:v>
                </c:pt>
                <c:pt idx="7">
                  <c:v>174</c:v>
                </c:pt>
              </c:numCache>
            </c:numRef>
          </c:val>
          <c:extLst>
            <c:ext xmlns:c16="http://schemas.microsoft.com/office/drawing/2014/chart" uri="{C3380CC4-5D6E-409C-BE32-E72D297353CC}">
              <c16:uniqueId val="{00000000-65F0-4D70-A1D1-01604B4FEDE8}"/>
            </c:ext>
          </c:extLst>
        </c:ser>
        <c:ser>
          <c:idx val="1"/>
          <c:order val="1"/>
          <c:tx>
            <c:strRef>
              <c:f>'D2-F5–F6'!$C$6</c:f>
              <c:strCache>
                <c:ptCount val="1"/>
                <c:pt idx="0">
                  <c:v>2015</c:v>
                </c:pt>
              </c:strCache>
            </c:strRef>
          </c:tx>
          <c:spPr>
            <a:solidFill>
              <a:schemeClr val="accent2"/>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'D2-F5–F6'!$C$8:$C$15</c:f>
              <c:numCache>
                <c:formatCode>#,##0</c:formatCode>
                <c:ptCount val="8"/>
                <c:pt idx="0">
                  <c:v>170.4</c:v>
                </c:pt>
                <c:pt idx="1">
                  <c:v>192.2</c:v>
                </c:pt>
                <c:pt idx="2">
                  <c:v>290</c:v>
                </c:pt>
                <c:pt idx="3">
                  <c:v>177.5</c:v>
                </c:pt>
                <c:pt idx="4">
                  <c:v>291.89999999999998</c:v>
                </c:pt>
                <c:pt idx="5">
                  <c:v>20.6</c:v>
                </c:pt>
                <c:pt idx="6">
                  <c:v>58.2</c:v>
                </c:pt>
                <c:pt idx="7">
                  <c:v>75.400000000000006</c:v>
                </c:pt>
              </c:numCache>
            </c:numRef>
          </c:val>
          <c:extLst>
            <c:ext xmlns:c16="http://schemas.microsoft.com/office/drawing/2014/chart" uri="{C3380CC4-5D6E-409C-BE32-E72D297353CC}">
              <c16:uniqueId val="{00000001-65F0-4D70-A1D1-01604B4FEDE8}"/>
            </c:ext>
          </c:extLst>
        </c:ser>
        <c:ser>
          <c:idx val="2"/>
          <c:order val="2"/>
          <c:tx>
            <c:strRef>
              <c:f>'D2-F5–F6'!$D$6</c:f>
              <c:strCache>
                <c:ptCount val="1"/>
                <c:pt idx="0">
                  <c:v>2017</c:v>
                </c:pt>
              </c:strCache>
            </c:strRef>
          </c:tx>
          <c:spPr>
            <a:solidFill>
              <a:schemeClr val="accent3"/>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'D2-F5–F6'!$D$8:$D$15</c:f>
              <c:numCache>
                <c:formatCode>0</c:formatCode>
                <c:ptCount val="8"/>
                <c:pt idx="0">
                  <c:v>238</c:v>
                </c:pt>
                <c:pt idx="1">
                  <c:v>313</c:v>
                </c:pt>
                <c:pt idx="2">
                  <c:v>317</c:v>
                </c:pt>
                <c:pt idx="3">
                  <c:v>234</c:v>
                </c:pt>
                <c:pt idx="4">
                  <c:v>380</c:v>
                </c:pt>
                <c:pt idx="5">
                  <c:v>61</c:v>
                </c:pt>
                <c:pt idx="6">
                  <c:v>70</c:v>
                </c:pt>
                <c:pt idx="7">
                  <c:v>78</c:v>
                </c:pt>
              </c:numCache>
            </c:numRef>
          </c:val>
          <c:extLst>
            <c:ext xmlns:c16="http://schemas.microsoft.com/office/drawing/2014/chart" uri="{C3380CC4-5D6E-409C-BE32-E72D297353CC}">
              <c16:uniqueId val="{00000002-65F0-4D70-A1D1-01604B4FEDE8}"/>
            </c:ext>
          </c:extLst>
        </c:ser>
        <c:ser>
          <c:idx val="3"/>
          <c:order val="3"/>
          <c:tx>
            <c:strRef>
              <c:f>'D2-F5–F6'!$E$6</c:f>
              <c:strCache>
                <c:ptCount val="1"/>
                <c:pt idx="0">
                  <c:v>2019</c:v>
                </c:pt>
              </c:strCache>
            </c:strRef>
          </c:tx>
          <c:spPr>
            <a:solidFill>
              <a:schemeClr val="accent4"/>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'D2-F5–F6'!$E$8:$E$15</c:f>
              <c:numCache>
                <c:formatCode>0</c:formatCode>
                <c:ptCount val="8"/>
                <c:pt idx="0">
                  <c:v>257</c:v>
                </c:pt>
                <c:pt idx="1">
                  <c:v>291</c:v>
                </c:pt>
                <c:pt idx="2">
                  <c:v>360</c:v>
                </c:pt>
                <c:pt idx="3">
                  <c:v>208</c:v>
                </c:pt>
                <c:pt idx="4">
                  <c:v>540</c:v>
                </c:pt>
                <c:pt idx="5">
                  <c:v>94</c:v>
                </c:pt>
                <c:pt idx="6">
                  <c:v>111</c:v>
                </c:pt>
                <c:pt idx="7">
                  <c:v>126</c:v>
                </c:pt>
              </c:numCache>
            </c:numRef>
          </c:val>
          <c:extLst>
            <c:ext xmlns:c16="http://schemas.microsoft.com/office/drawing/2014/chart" uri="{C3380CC4-5D6E-409C-BE32-E72D297353CC}">
              <c16:uniqueId val="{00000003-65F0-4D70-A1D1-01604B4FEDE8}"/>
            </c:ext>
          </c:extLst>
        </c:ser>
        <c:ser>
          <c:idx val="4"/>
          <c:order val="4"/>
          <c:tx>
            <c:strRef>
              <c:f>'D2-F5–F6'!$F$6</c:f>
              <c:strCache>
                <c:ptCount val="1"/>
                <c:pt idx="0">
                  <c:v>2021</c:v>
                </c:pt>
              </c:strCache>
            </c:strRef>
          </c:tx>
          <c:spPr>
            <a:solidFill>
              <a:schemeClr val="accent5"/>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'D2-F5–F6'!$F$8:$F$15</c:f>
              <c:numCache>
                <c:formatCode>0</c:formatCode>
                <c:ptCount val="8"/>
                <c:pt idx="0">
                  <c:v>314</c:v>
                </c:pt>
                <c:pt idx="1">
                  <c:v>338</c:v>
                </c:pt>
                <c:pt idx="2">
                  <c:v>412</c:v>
                </c:pt>
                <c:pt idx="3">
                  <c:v>237</c:v>
                </c:pt>
                <c:pt idx="4">
                  <c:v>506</c:v>
                </c:pt>
                <c:pt idx="5">
                  <c:v>131</c:v>
                </c:pt>
                <c:pt idx="6">
                  <c:v>189</c:v>
                </c:pt>
                <c:pt idx="7">
                  <c:v>208</c:v>
                </c:pt>
              </c:numCache>
            </c:numRef>
          </c:val>
          <c:extLst>
            <c:ext xmlns:c16="http://schemas.microsoft.com/office/drawing/2014/chart" uri="{C3380CC4-5D6E-409C-BE32-E72D297353CC}">
              <c16:uniqueId val="{00000004-65F0-4D70-A1D1-01604B4FEDE8}"/>
            </c:ext>
          </c:extLst>
        </c:ser>
        <c:ser>
          <c:idx val="5"/>
          <c:order val="5"/>
          <c:tx>
            <c:strRef>
              <c:f>'D2-F5–F6'!$G$6</c:f>
              <c:strCache>
                <c:ptCount val="1"/>
                <c:pt idx="0">
                  <c:v>2023</c:v>
                </c:pt>
              </c:strCache>
            </c:strRef>
          </c:tx>
          <c:spPr>
            <a:solidFill>
              <a:schemeClr val="accent6"/>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'D2-F5–F6'!$G$8:$G$15</c:f>
              <c:numCache>
                <c:formatCode>0</c:formatCode>
                <c:ptCount val="8"/>
                <c:pt idx="0">
                  <c:v>367</c:v>
                </c:pt>
                <c:pt idx="1">
                  <c:v>356</c:v>
                </c:pt>
                <c:pt idx="2">
                  <c:v>377</c:v>
                </c:pt>
                <c:pt idx="3">
                  <c:v>298</c:v>
                </c:pt>
                <c:pt idx="4">
                  <c:v>609</c:v>
                </c:pt>
                <c:pt idx="5">
                  <c:v>140</c:v>
                </c:pt>
                <c:pt idx="6">
                  <c:v>136</c:v>
                </c:pt>
                <c:pt idx="7">
                  <c:v>109</c:v>
                </c:pt>
              </c:numCache>
            </c:numRef>
          </c:val>
          <c:extLst>
            <c:ext xmlns:c16="http://schemas.microsoft.com/office/drawing/2014/chart" uri="{C3380CC4-5D6E-409C-BE32-E72D297353CC}">
              <c16:uniqueId val="{00000005-65F0-4D70-A1D1-01604B4FEDE8}"/>
            </c:ext>
          </c:extLst>
        </c:ser>
        <c:dLbls>
          <c:showLegendKey val="0"/>
          <c:showVal val="0"/>
          <c:showCatName val="0"/>
          <c:showSerName val="0"/>
          <c:showPercent val="0"/>
          <c:showBubbleSize val="0"/>
        </c:dLbls>
        <c:gapWidth val="219"/>
        <c:overlap val="-27"/>
        <c:axId val="959956048"/>
        <c:axId val="959962288"/>
      </c:barChart>
      <c:catAx>
        <c:axId val="95995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62288"/>
        <c:crosses val="autoZero"/>
        <c:auto val="1"/>
        <c:lblAlgn val="ctr"/>
        <c:lblOffset val="100"/>
        <c:noMultiLvlLbl val="0"/>
      </c:catAx>
      <c:valAx>
        <c:axId val="95996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1777777777777557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56048"/>
        <c:crosses val="autoZero"/>
        <c:crossBetween val="between"/>
      </c:valAx>
      <c:spPr>
        <a:noFill/>
        <a:ln>
          <a:noFill/>
        </a:ln>
        <a:effectLst/>
      </c:spPr>
    </c:plotArea>
    <c:legend>
      <c:legendPos val="b"/>
      <c:layout>
        <c:manualLayout>
          <c:xMode val="edge"/>
          <c:yMode val="edge"/>
          <c:x val="7.6103298611111106E-2"/>
          <c:y val="0.86959761904761901"/>
          <c:w val="0.44650868055555554"/>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95138888888885E-2"/>
          <c:y val="9.2604166666666668E-2"/>
          <c:w val="0.89775138888888906"/>
          <c:h val="0.60734305555555568"/>
        </c:manualLayout>
      </c:layout>
      <c:barChart>
        <c:barDir val="col"/>
        <c:grouping val="clustered"/>
        <c:varyColors val="0"/>
        <c:ser>
          <c:idx val="0"/>
          <c:order val="0"/>
          <c:tx>
            <c:strRef>
              <c:f>'D2-F5–F6'!$B$6</c:f>
              <c:strCache>
                <c:ptCount val="1"/>
                <c:pt idx="0">
                  <c:v>2013</c:v>
                </c:pt>
              </c:strCache>
            </c:strRef>
          </c:tx>
          <c:spPr>
            <a:solidFill>
              <a:schemeClr val="accent1"/>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('D2-F5–F6'!$B$17:$B$20,'D2-F5–F6'!$B$22)</c:f>
              <c:numCache>
                <c:formatCode>#,##0</c:formatCode>
                <c:ptCount val="5"/>
                <c:pt idx="0">
                  <c:v>33.799999999999997</c:v>
                </c:pt>
                <c:pt idx="1">
                  <c:v>47.6</c:v>
                </c:pt>
                <c:pt idx="2">
                  <c:v>591.9</c:v>
                </c:pt>
                <c:pt idx="3">
                  <c:v>58.8</c:v>
                </c:pt>
                <c:pt idx="4">
                  <c:v>291.90000000000009</c:v>
                </c:pt>
              </c:numCache>
            </c:numRef>
          </c:val>
          <c:extLst>
            <c:ext xmlns:c16="http://schemas.microsoft.com/office/drawing/2014/chart" uri="{C3380CC4-5D6E-409C-BE32-E72D297353CC}">
              <c16:uniqueId val="{00000000-8F37-4647-BBDD-F0B4D630F0FD}"/>
            </c:ext>
          </c:extLst>
        </c:ser>
        <c:ser>
          <c:idx val="1"/>
          <c:order val="1"/>
          <c:tx>
            <c:strRef>
              <c:f>'D2-F5–F6'!$C$6</c:f>
              <c:strCache>
                <c:ptCount val="1"/>
                <c:pt idx="0">
                  <c:v>2015</c:v>
                </c:pt>
              </c:strCache>
            </c:strRef>
          </c:tx>
          <c:spPr>
            <a:solidFill>
              <a:schemeClr val="accent2"/>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('D2-F5–F6'!$C$17:$C$20,'D2-F5–F6'!$C$22)</c:f>
              <c:numCache>
                <c:formatCode>#,##0</c:formatCode>
                <c:ptCount val="5"/>
                <c:pt idx="0">
                  <c:v>42.5</c:v>
                </c:pt>
                <c:pt idx="1">
                  <c:v>84.6</c:v>
                </c:pt>
                <c:pt idx="2">
                  <c:v>894.5</c:v>
                </c:pt>
                <c:pt idx="3">
                  <c:v>63.7</c:v>
                </c:pt>
                <c:pt idx="4">
                  <c:v>190.90000000000009</c:v>
                </c:pt>
              </c:numCache>
            </c:numRef>
          </c:val>
          <c:extLst>
            <c:ext xmlns:c16="http://schemas.microsoft.com/office/drawing/2014/chart" uri="{C3380CC4-5D6E-409C-BE32-E72D297353CC}">
              <c16:uniqueId val="{00000001-8F37-4647-BBDD-F0B4D630F0FD}"/>
            </c:ext>
          </c:extLst>
        </c:ser>
        <c:ser>
          <c:idx val="2"/>
          <c:order val="2"/>
          <c:tx>
            <c:strRef>
              <c:f>'D2-F5–F6'!$D$6</c:f>
              <c:strCache>
                <c:ptCount val="1"/>
                <c:pt idx="0">
                  <c:v>2017</c:v>
                </c:pt>
              </c:strCache>
            </c:strRef>
          </c:tx>
          <c:spPr>
            <a:solidFill>
              <a:schemeClr val="accent3"/>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('D2-F5–F6'!$D$17:$D$20,'D2-F5–F6'!$D$22)</c:f>
              <c:numCache>
                <c:formatCode>0</c:formatCode>
                <c:ptCount val="5"/>
                <c:pt idx="0">
                  <c:v>94</c:v>
                </c:pt>
                <c:pt idx="1">
                  <c:v>120</c:v>
                </c:pt>
                <c:pt idx="2">
                  <c:v>1235</c:v>
                </c:pt>
                <c:pt idx="3">
                  <c:v>133</c:v>
                </c:pt>
                <c:pt idx="4" formatCode="#,##0">
                  <c:v>108</c:v>
                </c:pt>
              </c:numCache>
            </c:numRef>
          </c:val>
          <c:extLst>
            <c:ext xmlns:c16="http://schemas.microsoft.com/office/drawing/2014/chart" uri="{C3380CC4-5D6E-409C-BE32-E72D297353CC}">
              <c16:uniqueId val="{00000002-8F37-4647-BBDD-F0B4D630F0FD}"/>
            </c:ext>
          </c:extLst>
        </c:ser>
        <c:ser>
          <c:idx val="3"/>
          <c:order val="3"/>
          <c:tx>
            <c:strRef>
              <c:f>'D2-F5–F6'!$E$6</c:f>
              <c:strCache>
                <c:ptCount val="1"/>
                <c:pt idx="0">
                  <c:v>2019</c:v>
                </c:pt>
              </c:strCache>
            </c:strRef>
          </c:tx>
          <c:spPr>
            <a:solidFill>
              <a:schemeClr val="accent4"/>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('D2-F5–F6'!$E$17:$E$20,'D2-F5–F6'!$E$22)</c:f>
              <c:numCache>
                <c:formatCode>0</c:formatCode>
                <c:ptCount val="5"/>
                <c:pt idx="0">
                  <c:v>117</c:v>
                </c:pt>
                <c:pt idx="1">
                  <c:v>140</c:v>
                </c:pt>
                <c:pt idx="2">
                  <c:v>1412</c:v>
                </c:pt>
                <c:pt idx="3">
                  <c:v>121</c:v>
                </c:pt>
                <c:pt idx="4" formatCode="#,##0">
                  <c:v>197</c:v>
                </c:pt>
              </c:numCache>
            </c:numRef>
          </c:val>
          <c:extLst>
            <c:ext xmlns:c16="http://schemas.microsoft.com/office/drawing/2014/chart" uri="{C3380CC4-5D6E-409C-BE32-E72D297353CC}">
              <c16:uniqueId val="{00000003-8F37-4647-BBDD-F0B4D630F0FD}"/>
            </c:ext>
          </c:extLst>
        </c:ser>
        <c:ser>
          <c:idx val="4"/>
          <c:order val="4"/>
          <c:tx>
            <c:strRef>
              <c:f>'D2-F5–F6'!$F$6</c:f>
              <c:strCache>
                <c:ptCount val="1"/>
                <c:pt idx="0">
                  <c:v>2021</c:v>
                </c:pt>
              </c:strCache>
            </c:strRef>
          </c:tx>
          <c:spPr>
            <a:solidFill>
              <a:schemeClr val="accent5"/>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('D2-F5–F6'!$F$17:$F$20,'D2-F5–F6'!$F$22)</c:f>
              <c:numCache>
                <c:formatCode>0</c:formatCode>
                <c:ptCount val="5"/>
                <c:pt idx="0">
                  <c:v>172</c:v>
                </c:pt>
                <c:pt idx="1">
                  <c:v>147</c:v>
                </c:pt>
                <c:pt idx="2">
                  <c:v>1455</c:v>
                </c:pt>
                <c:pt idx="3">
                  <c:v>184</c:v>
                </c:pt>
                <c:pt idx="4" formatCode="#,##0">
                  <c:v>377</c:v>
                </c:pt>
              </c:numCache>
            </c:numRef>
          </c:val>
          <c:extLst>
            <c:ext xmlns:c16="http://schemas.microsoft.com/office/drawing/2014/chart" uri="{C3380CC4-5D6E-409C-BE32-E72D297353CC}">
              <c16:uniqueId val="{00000004-8F37-4647-BBDD-F0B4D630F0FD}"/>
            </c:ext>
          </c:extLst>
        </c:ser>
        <c:ser>
          <c:idx val="5"/>
          <c:order val="5"/>
          <c:tx>
            <c:strRef>
              <c:f>'D2-F5–F6'!$G$6</c:f>
              <c:strCache>
                <c:ptCount val="1"/>
                <c:pt idx="0">
                  <c:v>2023</c:v>
                </c:pt>
              </c:strCache>
            </c:strRef>
          </c:tx>
          <c:spPr>
            <a:solidFill>
              <a:schemeClr val="accent6"/>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('D2-F5–F6'!$G$17:$G$20,'D2-F5–F6'!$G$22)</c:f>
              <c:numCache>
                <c:formatCode>0</c:formatCode>
                <c:ptCount val="5"/>
                <c:pt idx="0">
                  <c:v>163</c:v>
                </c:pt>
                <c:pt idx="1">
                  <c:v>154</c:v>
                </c:pt>
                <c:pt idx="2">
                  <c:v>1656</c:v>
                </c:pt>
                <c:pt idx="3">
                  <c:v>166</c:v>
                </c:pt>
                <c:pt idx="4" formatCode="#,##0">
                  <c:v>254</c:v>
                </c:pt>
              </c:numCache>
            </c:numRef>
          </c:val>
          <c:extLst>
            <c:ext xmlns:c16="http://schemas.microsoft.com/office/drawing/2014/chart" uri="{C3380CC4-5D6E-409C-BE32-E72D297353CC}">
              <c16:uniqueId val="{00000005-8F37-4647-BBDD-F0B4D630F0FD}"/>
            </c:ext>
          </c:extLst>
        </c:ser>
        <c:dLbls>
          <c:showLegendKey val="0"/>
          <c:showVal val="0"/>
          <c:showCatName val="0"/>
          <c:showSerName val="0"/>
          <c:showPercent val="0"/>
          <c:showBubbleSize val="0"/>
        </c:dLbls>
        <c:gapWidth val="219"/>
        <c:overlap val="-27"/>
        <c:axId val="959956048"/>
        <c:axId val="959962288"/>
      </c:barChart>
      <c:catAx>
        <c:axId val="95995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62288"/>
        <c:crosses val="autoZero"/>
        <c:auto val="1"/>
        <c:lblAlgn val="ctr"/>
        <c:lblOffset val="100"/>
        <c:noMultiLvlLbl val="0"/>
      </c:catAx>
      <c:valAx>
        <c:axId val="95996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6.6145833333333334E-3"/>
              <c:y val="1.153472222222192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56048"/>
        <c:crosses val="autoZero"/>
        <c:crossBetween val="between"/>
        <c:majorUnit val="3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0277777777778E-2"/>
          <c:y val="9.9533680555555559E-2"/>
          <c:w val="0.91284374999999995"/>
          <c:h val="0.60235208333333334"/>
        </c:manualLayout>
      </c:layout>
      <c:barChart>
        <c:barDir val="col"/>
        <c:grouping val="clustered"/>
        <c:varyColors val="0"/>
        <c:ser>
          <c:idx val="0"/>
          <c:order val="0"/>
          <c:tx>
            <c:strRef>
              <c:f>'D2-F5–F6'!$J$6</c:f>
              <c:strCache>
                <c:ptCount val="1"/>
                <c:pt idx="0">
                  <c:v>2013</c:v>
                </c:pt>
              </c:strCache>
            </c:strRef>
          </c:tx>
          <c:spPr>
            <a:solidFill>
              <a:schemeClr val="accent1"/>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'D2-F5–F6'!$J$8:$J$15</c:f>
              <c:numCache>
                <c:formatCode>#,##0</c:formatCode>
                <c:ptCount val="8"/>
                <c:pt idx="0">
                  <c:v>123.15789473684211</c:v>
                </c:pt>
                <c:pt idx="1">
                  <c:v>145.26315789473685</c:v>
                </c:pt>
                <c:pt idx="2">
                  <c:v>194.73684210526318</c:v>
                </c:pt>
                <c:pt idx="3">
                  <c:v>163.15789473684211</c:v>
                </c:pt>
                <c:pt idx="4">
                  <c:v>203.15789473684211</c:v>
                </c:pt>
                <c:pt idx="5">
                  <c:v>12.631578947368421</c:v>
                </c:pt>
                <c:pt idx="6">
                  <c:v>52.631578947368425</c:v>
                </c:pt>
                <c:pt idx="7">
                  <c:v>183.15789473684211</c:v>
                </c:pt>
              </c:numCache>
            </c:numRef>
          </c:val>
          <c:extLst>
            <c:ext xmlns:c16="http://schemas.microsoft.com/office/drawing/2014/chart" uri="{C3380CC4-5D6E-409C-BE32-E72D297353CC}">
              <c16:uniqueId val="{00000000-E669-4220-BB2F-75E599C6C1E5}"/>
            </c:ext>
          </c:extLst>
        </c:ser>
        <c:ser>
          <c:idx val="1"/>
          <c:order val="1"/>
          <c:tx>
            <c:strRef>
              <c:f>'D2-F5–F6'!$K$6</c:f>
              <c:strCache>
                <c:ptCount val="1"/>
                <c:pt idx="0">
                  <c:v>2015</c:v>
                </c:pt>
              </c:strCache>
            </c:strRef>
          </c:tx>
          <c:spPr>
            <a:solidFill>
              <a:schemeClr val="accent2"/>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'D2-F5–F6'!$K$8:$K$15</c:f>
              <c:numCache>
                <c:formatCode>#,##0</c:formatCode>
                <c:ptCount val="8"/>
                <c:pt idx="0">
                  <c:v>170.4</c:v>
                </c:pt>
                <c:pt idx="1">
                  <c:v>192.2</c:v>
                </c:pt>
                <c:pt idx="2">
                  <c:v>290</c:v>
                </c:pt>
                <c:pt idx="3">
                  <c:v>177.5</c:v>
                </c:pt>
                <c:pt idx="4">
                  <c:v>291.89999999999998</c:v>
                </c:pt>
                <c:pt idx="5">
                  <c:v>20.6</c:v>
                </c:pt>
                <c:pt idx="6">
                  <c:v>58.2</c:v>
                </c:pt>
                <c:pt idx="7">
                  <c:v>75.400000000000006</c:v>
                </c:pt>
              </c:numCache>
            </c:numRef>
          </c:val>
          <c:extLst>
            <c:ext xmlns:c16="http://schemas.microsoft.com/office/drawing/2014/chart" uri="{C3380CC4-5D6E-409C-BE32-E72D297353CC}">
              <c16:uniqueId val="{00000001-E669-4220-BB2F-75E599C6C1E5}"/>
            </c:ext>
          </c:extLst>
        </c:ser>
        <c:ser>
          <c:idx val="2"/>
          <c:order val="2"/>
          <c:tx>
            <c:strRef>
              <c:f>'D2-F5–F6'!$L$6</c:f>
              <c:strCache>
                <c:ptCount val="1"/>
                <c:pt idx="0">
                  <c:v>2017</c:v>
                </c:pt>
              </c:strCache>
            </c:strRef>
          </c:tx>
          <c:spPr>
            <a:solidFill>
              <a:schemeClr val="accent3"/>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'D2-F5–F6'!$L$8:$L$15</c:f>
              <c:numCache>
                <c:formatCode>0</c:formatCode>
                <c:ptCount val="8"/>
                <c:pt idx="0">
                  <c:v>228.62632084534104</c:v>
                </c:pt>
                <c:pt idx="1">
                  <c:v>300.67243035542748</c:v>
                </c:pt>
                <c:pt idx="2">
                  <c:v>304.51488952929878</c:v>
                </c:pt>
                <c:pt idx="3">
                  <c:v>224.78386167146977</c:v>
                </c:pt>
                <c:pt idx="4">
                  <c:v>365.03362151777139</c:v>
                </c:pt>
                <c:pt idx="5">
                  <c:v>58.597502401536985</c:v>
                </c:pt>
                <c:pt idx="6">
                  <c:v>67.243035542747364</c:v>
                </c:pt>
                <c:pt idx="7">
                  <c:v>74.927953890489917</c:v>
                </c:pt>
              </c:numCache>
            </c:numRef>
          </c:val>
          <c:extLst>
            <c:ext xmlns:c16="http://schemas.microsoft.com/office/drawing/2014/chart" uri="{C3380CC4-5D6E-409C-BE32-E72D297353CC}">
              <c16:uniqueId val="{00000002-E669-4220-BB2F-75E599C6C1E5}"/>
            </c:ext>
          </c:extLst>
        </c:ser>
        <c:ser>
          <c:idx val="3"/>
          <c:order val="3"/>
          <c:tx>
            <c:strRef>
              <c:f>'D2-F5–F6'!$M$6</c:f>
              <c:strCache>
                <c:ptCount val="1"/>
                <c:pt idx="0">
                  <c:v>2019</c:v>
                </c:pt>
              </c:strCache>
            </c:strRef>
          </c:tx>
          <c:spPr>
            <a:solidFill>
              <a:schemeClr val="accent4"/>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'D2-F5–F6'!$M$8:$M$15</c:f>
              <c:numCache>
                <c:formatCode>0</c:formatCode>
                <c:ptCount val="8"/>
                <c:pt idx="0">
                  <c:v>232.78985507246375</c:v>
                </c:pt>
                <c:pt idx="1">
                  <c:v>263.58695652173913</c:v>
                </c:pt>
                <c:pt idx="2">
                  <c:v>326.08695652173913</c:v>
                </c:pt>
                <c:pt idx="3">
                  <c:v>188.40579710144925</c:v>
                </c:pt>
                <c:pt idx="4">
                  <c:v>489.13043478260863</c:v>
                </c:pt>
                <c:pt idx="5">
                  <c:v>85.144927536231876</c:v>
                </c:pt>
                <c:pt idx="6">
                  <c:v>100.54347826086956</c:v>
                </c:pt>
                <c:pt idx="7">
                  <c:v>114.13043478260869</c:v>
                </c:pt>
              </c:numCache>
            </c:numRef>
          </c:val>
          <c:extLst>
            <c:ext xmlns:c16="http://schemas.microsoft.com/office/drawing/2014/chart" uri="{C3380CC4-5D6E-409C-BE32-E72D297353CC}">
              <c16:uniqueId val="{00000003-E669-4220-BB2F-75E599C6C1E5}"/>
            </c:ext>
          </c:extLst>
        </c:ser>
        <c:ser>
          <c:idx val="4"/>
          <c:order val="4"/>
          <c:tx>
            <c:strRef>
              <c:f>'D2-F5–F6'!$N$6</c:f>
              <c:strCache>
                <c:ptCount val="1"/>
                <c:pt idx="0">
                  <c:v>2021</c:v>
                </c:pt>
              </c:strCache>
            </c:strRef>
          </c:tx>
          <c:spPr>
            <a:solidFill>
              <a:schemeClr val="accent5"/>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'D2-F5–F6'!$N$8:$N$15</c:f>
              <c:numCache>
                <c:formatCode>0</c:formatCode>
                <c:ptCount val="8"/>
                <c:pt idx="0">
                  <c:v>274.7156605424322</c:v>
                </c:pt>
                <c:pt idx="1">
                  <c:v>295.71303587051619</c:v>
                </c:pt>
                <c:pt idx="2">
                  <c:v>360.4549431321085</c:v>
                </c:pt>
                <c:pt idx="3">
                  <c:v>207.3490813648294</c:v>
                </c:pt>
                <c:pt idx="4">
                  <c:v>442.69466316710412</c:v>
                </c:pt>
                <c:pt idx="5">
                  <c:v>114.61067366579178</c:v>
                </c:pt>
                <c:pt idx="6">
                  <c:v>165.35433070866142</c:v>
                </c:pt>
                <c:pt idx="7">
                  <c:v>181.97725284339458</c:v>
                </c:pt>
              </c:numCache>
            </c:numRef>
          </c:val>
          <c:extLst>
            <c:ext xmlns:c16="http://schemas.microsoft.com/office/drawing/2014/chart" uri="{C3380CC4-5D6E-409C-BE32-E72D297353CC}">
              <c16:uniqueId val="{00000004-E669-4220-BB2F-75E599C6C1E5}"/>
            </c:ext>
          </c:extLst>
        </c:ser>
        <c:ser>
          <c:idx val="5"/>
          <c:order val="5"/>
          <c:tx>
            <c:strRef>
              <c:f>'D2-F5–F6'!$O$6</c:f>
              <c:strCache>
                <c:ptCount val="1"/>
                <c:pt idx="0">
                  <c:v>2023</c:v>
                </c:pt>
              </c:strCache>
            </c:strRef>
          </c:tx>
          <c:spPr>
            <a:solidFill>
              <a:schemeClr val="accent6"/>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'D2-F5–F6'!$O$8:$O$15</c:f>
              <c:numCache>
                <c:formatCode>0</c:formatCode>
                <c:ptCount val="8"/>
                <c:pt idx="0">
                  <c:v>280.36669213139805</c:v>
                </c:pt>
                <c:pt idx="1">
                  <c:v>271.96333078686018</c:v>
                </c:pt>
                <c:pt idx="2">
                  <c:v>288.0061115355233</c:v>
                </c:pt>
                <c:pt idx="3">
                  <c:v>227.65469824293353</c:v>
                </c:pt>
                <c:pt idx="4">
                  <c:v>465.24064171122996</c:v>
                </c:pt>
                <c:pt idx="5">
                  <c:v>106.95187165775401</c:v>
                </c:pt>
                <c:pt idx="6">
                  <c:v>103.8961038961039</c:v>
                </c:pt>
                <c:pt idx="7">
                  <c:v>83.269671504965629</c:v>
                </c:pt>
              </c:numCache>
            </c:numRef>
          </c:val>
          <c:extLst>
            <c:ext xmlns:c16="http://schemas.microsoft.com/office/drawing/2014/chart" uri="{C3380CC4-5D6E-409C-BE32-E72D297353CC}">
              <c16:uniqueId val="{00000005-E669-4220-BB2F-75E599C6C1E5}"/>
            </c:ext>
          </c:extLst>
        </c:ser>
        <c:dLbls>
          <c:showLegendKey val="0"/>
          <c:showVal val="0"/>
          <c:showCatName val="0"/>
          <c:showSerName val="0"/>
          <c:showPercent val="0"/>
          <c:showBubbleSize val="0"/>
        </c:dLbls>
        <c:gapWidth val="219"/>
        <c:overlap val="-27"/>
        <c:axId val="959956048"/>
        <c:axId val="959962288"/>
      </c:barChart>
      <c:catAx>
        <c:axId val="95995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62288"/>
        <c:crosses val="autoZero"/>
        <c:auto val="1"/>
        <c:lblAlgn val="ctr"/>
        <c:lblOffset val="100"/>
        <c:noMultiLvlLbl val="0"/>
      </c:catAx>
      <c:valAx>
        <c:axId val="959962288"/>
        <c:scaling>
          <c:orientation val="minMax"/>
          <c:max val="7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1777777777777557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56048"/>
        <c:crosses val="autoZero"/>
        <c:crossBetween val="between"/>
      </c:valAx>
      <c:spPr>
        <a:noFill/>
        <a:ln>
          <a:noFill/>
        </a:ln>
        <a:effectLst/>
      </c:spPr>
    </c:plotArea>
    <c:legend>
      <c:legendPos val="b"/>
      <c:layout>
        <c:manualLayout>
          <c:xMode val="edge"/>
          <c:yMode val="edge"/>
          <c:x val="7.6103298611111106E-2"/>
          <c:y val="0.86959761904761901"/>
          <c:w val="0.4274248297581506"/>
          <c:h val="7.83898754549278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95138888888885E-2"/>
          <c:y val="9.2604166666666668E-2"/>
          <c:w val="0.89775138888888906"/>
          <c:h val="0.60734305555555568"/>
        </c:manualLayout>
      </c:layout>
      <c:barChart>
        <c:barDir val="col"/>
        <c:grouping val="clustered"/>
        <c:varyColors val="0"/>
        <c:ser>
          <c:idx val="0"/>
          <c:order val="0"/>
          <c:tx>
            <c:strRef>
              <c:f>'D2-F5–F6'!$J$6</c:f>
              <c:strCache>
                <c:ptCount val="1"/>
                <c:pt idx="0">
                  <c:v>2013</c:v>
                </c:pt>
              </c:strCache>
            </c:strRef>
          </c:tx>
          <c:spPr>
            <a:solidFill>
              <a:schemeClr val="accent1"/>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('D2-F5–F6'!$J$17:$J$20,'D2-F5–F6'!$J$22)</c:f>
              <c:numCache>
                <c:formatCode>#,##0</c:formatCode>
                <c:ptCount val="5"/>
                <c:pt idx="0">
                  <c:v>35.578947368421048</c:v>
                </c:pt>
                <c:pt idx="1">
                  <c:v>50.10526315789474</c:v>
                </c:pt>
                <c:pt idx="2">
                  <c:v>623.0526315789474</c:v>
                </c:pt>
                <c:pt idx="3">
                  <c:v>61.89473684210526</c:v>
                </c:pt>
                <c:pt idx="4">
                  <c:v>307.26315789473693</c:v>
                </c:pt>
              </c:numCache>
            </c:numRef>
          </c:val>
          <c:extLst>
            <c:ext xmlns:c16="http://schemas.microsoft.com/office/drawing/2014/chart" uri="{C3380CC4-5D6E-409C-BE32-E72D297353CC}">
              <c16:uniqueId val="{00000000-0D4F-418D-AC93-127CAD4C1648}"/>
            </c:ext>
          </c:extLst>
        </c:ser>
        <c:ser>
          <c:idx val="1"/>
          <c:order val="1"/>
          <c:tx>
            <c:strRef>
              <c:f>'D2-F5–F6'!$K$6</c:f>
              <c:strCache>
                <c:ptCount val="1"/>
                <c:pt idx="0">
                  <c:v>2015</c:v>
                </c:pt>
              </c:strCache>
            </c:strRef>
          </c:tx>
          <c:spPr>
            <a:solidFill>
              <a:schemeClr val="accent2"/>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('D2-F5–F6'!$K$17:$K$20,'D2-F5–F6'!$K$22)</c:f>
              <c:numCache>
                <c:formatCode>#,##0</c:formatCode>
                <c:ptCount val="5"/>
                <c:pt idx="0">
                  <c:v>42.5</c:v>
                </c:pt>
                <c:pt idx="1">
                  <c:v>84.6</c:v>
                </c:pt>
                <c:pt idx="2">
                  <c:v>894.5</c:v>
                </c:pt>
                <c:pt idx="3">
                  <c:v>63.7</c:v>
                </c:pt>
                <c:pt idx="4">
                  <c:v>190.90000000000009</c:v>
                </c:pt>
              </c:numCache>
            </c:numRef>
          </c:val>
          <c:extLst>
            <c:ext xmlns:c16="http://schemas.microsoft.com/office/drawing/2014/chart" uri="{C3380CC4-5D6E-409C-BE32-E72D297353CC}">
              <c16:uniqueId val="{00000001-0D4F-418D-AC93-127CAD4C1648}"/>
            </c:ext>
          </c:extLst>
        </c:ser>
        <c:ser>
          <c:idx val="2"/>
          <c:order val="2"/>
          <c:tx>
            <c:strRef>
              <c:f>'D2-F5–F6'!$L$6</c:f>
              <c:strCache>
                <c:ptCount val="1"/>
                <c:pt idx="0">
                  <c:v>2017</c:v>
                </c:pt>
              </c:strCache>
            </c:strRef>
          </c:tx>
          <c:spPr>
            <a:solidFill>
              <a:schemeClr val="accent3"/>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('D2-F5–F6'!$L$17:$L$20,'D2-F5–F6'!$L$22)</c:f>
              <c:numCache>
                <c:formatCode>0</c:formatCode>
                <c:ptCount val="5"/>
                <c:pt idx="0">
                  <c:v>90.297790585975036</c:v>
                </c:pt>
                <c:pt idx="1">
                  <c:v>115.27377521613833</c:v>
                </c:pt>
                <c:pt idx="2">
                  <c:v>1186.3592699327571</c:v>
                </c:pt>
                <c:pt idx="3">
                  <c:v>127.76176753121999</c:v>
                </c:pt>
                <c:pt idx="4">
                  <c:v>103.7463976945245</c:v>
                </c:pt>
              </c:numCache>
            </c:numRef>
          </c:val>
          <c:extLst>
            <c:ext xmlns:c16="http://schemas.microsoft.com/office/drawing/2014/chart" uri="{C3380CC4-5D6E-409C-BE32-E72D297353CC}">
              <c16:uniqueId val="{00000002-0D4F-418D-AC93-127CAD4C1648}"/>
            </c:ext>
          </c:extLst>
        </c:ser>
        <c:ser>
          <c:idx val="3"/>
          <c:order val="3"/>
          <c:tx>
            <c:strRef>
              <c:f>'D2-F5–F6'!$M$6</c:f>
              <c:strCache>
                <c:ptCount val="1"/>
                <c:pt idx="0">
                  <c:v>2019</c:v>
                </c:pt>
              </c:strCache>
            </c:strRef>
          </c:tx>
          <c:spPr>
            <a:solidFill>
              <a:schemeClr val="accent4"/>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('D2-F5–F6'!$M$17:$M$20,'D2-F5–F6'!$M$22)</c:f>
              <c:numCache>
                <c:formatCode>0</c:formatCode>
                <c:ptCount val="5"/>
                <c:pt idx="0">
                  <c:v>105.9782608695652</c:v>
                </c:pt>
                <c:pt idx="1">
                  <c:v>126.81159420289853</c:v>
                </c:pt>
                <c:pt idx="2">
                  <c:v>1278.9855072463768</c:v>
                </c:pt>
                <c:pt idx="3">
                  <c:v>109.60144927536231</c:v>
                </c:pt>
                <c:pt idx="4">
                  <c:v>178.44202898550722</c:v>
                </c:pt>
              </c:numCache>
            </c:numRef>
          </c:val>
          <c:extLst>
            <c:ext xmlns:c16="http://schemas.microsoft.com/office/drawing/2014/chart" uri="{C3380CC4-5D6E-409C-BE32-E72D297353CC}">
              <c16:uniqueId val="{00000003-0D4F-418D-AC93-127CAD4C1648}"/>
            </c:ext>
          </c:extLst>
        </c:ser>
        <c:ser>
          <c:idx val="4"/>
          <c:order val="4"/>
          <c:tx>
            <c:strRef>
              <c:f>'D2-F5–F6'!$N$6</c:f>
              <c:strCache>
                <c:ptCount val="1"/>
                <c:pt idx="0">
                  <c:v>2021</c:v>
                </c:pt>
              </c:strCache>
            </c:strRef>
          </c:tx>
          <c:spPr>
            <a:solidFill>
              <a:schemeClr val="accent5"/>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('D2-F5–F6'!$N$17:$N$20,'D2-F5–F6'!$N$22)</c:f>
              <c:numCache>
                <c:formatCode>0</c:formatCode>
                <c:ptCount val="5"/>
                <c:pt idx="0">
                  <c:v>150.4811898512686</c:v>
                </c:pt>
                <c:pt idx="1">
                  <c:v>128.60892388451444</c:v>
                </c:pt>
                <c:pt idx="2">
                  <c:v>1272.9658792650919</c:v>
                </c:pt>
                <c:pt idx="3">
                  <c:v>160.97987751531059</c:v>
                </c:pt>
                <c:pt idx="4">
                  <c:v>329.83377077865265</c:v>
                </c:pt>
              </c:numCache>
            </c:numRef>
          </c:val>
          <c:extLst>
            <c:ext xmlns:c16="http://schemas.microsoft.com/office/drawing/2014/chart" uri="{C3380CC4-5D6E-409C-BE32-E72D297353CC}">
              <c16:uniqueId val="{00000004-0D4F-418D-AC93-127CAD4C1648}"/>
            </c:ext>
          </c:extLst>
        </c:ser>
        <c:ser>
          <c:idx val="5"/>
          <c:order val="5"/>
          <c:tx>
            <c:strRef>
              <c:f>'D2-F5–F6'!$O$6</c:f>
              <c:strCache>
                <c:ptCount val="1"/>
                <c:pt idx="0">
                  <c:v>2023</c:v>
                </c:pt>
              </c:strCache>
            </c:strRef>
          </c:tx>
          <c:spPr>
            <a:solidFill>
              <a:schemeClr val="accent6"/>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('D2-F5–F6'!$O$17:$O$20,'D2-F5–F6'!$O$22)</c:f>
              <c:numCache>
                <c:formatCode>0</c:formatCode>
                <c:ptCount val="5"/>
                <c:pt idx="0">
                  <c:v>124.52253628724218</c:v>
                </c:pt>
                <c:pt idx="1">
                  <c:v>117.64705882352942</c:v>
                </c:pt>
                <c:pt idx="2">
                  <c:v>1265.0878533231476</c:v>
                </c:pt>
                <c:pt idx="3">
                  <c:v>126.81436210847976</c:v>
                </c:pt>
                <c:pt idx="4">
                  <c:v>194.04125286478228</c:v>
                </c:pt>
              </c:numCache>
            </c:numRef>
          </c:val>
          <c:extLst>
            <c:ext xmlns:c16="http://schemas.microsoft.com/office/drawing/2014/chart" uri="{C3380CC4-5D6E-409C-BE32-E72D297353CC}">
              <c16:uniqueId val="{00000005-0D4F-418D-AC93-127CAD4C1648}"/>
            </c:ext>
          </c:extLst>
        </c:ser>
        <c:dLbls>
          <c:showLegendKey val="0"/>
          <c:showVal val="0"/>
          <c:showCatName val="0"/>
          <c:showSerName val="0"/>
          <c:showPercent val="0"/>
          <c:showBubbleSize val="0"/>
        </c:dLbls>
        <c:gapWidth val="219"/>
        <c:overlap val="-27"/>
        <c:axId val="959956048"/>
        <c:axId val="959962288"/>
      </c:barChart>
      <c:catAx>
        <c:axId val="95995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62288"/>
        <c:crosses val="autoZero"/>
        <c:auto val="1"/>
        <c:lblAlgn val="ctr"/>
        <c:lblOffset val="100"/>
        <c:noMultiLvlLbl val="0"/>
      </c:catAx>
      <c:valAx>
        <c:axId val="959962288"/>
        <c:scaling>
          <c:orientation val="minMax"/>
          <c:max val="18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6.6145833333333334E-3"/>
              <c:y val="1.153472222222192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56048"/>
        <c:crosses val="autoZero"/>
        <c:crossBetween val="between"/>
        <c:majorUnit val="3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8333333333319E-2"/>
          <c:y val="0.10230555555555554"/>
          <c:w val="0.53438125000000003"/>
          <c:h val="0.74485902777777779"/>
        </c:manualLayout>
      </c:layout>
      <c:barChart>
        <c:barDir val="col"/>
        <c:grouping val="stacked"/>
        <c:varyColors val="0"/>
        <c:ser>
          <c:idx val="0"/>
          <c:order val="0"/>
          <c:tx>
            <c:strRef>
              <c:f>'D2-F9'!$A$6</c:f>
              <c:strCache>
                <c:ptCount val="1"/>
                <c:pt idx="0">
                  <c:v>Kunstig intelligens, maskinlæring og maskinresonnering</c:v>
                </c:pt>
              </c:strCache>
            </c:strRef>
          </c:tx>
          <c:spPr>
            <a:solidFill>
              <a:schemeClr val="accent1"/>
            </a:solidFill>
            <a:ln>
              <a:noFill/>
            </a:ln>
            <a:effectLst/>
          </c:spPr>
          <c:invertIfNegative val="0"/>
          <c:cat>
            <c:numRef>
              <c:f>'D2-F9'!$B$5:$D$5</c:f>
              <c:numCache>
                <c:formatCode>General</c:formatCode>
                <c:ptCount val="3"/>
                <c:pt idx="0">
                  <c:v>2019</c:v>
                </c:pt>
                <c:pt idx="1">
                  <c:v>2021</c:v>
                </c:pt>
                <c:pt idx="2">
                  <c:v>2023</c:v>
                </c:pt>
              </c:numCache>
            </c:numRef>
          </c:cat>
          <c:val>
            <c:numRef>
              <c:f>'D2-F9'!$B$6:$D$6</c:f>
              <c:numCache>
                <c:formatCode>0</c:formatCode>
                <c:ptCount val="3"/>
                <c:pt idx="0">
                  <c:v>381</c:v>
                </c:pt>
                <c:pt idx="1">
                  <c:v>644</c:v>
                </c:pt>
                <c:pt idx="2">
                  <c:v>851</c:v>
                </c:pt>
              </c:numCache>
            </c:numRef>
          </c:val>
          <c:extLst>
            <c:ext xmlns:c16="http://schemas.microsoft.com/office/drawing/2014/chart" uri="{C3380CC4-5D6E-409C-BE32-E72D297353CC}">
              <c16:uniqueId val="{00000000-2775-4F27-BA41-233362981A2A}"/>
            </c:ext>
          </c:extLst>
        </c:ser>
        <c:ser>
          <c:idx val="1"/>
          <c:order val="1"/>
          <c:tx>
            <c:strRef>
              <c:f>'D2-F9'!$A$7</c:f>
              <c:strCache>
                <c:ptCount val="1"/>
                <c:pt idx="0">
                  <c:v>Robotikk og automatisering</c:v>
                </c:pt>
              </c:strCache>
            </c:strRef>
          </c:tx>
          <c:spPr>
            <a:solidFill>
              <a:schemeClr val="accent2"/>
            </a:solidFill>
            <a:ln>
              <a:noFill/>
            </a:ln>
            <a:effectLst/>
          </c:spPr>
          <c:invertIfNegative val="0"/>
          <c:cat>
            <c:numRef>
              <c:f>'D2-F9'!$B$5:$D$5</c:f>
              <c:numCache>
                <c:formatCode>General</c:formatCode>
                <c:ptCount val="3"/>
                <c:pt idx="0">
                  <c:v>2019</c:v>
                </c:pt>
                <c:pt idx="1">
                  <c:v>2021</c:v>
                </c:pt>
                <c:pt idx="2">
                  <c:v>2023</c:v>
                </c:pt>
              </c:numCache>
            </c:numRef>
          </c:cat>
          <c:val>
            <c:numRef>
              <c:f>'D2-F9'!$B$7:$D$7</c:f>
              <c:numCache>
                <c:formatCode>0</c:formatCode>
                <c:ptCount val="3"/>
                <c:pt idx="0">
                  <c:v>157</c:v>
                </c:pt>
                <c:pt idx="1">
                  <c:v>181</c:v>
                </c:pt>
                <c:pt idx="2">
                  <c:v>238</c:v>
                </c:pt>
              </c:numCache>
            </c:numRef>
          </c:val>
          <c:extLst>
            <c:ext xmlns:c16="http://schemas.microsoft.com/office/drawing/2014/chart" uri="{C3380CC4-5D6E-409C-BE32-E72D297353CC}">
              <c16:uniqueId val="{00000001-2775-4F27-BA41-233362981A2A}"/>
            </c:ext>
          </c:extLst>
        </c:ser>
        <c:ser>
          <c:idx val="2"/>
          <c:order val="2"/>
          <c:tx>
            <c:strRef>
              <c:f>'D2-F9'!$A$8</c:f>
              <c:strCache>
                <c:ptCount val="1"/>
                <c:pt idx="0">
                  <c:v>Digital sikkerhet</c:v>
                </c:pt>
              </c:strCache>
            </c:strRef>
          </c:tx>
          <c:spPr>
            <a:solidFill>
              <a:schemeClr val="accent3"/>
            </a:solidFill>
            <a:ln>
              <a:noFill/>
            </a:ln>
            <a:effectLst/>
          </c:spPr>
          <c:invertIfNegative val="0"/>
          <c:cat>
            <c:numRef>
              <c:f>'D2-F9'!$B$5:$D$5</c:f>
              <c:numCache>
                <c:formatCode>General</c:formatCode>
                <c:ptCount val="3"/>
                <c:pt idx="0">
                  <c:v>2019</c:v>
                </c:pt>
                <c:pt idx="1">
                  <c:v>2021</c:v>
                </c:pt>
                <c:pt idx="2">
                  <c:v>2023</c:v>
                </c:pt>
              </c:numCache>
            </c:numRef>
          </c:cat>
          <c:val>
            <c:numRef>
              <c:f>'D2-F9'!$B$8:$D$8</c:f>
              <c:numCache>
                <c:formatCode>0</c:formatCode>
                <c:ptCount val="3"/>
                <c:pt idx="0">
                  <c:v>150</c:v>
                </c:pt>
                <c:pt idx="1">
                  <c:v>164</c:v>
                </c:pt>
                <c:pt idx="2">
                  <c:v>206</c:v>
                </c:pt>
              </c:numCache>
            </c:numRef>
          </c:val>
          <c:extLst>
            <c:ext xmlns:c16="http://schemas.microsoft.com/office/drawing/2014/chart" uri="{C3380CC4-5D6E-409C-BE32-E72D297353CC}">
              <c16:uniqueId val="{00000002-2775-4F27-BA41-233362981A2A}"/>
            </c:ext>
          </c:extLst>
        </c:ser>
        <c:ser>
          <c:idx val="3"/>
          <c:order val="3"/>
          <c:tx>
            <c:strRef>
              <c:f>'D2-F9'!$A$9</c:f>
              <c:strCache>
                <c:ptCount val="1"/>
                <c:pt idx="0">
                  <c:v>Elektronikk, maskinvare, smarte komponenter og kommunikasjonsteknologi</c:v>
                </c:pt>
              </c:strCache>
            </c:strRef>
          </c:tx>
          <c:spPr>
            <a:solidFill>
              <a:schemeClr val="accent4"/>
            </a:solidFill>
            <a:ln>
              <a:noFill/>
            </a:ln>
            <a:effectLst/>
          </c:spPr>
          <c:invertIfNegative val="0"/>
          <c:cat>
            <c:numRef>
              <c:f>'D2-F9'!$B$5:$D$5</c:f>
              <c:numCache>
                <c:formatCode>General</c:formatCode>
                <c:ptCount val="3"/>
                <c:pt idx="0">
                  <c:v>2019</c:v>
                </c:pt>
                <c:pt idx="1">
                  <c:v>2021</c:v>
                </c:pt>
                <c:pt idx="2">
                  <c:v>2023</c:v>
                </c:pt>
              </c:numCache>
            </c:numRef>
          </c:cat>
          <c:val>
            <c:numRef>
              <c:f>'D2-F9'!$B$9:$D$9</c:f>
              <c:numCache>
                <c:formatCode>0</c:formatCode>
                <c:ptCount val="3"/>
                <c:pt idx="0">
                  <c:v>296</c:v>
                </c:pt>
                <c:pt idx="1">
                  <c:v>184</c:v>
                </c:pt>
                <c:pt idx="2">
                  <c:v>318</c:v>
                </c:pt>
              </c:numCache>
            </c:numRef>
          </c:val>
          <c:extLst>
            <c:ext xmlns:c16="http://schemas.microsoft.com/office/drawing/2014/chart" uri="{C3380CC4-5D6E-409C-BE32-E72D297353CC}">
              <c16:uniqueId val="{00000003-2775-4F27-BA41-233362981A2A}"/>
            </c:ext>
          </c:extLst>
        </c:ser>
        <c:ser>
          <c:idx val="4"/>
          <c:order val="4"/>
          <c:tx>
            <c:strRef>
              <c:f>'D2-F9'!$A$10</c:f>
              <c:strCache>
                <c:ptCount val="1"/>
                <c:pt idx="0">
                  <c:v>Programvare, brukergrensesnitt og tjenester</c:v>
                </c:pt>
              </c:strCache>
            </c:strRef>
          </c:tx>
          <c:spPr>
            <a:solidFill>
              <a:schemeClr val="accent5"/>
            </a:solidFill>
            <a:ln>
              <a:noFill/>
            </a:ln>
            <a:effectLst/>
          </c:spPr>
          <c:invertIfNegative val="0"/>
          <c:cat>
            <c:numRef>
              <c:f>'D2-F9'!$B$5:$D$5</c:f>
              <c:numCache>
                <c:formatCode>General</c:formatCode>
                <c:ptCount val="3"/>
                <c:pt idx="0">
                  <c:v>2019</c:v>
                </c:pt>
                <c:pt idx="1">
                  <c:v>2021</c:v>
                </c:pt>
                <c:pt idx="2">
                  <c:v>2023</c:v>
                </c:pt>
              </c:numCache>
            </c:numRef>
          </c:cat>
          <c:val>
            <c:numRef>
              <c:f>'D2-F9'!$B$10:$D$10</c:f>
              <c:numCache>
                <c:formatCode>0</c:formatCode>
                <c:ptCount val="3"/>
                <c:pt idx="0">
                  <c:v>354</c:v>
                </c:pt>
                <c:pt idx="1">
                  <c:v>312</c:v>
                </c:pt>
                <c:pt idx="2">
                  <c:v>393</c:v>
                </c:pt>
              </c:numCache>
            </c:numRef>
          </c:val>
          <c:extLst>
            <c:ext xmlns:c16="http://schemas.microsoft.com/office/drawing/2014/chart" uri="{C3380CC4-5D6E-409C-BE32-E72D297353CC}">
              <c16:uniqueId val="{00000004-2775-4F27-BA41-233362981A2A}"/>
            </c:ext>
          </c:extLst>
        </c:ser>
        <c:ser>
          <c:idx val="5"/>
          <c:order val="5"/>
          <c:tx>
            <c:strRef>
              <c:f>'D2-F9'!$A$11</c:f>
              <c:strCache>
                <c:ptCount val="1"/>
                <c:pt idx="0">
                  <c:v>Digital transformasjon/digitalisering</c:v>
                </c:pt>
              </c:strCache>
            </c:strRef>
          </c:tx>
          <c:spPr>
            <a:solidFill>
              <a:schemeClr val="accent6"/>
            </a:solidFill>
            <a:ln>
              <a:noFill/>
            </a:ln>
            <a:effectLst/>
          </c:spPr>
          <c:invertIfNegative val="0"/>
          <c:cat>
            <c:numRef>
              <c:f>'D2-F9'!$B$5:$D$5</c:f>
              <c:numCache>
                <c:formatCode>General</c:formatCode>
                <c:ptCount val="3"/>
                <c:pt idx="0">
                  <c:v>2019</c:v>
                </c:pt>
                <c:pt idx="1">
                  <c:v>2021</c:v>
                </c:pt>
                <c:pt idx="2">
                  <c:v>2023</c:v>
                </c:pt>
              </c:numCache>
            </c:numRef>
          </c:cat>
          <c:val>
            <c:numRef>
              <c:f>'D2-F9'!$B$11:$D$11</c:f>
              <c:numCache>
                <c:formatCode>0</c:formatCode>
                <c:ptCount val="3"/>
                <c:pt idx="0">
                  <c:v>294</c:v>
                </c:pt>
                <c:pt idx="1">
                  <c:v>288</c:v>
                </c:pt>
                <c:pt idx="2">
                  <c:v>523</c:v>
                </c:pt>
              </c:numCache>
            </c:numRef>
          </c:val>
          <c:extLst>
            <c:ext xmlns:c16="http://schemas.microsoft.com/office/drawing/2014/chart" uri="{C3380CC4-5D6E-409C-BE32-E72D297353CC}">
              <c16:uniqueId val="{00000005-2775-4F27-BA41-233362981A2A}"/>
            </c:ext>
          </c:extLst>
        </c:ser>
        <c:ser>
          <c:idx val="6"/>
          <c:order val="6"/>
          <c:tx>
            <c:strRef>
              <c:f>'D2-F9'!$A$12</c:f>
              <c:strCache>
                <c:ptCount val="1"/>
                <c:pt idx="0">
                  <c:v>Annet IKT</c:v>
                </c:pt>
              </c:strCache>
            </c:strRef>
          </c:tx>
          <c:spPr>
            <a:solidFill>
              <a:schemeClr val="accent1">
                <a:lumMod val="60000"/>
              </a:schemeClr>
            </a:solidFill>
            <a:ln>
              <a:noFill/>
            </a:ln>
            <a:effectLst/>
          </c:spPr>
          <c:invertIfNegative val="0"/>
          <c:cat>
            <c:numRef>
              <c:f>'D2-F9'!$B$5:$D$5</c:f>
              <c:numCache>
                <c:formatCode>General</c:formatCode>
                <c:ptCount val="3"/>
                <c:pt idx="0">
                  <c:v>2019</c:v>
                </c:pt>
                <c:pt idx="1">
                  <c:v>2021</c:v>
                </c:pt>
                <c:pt idx="2">
                  <c:v>2023</c:v>
                </c:pt>
              </c:numCache>
            </c:numRef>
          </c:cat>
          <c:val>
            <c:numRef>
              <c:f>'D2-F9'!$B$12:$D$12</c:f>
              <c:numCache>
                <c:formatCode>0</c:formatCode>
                <c:ptCount val="3"/>
                <c:pt idx="0">
                  <c:v>213</c:v>
                </c:pt>
                <c:pt idx="1">
                  <c:v>861</c:v>
                </c:pt>
                <c:pt idx="2">
                  <c:v>465</c:v>
                </c:pt>
              </c:numCache>
            </c:numRef>
          </c:val>
          <c:extLst>
            <c:ext xmlns:c16="http://schemas.microsoft.com/office/drawing/2014/chart" uri="{C3380CC4-5D6E-409C-BE32-E72D297353CC}">
              <c16:uniqueId val="{00000006-2775-4F27-BA41-233362981A2A}"/>
            </c:ext>
          </c:extLst>
        </c:ser>
        <c:dLbls>
          <c:showLegendKey val="0"/>
          <c:showVal val="0"/>
          <c:showCatName val="0"/>
          <c:showSerName val="0"/>
          <c:showPercent val="0"/>
          <c:showBubbleSize val="0"/>
        </c:dLbls>
        <c:gapWidth val="50"/>
        <c:overlap val="100"/>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r"/>
      <c:layout>
        <c:manualLayout>
          <c:xMode val="edge"/>
          <c:yMode val="edge"/>
          <c:x val="0.61326215277777774"/>
          <c:y val="7.4182291666666664E-2"/>
          <c:w val="0.37350868055555553"/>
          <c:h val="0.913371527777777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8333333333319E-2"/>
          <c:y val="0.10230555555555554"/>
          <c:w val="0.53438125000000003"/>
          <c:h val="0.74485902777777779"/>
        </c:manualLayout>
      </c:layout>
      <c:barChart>
        <c:barDir val="col"/>
        <c:grouping val="stacked"/>
        <c:varyColors val="0"/>
        <c:ser>
          <c:idx val="0"/>
          <c:order val="0"/>
          <c:tx>
            <c:strRef>
              <c:f>'D2-F9'!$A$34</c:f>
              <c:strCache>
                <c:ptCount val="1"/>
                <c:pt idx="0">
                  <c:v>Kunstig intelligens, maskinlæring og maskinresonnering</c:v>
                </c:pt>
              </c:strCache>
            </c:strRef>
          </c:tx>
          <c:spPr>
            <a:solidFill>
              <a:schemeClr val="accent1"/>
            </a:solidFill>
            <a:ln>
              <a:noFill/>
            </a:ln>
            <a:effectLst/>
          </c:spPr>
          <c:invertIfNegative val="0"/>
          <c:cat>
            <c:numRef>
              <c:f>'D2-F9'!$B$33:$D$33</c:f>
              <c:numCache>
                <c:formatCode>General</c:formatCode>
                <c:ptCount val="3"/>
                <c:pt idx="0">
                  <c:v>2019</c:v>
                </c:pt>
                <c:pt idx="1">
                  <c:v>2021</c:v>
                </c:pt>
                <c:pt idx="2">
                  <c:v>2023</c:v>
                </c:pt>
              </c:numCache>
            </c:numRef>
          </c:cat>
          <c:val>
            <c:numRef>
              <c:f>'D2-F9'!$B$34:$D$34</c:f>
              <c:numCache>
                <c:formatCode>0</c:formatCode>
                <c:ptCount val="3"/>
                <c:pt idx="0">
                  <c:v>345.10869565217388</c:v>
                </c:pt>
                <c:pt idx="1">
                  <c:v>563.42957130358707</c:v>
                </c:pt>
                <c:pt idx="2">
                  <c:v>650.11459129106186</c:v>
                </c:pt>
              </c:numCache>
            </c:numRef>
          </c:val>
          <c:extLst>
            <c:ext xmlns:c16="http://schemas.microsoft.com/office/drawing/2014/chart" uri="{C3380CC4-5D6E-409C-BE32-E72D297353CC}">
              <c16:uniqueId val="{00000000-4BF6-46F9-88C0-72BB031488B3}"/>
            </c:ext>
          </c:extLst>
        </c:ser>
        <c:ser>
          <c:idx val="1"/>
          <c:order val="1"/>
          <c:tx>
            <c:strRef>
              <c:f>'D2-F9'!$A$35</c:f>
              <c:strCache>
                <c:ptCount val="1"/>
                <c:pt idx="0">
                  <c:v>Robotikk og automatisering</c:v>
                </c:pt>
              </c:strCache>
            </c:strRef>
          </c:tx>
          <c:spPr>
            <a:solidFill>
              <a:schemeClr val="accent2"/>
            </a:solidFill>
            <a:ln>
              <a:noFill/>
            </a:ln>
            <a:effectLst/>
          </c:spPr>
          <c:invertIfNegative val="0"/>
          <c:cat>
            <c:numRef>
              <c:f>'D2-F9'!$B$33:$D$33</c:f>
              <c:numCache>
                <c:formatCode>General</c:formatCode>
                <c:ptCount val="3"/>
                <c:pt idx="0">
                  <c:v>2019</c:v>
                </c:pt>
                <c:pt idx="1">
                  <c:v>2021</c:v>
                </c:pt>
                <c:pt idx="2">
                  <c:v>2023</c:v>
                </c:pt>
              </c:numCache>
            </c:numRef>
          </c:cat>
          <c:val>
            <c:numRef>
              <c:f>'D2-F9'!$B$35:$D$35</c:f>
              <c:numCache>
                <c:formatCode>0</c:formatCode>
                <c:ptCount val="3"/>
                <c:pt idx="0">
                  <c:v>142.21014492753622</c:v>
                </c:pt>
                <c:pt idx="1">
                  <c:v>158.35520559930009</c:v>
                </c:pt>
                <c:pt idx="2">
                  <c:v>181.81818181818181</c:v>
                </c:pt>
              </c:numCache>
            </c:numRef>
          </c:val>
          <c:extLst>
            <c:ext xmlns:c16="http://schemas.microsoft.com/office/drawing/2014/chart" uri="{C3380CC4-5D6E-409C-BE32-E72D297353CC}">
              <c16:uniqueId val="{00000001-4BF6-46F9-88C0-72BB031488B3}"/>
            </c:ext>
          </c:extLst>
        </c:ser>
        <c:ser>
          <c:idx val="2"/>
          <c:order val="2"/>
          <c:tx>
            <c:strRef>
              <c:f>'D2-F9'!$A$36</c:f>
              <c:strCache>
                <c:ptCount val="1"/>
                <c:pt idx="0">
                  <c:v>Digital sikkerhet</c:v>
                </c:pt>
              </c:strCache>
            </c:strRef>
          </c:tx>
          <c:spPr>
            <a:solidFill>
              <a:schemeClr val="accent3"/>
            </a:solidFill>
            <a:ln>
              <a:noFill/>
            </a:ln>
            <a:effectLst/>
          </c:spPr>
          <c:invertIfNegative val="0"/>
          <c:cat>
            <c:numRef>
              <c:f>'D2-F9'!$B$33:$D$33</c:f>
              <c:numCache>
                <c:formatCode>General</c:formatCode>
                <c:ptCount val="3"/>
                <c:pt idx="0">
                  <c:v>2019</c:v>
                </c:pt>
                <c:pt idx="1">
                  <c:v>2021</c:v>
                </c:pt>
                <c:pt idx="2">
                  <c:v>2023</c:v>
                </c:pt>
              </c:numCache>
            </c:numRef>
          </c:cat>
          <c:val>
            <c:numRef>
              <c:f>'D2-F9'!$B$36:$D$36</c:f>
              <c:numCache>
                <c:formatCode>0</c:formatCode>
                <c:ptCount val="3"/>
                <c:pt idx="0">
                  <c:v>135.86956521739128</c:v>
                </c:pt>
                <c:pt idx="1">
                  <c:v>143.48206474190727</c:v>
                </c:pt>
                <c:pt idx="2">
                  <c:v>157.37203972498091</c:v>
                </c:pt>
              </c:numCache>
            </c:numRef>
          </c:val>
          <c:extLst>
            <c:ext xmlns:c16="http://schemas.microsoft.com/office/drawing/2014/chart" uri="{C3380CC4-5D6E-409C-BE32-E72D297353CC}">
              <c16:uniqueId val="{00000002-4BF6-46F9-88C0-72BB031488B3}"/>
            </c:ext>
          </c:extLst>
        </c:ser>
        <c:ser>
          <c:idx val="3"/>
          <c:order val="3"/>
          <c:tx>
            <c:strRef>
              <c:f>'D2-F9'!$A$37</c:f>
              <c:strCache>
                <c:ptCount val="1"/>
                <c:pt idx="0">
                  <c:v>Elektronikk, maskinvare, smarte komponenter og kommunikasjonsteknologi</c:v>
                </c:pt>
              </c:strCache>
            </c:strRef>
          </c:tx>
          <c:spPr>
            <a:solidFill>
              <a:schemeClr val="accent4"/>
            </a:solidFill>
            <a:ln>
              <a:noFill/>
            </a:ln>
            <a:effectLst/>
          </c:spPr>
          <c:invertIfNegative val="0"/>
          <c:cat>
            <c:numRef>
              <c:f>'D2-F9'!$B$33:$D$33</c:f>
              <c:numCache>
                <c:formatCode>General</c:formatCode>
                <c:ptCount val="3"/>
                <c:pt idx="0">
                  <c:v>2019</c:v>
                </c:pt>
                <c:pt idx="1">
                  <c:v>2021</c:v>
                </c:pt>
                <c:pt idx="2">
                  <c:v>2023</c:v>
                </c:pt>
              </c:numCache>
            </c:numRef>
          </c:cat>
          <c:val>
            <c:numRef>
              <c:f>'D2-F9'!$B$37:$D$37</c:f>
              <c:numCache>
                <c:formatCode>0</c:formatCode>
                <c:ptCount val="3"/>
                <c:pt idx="0">
                  <c:v>268.1159420289855</c:v>
                </c:pt>
                <c:pt idx="1">
                  <c:v>160.97987751531059</c:v>
                </c:pt>
                <c:pt idx="2">
                  <c:v>242.93353705118412</c:v>
                </c:pt>
              </c:numCache>
            </c:numRef>
          </c:val>
          <c:extLst>
            <c:ext xmlns:c16="http://schemas.microsoft.com/office/drawing/2014/chart" uri="{C3380CC4-5D6E-409C-BE32-E72D297353CC}">
              <c16:uniqueId val="{00000003-4BF6-46F9-88C0-72BB031488B3}"/>
            </c:ext>
          </c:extLst>
        </c:ser>
        <c:ser>
          <c:idx val="4"/>
          <c:order val="4"/>
          <c:tx>
            <c:strRef>
              <c:f>'D2-F9'!$A$38</c:f>
              <c:strCache>
                <c:ptCount val="1"/>
                <c:pt idx="0">
                  <c:v>Programvare, brukergrensesnitt og tjenester</c:v>
                </c:pt>
              </c:strCache>
            </c:strRef>
          </c:tx>
          <c:spPr>
            <a:solidFill>
              <a:schemeClr val="accent5"/>
            </a:solidFill>
            <a:ln>
              <a:noFill/>
            </a:ln>
            <a:effectLst/>
          </c:spPr>
          <c:invertIfNegative val="0"/>
          <c:cat>
            <c:numRef>
              <c:f>'D2-F9'!$B$33:$D$33</c:f>
              <c:numCache>
                <c:formatCode>General</c:formatCode>
                <c:ptCount val="3"/>
                <c:pt idx="0">
                  <c:v>2019</c:v>
                </c:pt>
                <c:pt idx="1">
                  <c:v>2021</c:v>
                </c:pt>
                <c:pt idx="2">
                  <c:v>2023</c:v>
                </c:pt>
              </c:numCache>
            </c:numRef>
          </c:cat>
          <c:val>
            <c:numRef>
              <c:f>'D2-F9'!$B$38:$D$38</c:f>
              <c:numCache>
                <c:formatCode>0</c:formatCode>
                <c:ptCount val="3"/>
                <c:pt idx="0">
                  <c:v>320.65217391304344</c:v>
                </c:pt>
                <c:pt idx="1">
                  <c:v>272.96587926509187</c:v>
                </c:pt>
                <c:pt idx="2">
                  <c:v>300.22918258212377</c:v>
                </c:pt>
              </c:numCache>
            </c:numRef>
          </c:val>
          <c:extLst>
            <c:ext xmlns:c16="http://schemas.microsoft.com/office/drawing/2014/chart" uri="{C3380CC4-5D6E-409C-BE32-E72D297353CC}">
              <c16:uniqueId val="{00000004-4BF6-46F9-88C0-72BB031488B3}"/>
            </c:ext>
          </c:extLst>
        </c:ser>
        <c:ser>
          <c:idx val="5"/>
          <c:order val="5"/>
          <c:tx>
            <c:strRef>
              <c:f>'D2-F9'!$A$39</c:f>
              <c:strCache>
                <c:ptCount val="1"/>
                <c:pt idx="0">
                  <c:v>Digital transformasjon/digitalisering</c:v>
                </c:pt>
              </c:strCache>
            </c:strRef>
          </c:tx>
          <c:spPr>
            <a:solidFill>
              <a:schemeClr val="accent6"/>
            </a:solidFill>
            <a:ln>
              <a:noFill/>
            </a:ln>
            <a:effectLst/>
          </c:spPr>
          <c:invertIfNegative val="0"/>
          <c:cat>
            <c:numRef>
              <c:f>'D2-F9'!$B$33:$D$33</c:f>
              <c:numCache>
                <c:formatCode>General</c:formatCode>
                <c:ptCount val="3"/>
                <c:pt idx="0">
                  <c:v>2019</c:v>
                </c:pt>
                <c:pt idx="1">
                  <c:v>2021</c:v>
                </c:pt>
                <c:pt idx="2">
                  <c:v>2023</c:v>
                </c:pt>
              </c:numCache>
            </c:numRef>
          </c:cat>
          <c:val>
            <c:numRef>
              <c:f>'D2-F9'!$B$39:$D$39</c:f>
              <c:numCache>
                <c:formatCode>0</c:formatCode>
                <c:ptCount val="3"/>
                <c:pt idx="0">
                  <c:v>266.30434782608694</c:v>
                </c:pt>
                <c:pt idx="1">
                  <c:v>251.96850393700788</c:v>
                </c:pt>
                <c:pt idx="2">
                  <c:v>399.54163483575252</c:v>
                </c:pt>
              </c:numCache>
            </c:numRef>
          </c:val>
          <c:extLst>
            <c:ext xmlns:c16="http://schemas.microsoft.com/office/drawing/2014/chart" uri="{C3380CC4-5D6E-409C-BE32-E72D297353CC}">
              <c16:uniqueId val="{00000005-4BF6-46F9-88C0-72BB031488B3}"/>
            </c:ext>
          </c:extLst>
        </c:ser>
        <c:ser>
          <c:idx val="6"/>
          <c:order val="6"/>
          <c:tx>
            <c:strRef>
              <c:f>'D2-F9'!$A$40</c:f>
              <c:strCache>
                <c:ptCount val="1"/>
                <c:pt idx="0">
                  <c:v>Annet IKT</c:v>
                </c:pt>
              </c:strCache>
            </c:strRef>
          </c:tx>
          <c:spPr>
            <a:solidFill>
              <a:schemeClr val="accent1">
                <a:lumMod val="60000"/>
              </a:schemeClr>
            </a:solidFill>
            <a:ln>
              <a:noFill/>
            </a:ln>
            <a:effectLst/>
          </c:spPr>
          <c:invertIfNegative val="0"/>
          <c:cat>
            <c:numRef>
              <c:f>'D2-F9'!$B$33:$D$33</c:f>
              <c:numCache>
                <c:formatCode>General</c:formatCode>
                <c:ptCount val="3"/>
                <c:pt idx="0">
                  <c:v>2019</c:v>
                </c:pt>
                <c:pt idx="1">
                  <c:v>2021</c:v>
                </c:pt>
                <c:pt idx="2">
                  <c:v>2023</c:v>
                </c:pt>
              </c:numCache>
            </c:numRef>
          </c:cat>
          <c:val>
            <c:numRef>
              <c:f>'D2-F9'!$B$40:$D$40</c:f>
              <c:numCache>
                <c:formatCode>0</c:formatCode>
                <c:ptCount val="3"/>
                <c:pt idx="0">
                  <c:v>192.93478260869563</c:v>
                </c:pt>
                <c:pt idx="1">
                  <c:v>753.28083989501306</c:v>
                </c:pt>
                <c:pt idx="2">
                  <c:v>355.23300229182581</c:v>
                </c:pt>
              </c:numCache>
            </c:numRef>
          </c:val>
          <c:extLst>
            <c:ext xmlns:c16="http://schemas.microsoft.com/office/drawing/2014/chart" uri="{C3380CC4-5D6E-409C-BE32-E72D297353CC}">
              <c16:uniqueId val="{00000006-4BF6-46F9-88C0-72BB031488B3}"/>
            </c:ext>
          </c:extLst>
        </c:ser>
        <c:dLbls>
          <c:showLegendKey val="0"/>
          <c:showVal val="0"/>
          <c:showCatName val="0"/>
          <c:showSerName val="0"/>
          <c:showPercent val="0"/>
          <c:showBubbleSize val="0"/>
        </c:dLbls>
        <c:gapWidth val="50"/>
        <c:overlap val="100"/>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r"/>
      <c:layout>
        <c:manualLayout>
          <c:xMode val="edge"/>
          <c:yMode val="edge"/>
          <c:x val="0.61326215277777774"/>
          <c:y val="7.4182291666666664E-2"/>
          <c:w val="0.37350868055555553"/>
          <c:h val="0.913371527777777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954357158996762E-2"/>
          <c:y val="4.5652356488369759E-2"/>
          <c:w val="0.71238228210223453"/>
          <c:h val="0.58890657540988267"/>
        </c:manualLayout>
      </c:layout>
      <c:barChart>
        <c:barDir val="col"/>
        <c:grouping val="percentStacked"/>
        <c:varyColors val="0"/>
        <c:ser>
          <c:idx val="0"/>
          <c:order val="0"/>
          <c:tx>
            <c:strRef>
              <c:f>'D2-F10–F12'!$A$6</c:f>
              <c:strCache>
                <c:ptCount val="1"/>
                <c:pt idx="0">
                  <c:v>Nord U</c:v>
                </c:pt>
              </c:strCache>
            </c:strRef>
          </c:tx>
          <c:spPr>
            <a:solidFill>
              <a:schemeClr val="accent1"/>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'D2-F10–F12'!$B$6:$O$6</c:f>
              <c:numCache>
                <c:formatCode>0%</c:formatCode>
                <c:ptCount val="14"/>
                <c:pt idx="0">
                  <c:v>0.01</c:v>
                </c:pt>
                <c:pt idx="1">
                  <c:v>0.01</c:v>
                </c:pt>
                <c:pt idx="2">
                  <c:v>0.02</c:v>
                </c:pt>
                <c:pt idx="3">
                  <c:v>0.04</c:v>
                </c:pt>
                <c:pt idx="4">
                  <c:v>0.03</c:v>
                </c:pt>
                <c:pt idx="5">
                  <c:v>0.05</c:v>
                </c:pt>
                <c:pt idx="6">
                  <c:v>0.08</c:v>
                </c:pt>
                <c:pt idx="7">
                  <c:v>7.0000000000000007E-2</c:v>
                </c:pt>
                <c:pt idx="8">
                  <c:v>0.02</c:v>
                </c:pt>
                <c:pt idx="9">
                  <c:v>0.04</c:v>
                </c:pt>
                <c:pt idx="10">
                  <c:v>0.01</c:v>
                </c:pt>
                <c:pt idx="11">
                  <c:v>0.08</c:v>
                </c:pt>
                <c:pt idx="12">
                  <c:v>0.05</c:v>
                </c:pt>
                <c:pt idx="13">
                  <c:v>0.17</c:v>
                </c:pt>
              </c:numCache>
            </c:numRef>
          </c:val>
          <c:extLst>
            <c:ext xmlns:c16="http://schemas.microsoft.com/office/drawing/2014/chart" uri="{C3380CC4-5D6E-409C-BE32-E72D297353CC}">
              <c16:uniqueId val="{00000000-02E1-4F1E-BA32-A90D2471E4B0}"/>
            </c:ext>
          </c:extLst>
        </c:ser>
        <c:ser>
          <c:idx val="1"/>
          <c:order val="1"/>
          <c:tx>
            <c:strRef>
              <c:f>'D2-F10–F12'!$A$7</c:f>
              <c:strCache>
                <c:ptCount val="1"/>
                <c:pt idx="0">
                  <c:v>NMBU</c:v>
                </c:pt>
              </c:strCache>
            </c:strRef>
          </c:tx>
          <c:spPr>
            <a:solidFill>
              <a:schemeClr val="accent2"/>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'D2-F10–F12'!$B$7:$O$7</c:f>
              <c:numCache>
                <c:formatCode>0%</c:formatCode>
                <c:ptCount val="14"/>
                <c:pt idx="0">
                  <c:v>7.0000000000000007E-2</c:v>
                </c:pt>
                <c:pt idx="1">
                  <c:v>0.13</c:v>
                </c:pt>
                <c:pt idx="2">
                  <c:v>0.09</c:v>
                </c:pt>
                <c:pt idx="3">
                  <c:v>0</c:v>
                </c:pt>
                <c:pt idx="4">
                  <c:v>0</c:v>
                </c:pt>
                <c:pt idx="5">
                  <c:v>0.09</c:v>
                </c:pt>
                <c:pt idx="6">
                  <c:v>0.41</c:v>
                </c:pt>
                <c:pt idx="7">
                  <c:v>0.01</c:v>
                </c:pt>
                <c:pt idx="8">
                  <c:v>0</c:v>
                </c:pt>
                <c:pt idx="9">
                  <c:v>0.56999999999999995</c:v>
                </c:pt>
                <c:pt idx="10">
                  <c:v>0</c:v>
                </c:pt>
                <c:pt idx="11">
                  <c:v>0.02</c:v>
                </c:pt>
                <c:pt idx="12">
                  <c:v>0.06</c:v>
                </c:pt>
                <c:pt idx="13">
                  <c:v>7.0000000000000007E-2</c:v>
                </c:pt>
              </c:numCache>
            </c:numRef>
          </c:val>
          <c:extLst>
            <c:ext xmlns:c16="http://schemas.microsoft.com/office/drawing/2014/chart" uri="{C3380CC4-5D6E-409C-BE32-E72D297353CC}">
              <c16:uniqueId val="{00000001-02E1-4F1E-BA32-A90D2471E4B0}"/>
            </c:ext>
          </c:extLst>
        </c:ser>
        <c:ser>
          <c:idx val="2"/>
          <c:order val="2"/>
          <c:tx>
            <c:strRef>
              <c:f>'D2-F10–F12'!$A$8</c:f>
              <c:strCache>
                <c:ptCount val="1"/>
                <c:pt idx="0">
                  <c:v>NTNU</c:v>
                </c:pt>
              </c:strCache>
            </c:strRef>
          </c:tx>
          <c:spPr>
            <a:solidFill>
              <a:schemeClr val="accent3"/>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'D2-F10–F12'!$B$8:$O$8</c:f>
              <c:numCache>
                <c:formatCode>0%</c:formatCode>
                <c:ptCount val="14"/>
                <c:pt idx="0">
                  <c:v>0.46</c:v>
                </c:pt>
                <c:pt idx="1">
                  <c:v>0.34</c:v>
                </c:pt>
                <c:pt idx="2">
                  <c:v>0.26</c:v>
                </c:pt>
                <c:pt idx="3">
                  <c:v>0.56999999999999995</c:v>
                </c:pt>
                <c:pt idx="4">
                  <c:v>0.25</c:v>
                </c:pt>
                <c:pt idx="5">
                  <c:v>0.3</c:v>
                </c:pt>
                <c:pt idx="6">
                  <c:v>0.28000000000000003</c:v>
                </c:pt>
                <c:pt idx="7">
                  <c:v>0.17</c:v>
                </c:pt>
                <c:pt idx="8">
                  <c:v>0.14000000000000001</c:v>
                </c:pt>
                <c:pt idx="9">
                  <c:v>0.04</c:v>
                </c:pt>
                <c:pt idx="10">
                  <c:v>0.08</c:v>
                </c:pt>
                <c:pt idx="11">
                  <c:v>0.17</c:v>
                </c:pt>
                <c:pt idx="12">
                  <c:v>0.11</c:v>
                </c:pt>
                <c:pt idx="13">
                  <c:v>0.01</c:v>
                </c:pt>
              </c:numCache>
            </c:numRef>
          </c:val>
          <c:extLst>
            <c:ext xmlns:c16="http://schemas.microsoft.com/office/drawing/2014/chart" uri="{C3380CC4-5D6E-409C-BE32-E72D297353CC}">
              <c16:uniqueId val="{00000002-02E1-4F1E-BA32-A90D2471E4B0}"/>
            </c:ext>
          </c:extLst>
        </c:ser>
        <c:ser>
          <c:idx val="3"/>
          <c:order val="3"/>
          <c:tx>
            <c:strRef>
              <c:f>'D2-F10–F12'!$A$9</c:f>
              <c:strCache>
                <c:ptCount val="1"/>
                <c:pt idx="0">
                  <c:v>OsloMet</c:v>
                </c:pt>
              </c:strCache>
            </c:strRef>
          </c:tx>
          <c:spPr>
            <a:solidFill>
              <a:schemeClr val="accent4"/>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'D2-F10–F12'!$B$9:$O$9</c:f>
              <c:numCache>
                <c:formatCode>0%</c:formatCode>
                <c:ptCount val="14"/>
                <c:pt idx="0">
                  <c:v>0.01</c:v>
                </c:pt>
                <c:pt idx="1">
                  <c:v>0.04</c:v>
                </c:pt>
                <c:pt idx="2">
                  <c:v>0.03</c:v>
                </c:pt>
                <c:pt idx="3">
                  <c:v>0.02</c:v>
                </c:pt>
                <c:pt idx="4">
                  <c:v>0</c:v>
                </c:pt>
                <c:pt idx="5">
                  <c:v>0</c:v>
                </c:pt>
                <c:pt idx="6">
                  <c:v>0.01</c:v>
                </c:pt>
                <c:pt idx="7">
                  <c:v>0.1</c:v>
                </c:pt>
                <c:pt idx="8">
                  <c:v>0.23</c:v>
                </c:pt>
                <c:pt idx="9">
                  <c:v>0.06</c:v>
                </c:pt>
                <c:pt idx="10">
                  <c:v>0.02</c:v>
                </c:pt>
                <c:pt idx="11">
                  <c:v>0.11</c:v>
                </c:pt>
                <c:pt idx="12">
                  <c:v>0.12</c:v>
                </c:pt>
                <c:pt idx="13">
                  <c:v>0.03</c:v>
                </c:pt>
              </c:numCache>
            </c:numRef>
          </c:val>
          <c:extLst>
            <c:ext xmlns:c16="http://schemas.microsoft.com/office/drawing/2014/chart" uri="{C3380CC4-5D6E-409C-BE32-E72D297353CC}">
              <c16:uniqueId val="{00000003-02E1-4F1E-BA32-A90D2471E4B0}"/>
            </c:ext>
          </c:extLst>
        </c:ser>
        <c:ser>
          <c:idx val="4"/>
          <c:order val="4"/>
          <c:tx>
            <c:strRef>
              <c:f>'D2-F10–F12'!$A$10</c:f>
              <c:strCache>
                <c:ptCount val="1"/>
                <c:pt idx="0">
                  <c:v>UiT</c:v>
                </c:pt>
              </c:strCache>
            </c:strRef>
          </c:tx>
          <c:spPr>
            <a:solidFill>
              <a:schemeClr val="accent5"/>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'D2-F10–F12'!$B$10:$O$10</c:f>
              <c:numCache>
                <c:formatCode>0%</c:formatCode>
                <c:ptCount val="14"/>
                <c:pt idx="0">
                  <c:v>0.04</c:v>
                </c:pt>
                <c:pt idx="1">
                  <c:v>0.05</c:v>
                </c:pt>
                <c:pt idx="2">
                  <c:v>0.09</c:v>
                </c:pt>
                <c:pt idx="3">
                  <c:v>0.04</c:v>
                </c:pt>
                <c:pt idx="4">
                  <c:v>0.09</c:v>
                </c:pt>
                <c:pt idx="5">
                  <c:v>0.23</c:v>
                </c:pt>
                <c:pt idx="6">
                  <c:v>0.1</c:v>
                </c:pt>
                <c:pt idx="7">
                  <c:v>0.04</c:v>
                </c:pt>
                <c:pt idx="8">
                  <c:v>0.08</c:v>
                </c:pt>
                <c:pt idx="9">
                  <c:v>0.01</c:v>
                </c:pt>
                <c:pt idx="10">
                  <c:v>0.04</c:v>
                </c:pt>
                <c:pt idx="11">
                  <c:v>0.05</c:v>
                </c:pt>
                <c:pt idx="12">
                  <c:v>0.04</c:v>
                </c:pt>
                <c:pt idx="13">
                  <c:v>0.27</c:v>
                </c:pt>
              </c:numCache>
            </c:numRef>
          </c:val>
          <c:extLst>
            <c:ext xmlns:c16="http://schemas.microsoft.com/office/drawing/2014/chart" uri="{C3380CC4-5D6E-409C-BE32-E72D297353CC}">
              <c16:uniqueId val="{00000004-02E1-4F1E-BA32-A90D2471E4B0}"/>
            </c:ext>
          </c:extLst>
        </c:ser>
        <c:ser>
          <c:idx val="5"/>
          <c:order val="5"/>
          <c:tx>
            <c:strRef>
              <c:f>'D2-F10–F12'!$A$11</c:f>
              <c:strCache>
                <c:ptCount val="1"/>
                <c:pt idx="0">
                  <c:v>UiA</c:v>
                </c:pt>
              </c:strCache>
            </c:strRef>
          </c:tx>
          <c:spPr>
            <a:solidFill>
              <a:schemeClr val="accent6"/>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'D2-F10–F12'!$B$11:$O$11</c:f>
              <c:numCache>
                <c:formatCode>0%</c:formatCode>
                <c:ptCount val="14"/>
                <c:pt idx="0">
                  <c:v>0.01</c:v>
                </c:pt>
                <c:pt idx="1">
                  <c:v>0.02</c:v>
                </c:pt>
                <c:pt idx="2">
                  <c:v>0.01</c:v>
                </c:pt>
                <c:pt idx="3">
                  <c:v>0</c:v>
                </c:pt>
                <c:pt idx="4">
                  <c:v>0.02</c:v>
                </c:pt>
                <c:pt idx="5">
                  <c:v>0</c:v>
                </c:pt>
                <c:pt idx="6">
                  <c:v>0</c:v>
                </c:pt>
                <c:pt idx="7">
                  <c:v>0.06</c:v>
                </c:pt>
                <c:pt idx="8">
                  <c:v>0.03</c:v>
                </c:pt>
                <c:pt idx="9">
                  <c:v>0</c:v>
                </c:pt>
                <c:pt idx="10">
                  <c:v>0.01</c:v>
                </c:pt>
                <c:pt idx="11">
                  <c:v>0.03</c:v>
                </c:pt>
                <c:pt idx="12">
                  <c:v>0.06</c:v>
                </c:pt>
                <c:pt idx="13">
                  <c:v>0.03</c:v>
                </c:pt>
              </c:numCache>
            </c:numRef>
          </c:val>
          <c:extLst>
            <c:ext xmlns:c16="http://schemas.microsoft.com/office/drawing/2014/chart" uri="{C3380CC4-5D6E-409C-BE32-E72D297353CC}">
              <c16:uniqueId val="{00000005-02E1-4F1E-BA32-A90D2471E4B0}"/>
            </c:ext>
          </c:extLst>
        </c:ser>
        <c:ser>
          <c:idx val="6"/>
          <c:order val="6"/>
          <c:tx>
            <c:strRef>
              <c:f>'D2-F10–F12'!$A$12</c:f>
              <c:strCache>
                <c:ptCount val="1"/>
                <c:pt idx="0">
                  <c:v>UiB</c:v>
                </c:pt>
              </c:strCache>
            </c:strRef>
          </c:tx>
          <c:spPr>
            <a:solidFill>
              <a:schemeClr val="accent1">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'D2-F10–F12'!$B$12:$O$12</c:f>
              <c:numCache>
                <c:formatCode>0%</c:formatCode>
                <c:ptCount val="14"/>
                <c:pt idx="0">
                  <c:v>0.08</c:v>
                </c:pt>
                <c:pt idx="1">
                  <c:v>0.09</c:v>
                </c:pt>
                <c:pt idx="2">
                  <c:v>0.17</c:v>
                </c:pt>
                <c:pt idx="3">
                  <c:v>0.04</c:v>
                </c:pt>
                <c:pt idx="4">
                  <c:v>0.43</c:v>
                </c:pt>
                <c:pt idx="5">
                  <c:v>0.26</c:v>
                </c:pt>
                <c:pt idx="6">
                  <c:v>0.01</c:v>
                </c:pt>
                <c:pt idx="7">
                  <c:v>0.05</c:v>
                </c:pt>
                <c:pt idx="8">
                  <c:v>7.0000000000000007E-2</c:v>
                </c:pt>
                <c:pt idx="9">
                  <c:v>0</c:v>
                </c:pt>
                <c:pt idx="10">
                  <c:v>0.05</c:v>
                </c:pt>
                <c:pt idx="11">
                  <c:v>0.1</c:v>
                </c:pt>
                <c:pt idx="12">
                  <c:v>0.10034756596220891</c:v>
                </c:pt>
                <c:pt idx="13">
                  <c:v>0.03</c:v>
                </c:pt>
              </c:numCache>
            </c:numRef>
          </c:val>
          <c:extLst>
            <c:ext xmlns:c16="http://schemas.microsoft.com/office/drawing/2014/chart" uri="{C3380CC4-5D6E-409C-BE32-E72D297353CC}">
              <c16:uniqueId val="{00000006-02E1-4F1E-BA32-A90D2471E4B0}"/>
            </c:ext>
          </c:extLst>
        </c:ser>
        <c:ser>
          <c:idx val="7"/>
          <c:order val="7"/>
          <c:tx>
            <c:strRef>
              <c:f>'D2-F10–F12'!$A$13</c:f>
              <c:strCache>
                <c:ptCount val="1"/>
                <c:pt idx="0">
                  <c:v>UiO</c:v>
                </c:pt>
              </c:strCache>
            </c:strRef>
          </c:tx>
          <c:spPr>
            <a:solidFill>
              <a:schemeClr val="accent2">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'D2-F10–F12'!$B$13:$O$13</c:f>
              <c:numCache>
                <c:formatCode>0%</c:formatCode>
                <c:ptCount val="14"/>
                <c:pt idx="0">
                  <c:v>0.12</c:v>
                </c:pt>
                <c:pt idx="1">
                  <c:v>0.15</c:v>
                </c:pt>
                <c:pt idx="2">
                  <c:v>0.2</c:v>
                </c:pt>
                <c:pt idx="3">
                  <c:v>0.06</c:v>
                </c:pt>
                <c:pt idx="4">
                  <c:v>0.09</c:v>
                </c:pt>
                <c:pt idx="5">
                  <c:v>0.01</c:v>
                </c:pt>
                <c:pt idx="6">
                  <c:v>0.04</c:v>
                </c:pt>
                <c:pt idx="7">
                  <c:v>0.13</c:v>
                </c:pt>
                <c:pt idx="8">
                  <c:v>0.14000000000000001</c:v>
                </c:pt>
                <c:pt idx="9">
                  <c:v>0.13</c:v>
                </c:pt>
                <c:pt idx="10">
                  <c:v>0.16</c:v>
                </c:pt>
                <c:pt idx="11">
                  <c:v>0.15</c:v>
                </c:pt>
                <c:pt idx="12">
                  <c:v>0.23</c:v>
                </c:pt>
                <c:pt idx="13">
                  <c:v>0</c:v>
                </c:pt>
              </c:numCache>
            </c:numRef>
          </c:val>
          <c:extLst>
            <c:ext xmlns:c16="http://schemas.microsoft.com/office/drawing/2014/chart" uri="{C3380CC4-5D6E-409C-BE32-E72D297353CC}">
              <c16:uniqueId val="{00000007-02E1-4F1E-BA32-A90D2471E4B0}"/>
            </c:ext>
          </c:extLst>
        </c:ser>
        <c:ser>
          <c:idx val="8"/>
          <c:order val="8"/>
          <c:tx>
            <c:strRef>
              <c:f>'D2-F10–F12'!$A$14</c:f>
              <c:strCache>
                <c:ptCount val="1"/>
                <c:pt idx="0">
                  <c:v>UiS</c:v>
                </c:pt>
              </c:strCache>
            </c:strRef>
          </c:tx>
          <c:spPr>
            <a:solidFill>
              <a:schemeClr val="accent3">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'D2-F10–F12'!$B$14:$O$14</c:f>
              <c:numCache>
                <c:formatCode>0%</c:formatCode>
                <c:ptCount val="14"/>
                <c:pt idx="0">
                  <c:v>0.08</c:v>
                </c:pt>
                <c:pt idx="1">
                  <c:v>0.04</c:v>
                </c:pt>
                <c:pt idx="2">
                  <c:v>0.04</c:v>
                </c:pt>
                <c:pt idx="3">
                  <c:v>0.01</c:v>
                </c:pt>
                <c:pt idx="4">
                  <c:v>0.04</c:v>
                </c:pt>
                <c:pt idx="5">
                  <c:v>0</c:v>
                </c:pt>
                <c:pt idx="6">
                  <c:v>0.03</c:v>
                </c:pt>
                <c:pt idx="7">
                  <c:v>7.0000000000000007E-2</c:v>
                </c:pt>
                <c:pt idx="8">
                  <c:v>0.06</c:v>
                </c:pt>
                <c:pt idx="9">
                  <c:v>0.01</c:v>
                </c:pt>
                <c:pt idx="10">
                  <c:v>0.02</c:v>
                </c:pt>
                <c:pt idx="11">
                  <c:v>0.04</c:v>
                </c:pt>
                <c:pt idx="12">
                  <c:v>0.03</c:v>
                </c:pt>
                <c:pt idx="13">
                  <c:v>0.09</c:v>
                </c:pt>
              </c:numCache>
            </c:numRef>
          </c:val>
          <c:extLst>
            <c:ext xmlns:c16="http://schemas.microsoft.com/office/drawing/2014/chart" uri="{C3380CC4-5D6E-409C-BE32-E72D297353CC}">
              <c16:uniqueId val="{00000008-02E1-4F1E-BA32-A90D2471E4B0}"/>
            </c:ext>
          </c:extLst>
        </c:ser>
        <c:ser>
          <c:idx val="9"/>
          <c:order val="9"/>
          <c:tx>
            <c:strRef>
              <c:f>'D2-F10–F12'!$A$15</c:f>
              <c:strCache>
                <c:ptCount val="1"/>
                <c:pt idx="0">
                  <c:v>USN</c:v>
                </c:pt>
              </c:strCache>
            </c:strRef>
          </c:tx>
          <c:spPr>
            <a:solidFill>
              <a:schemeClr val="accent4">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'D2-F10–F12'!$B$15:$O$15</c:f>
              <c:numCache>
                <c:formatCode>0%</c:formatCode>
                <c:ptCount val="14"/>
                <c:pt idx="0">
                  <c:v>0.04</c:v>
                </c:pt>
                <c:pt idx="1">
                  <c:v>0.03</c:v>
                </c:pt>
                <c:pt idx="2">
                  <c:v>0.01</c:v>
                </c:pt>
                <c:pt idx="3">
                  <c:v>0.06</c:v>
                </c:pt>
                <c:pt idx="4">
                  <c:v>0</c:v>
                </c:pt>
                <c:pt idx="5">
                  <c:v>0.02</c:v>
                </c:pt>
                <c:pt idx="6">
                  <c:v>0.01</c:v>
                </c:pt>
                <c:pt idx="7">
                  <c:v>0.08</c:v>
                </c:pt>
                <c:pt idx="8">
                  <c:v>0.04</c:v>
                </c:pt>
                <c:pt idx="9">
                  <c:v>0.02</c:v>
                </c:pt>
                <c:pt idx="10">
                  <c:v>0.01</c:v>
                </c:pt>
                <c:pt idx="11">
                  <c:v>0.02</c:v>
                </c:pt>
                <c:pt idx="12">
                  <c:v>0.01</c:v>
                </c:pt>
                <c:pt idx="13">
                  <c:v>0.06</c:v>
                </c:pt>
              </c:numCache>
            </c:numRef>
          </c:val>
          <c:extLst>
            <c:ext xmlns:c16="http://schemas.microsoft.com/office/drawing/2014/chart" uri="{C3380CC4-5D6E-409C-BE32-E72D297353CC}">
              <c16:uniqueId val="{00000009-02E1-4F1E-BA32-A90D2471E4B0}"/>
            </c:ext>
          </c:extLst>
        </c:ser>
        <c:ser>
          <c:idx val="10"/>
          <c:order val="10"/>
          <c:tx>
            <c:strRef>
              <c:f>'D2-F10–F12'!$A$16</c:f>
              <c:strCache>
                <c:ptCount val="1"/>
                <c:pt idx="0">
                  <c:v>Universitets-
sykehus</c:v>
                </c:pt>
              </c:strCache>
            </c:strRef>
          </c:tx>
          <c:spPr>
            <a:solidFill>
              <a:schemeClr val="accent5">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'D2-F10–F12'!$B$16:$O$16</c:f>
              <c:numCache>
                <c:formatCode>0%</c:formatCode>
                <c:ptCount val="14"/>
                <c:pt idx="0">
                  <c:v>0</c:v>
                </c:pt>
                <c:pt idx="1">
                  <c:v>0</c:v>
                </c:pt>
                <c:pt idx="2">
                  <c:v>0</c:v>
                </c:pt>
                <c:pt idx="3">
                  <c:v>0</c:v>
                </c:pt>
                <c:pt idx="4">
                  <c:v>0</c:v>
                </c:pt>
                <c:pt idx="5">
                  <c:v>0</c:v>
                </c:pt>
                <c:pt idx="6">
                  <c:v>0</c:v>
                </c:pt>
                <c:pt idx="7">
                  <c:v>0</c:v>
                </c:pt>
                <c:pt idx="8">
                  <c:v>0</c:v>
                </c:pt>
                <c:pt idx="9">
                  <c:v>0</c:v>
                </c:pt>
                <c:pt idx="10">
                  <c:v>0.53</c:v>
                </c:pt>
                <c:pt idx="11">
                  <c:v>0</c:v>
                </c:pt>
                <c:pt idx="12">
                  <c:v>0</c:v>
                </c:pt>
                <c:pt idx="13">
                  <c:v>0</c:v>
                </c:pt>
              </c:numCache>
            </c:numRef>
          </c:val>
          <c:extLst>
            <c:ext xmlns:c16="http://schemas.microsoft.com/office/drawing/2014/chart" uri="{C3380CC4-5D6E-409C-BE32-E72D297353CC}">
              <c16:uniqueId val="{0000000A-02E1-4F1E-BA32-A90D2471E4B0}"/>
            </c:ext>
          </c:extLst>
        </c:ser>
        <c:ser>
          <c:idx val="11"/>
          <c:order val="11"/>
          <c:tx>
            <c:strRef>
              <c:f>'D2-F10–F12'!$A$17</c:f>
              <c:strCache>
                <c:ptCount val="1"/>
                <c:pt idx="0">
                  <c:v>Øvrige
institusjoner</c:v>
                </c:pt>
              </c:strCache>
            </c:strRef>
          </c:tx>
          <c:spPr>
            <a:solidFill>
              <a:schemeClr val="accent6">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'D2-F10–F12'!$B$17:$O$17</c:f>
              <c:numCache>
                <c:formatCode>0%</c:formatCode>
                <c:ptCount val="14"/>
                <c:pt idx="0">
                  <c:v>0.08</c:v>
                </c:pt>
                <c:pt idx="1">
                  <c:v>0.1</c:v>
                </c:pt>
                <c:pt idx="2">
                  <c:v>0.08</c:v>
                </c:pt>
                <c:pt idx="3">
                  <c:v>0.16</c:v>
                </c:pt>
                <c:pt idx="4">
                  <c:v>0.05</c:v>
                </c:pt>
                <c:pt idx="5">
                  <c:v>0.04</c:v>
                </c:pt>
                <c:pt idx="6">
                  <c:v>0.03</c:v>
                </c:pt>
                <c:pt idx="7">
                  <c:v>0.22</c:v>
                </c:pt>
                <c:pt idx="8">
                  <c:v>0.19</c:v>
                </c:pt>
                <c:pt idx="9">
                  <c:v>0.12</c:v>
                </c:pt>
                <c:pt idx="10">
                  <c:v>7.0000000000000007E-2</c:v>
                </c:pt>
                <c:pt idx="11">
                  <c:v>0.23</c:v>
                </c:pt>
                <c:pt idx="12">
                  <c:v>0.19</c:v>
                </c:pt>
                <c:pt idx="13">
                  <c:v>0.24</c:v>
                </c:pt>
              </c:numCache>
            </c:numRef>
          </c:val>
          <c:extLst>
            <c:ext xmlns:c16="http://schemas.microsoft.com/office/drawing/2014/chart" uri="{C3380CC4-5D6E-409C-BE32-E72D297353CC}">
              <c16:uniqueId val="{0000000B-02E1-4F1E-BA32-A90D2471E4B0}"/>
            </c:ext>
          </c:extLst>
        </c:ser>
        <c:dLbls>
          <c:showLegendKey val="0"/>
          <c:showVal val="0"/>
          <c:showCatName val="0"/>
          <c:showSerName val="0"/>
          <c:showPercent val="0"/>
          <c:showBubbleSize val="0"/>
        </c:dLbls>
        <c:gapWidth val="10"/>
        <c:overlap val="100"/>
        <c:axId val="1926848079"/>
        <c:axId val="523673439"/>
      </c:barChart>
      <c:catAx>
        <c:axId val="192684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3673439"/>
        <c:crosses val="autoZero"/>
        <c:auto val="1"/>
        <c:lblAlgn val="ctr"/>
        <c:lblOffset val="100"/>
        <c:noMultiLvlLbl val="0"/>
      </c:catAx>
      <c:valAx>
        <c:axId val="5236734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26848079"/>
        <c:crosses val="autoZero"/>
        <c:crossBetween val="between"/>
      </c:valAx>
      <c:spPr>
        <a:noFill/>
        <a:ln>
          <a:noFill/>
        </a:ln>
        <a:effectLst/>
      </c:spPr>
    </c:plotArea>
    <c:legend>
      <c:legendPos val="r"/>
      <c:layout>
        <c:manualLayout>
          <c:xMode val="edge"/>
          <c:yMode val="edge"/>
          <c:x val="0.78751336732496546"/>
          <c:y val="2.1371055803729708E-2"/>
          <c:w val="0.19849386786928075"/>
          <c:h val="0.953655817911082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776836145100003E-2"/>
          <c:y val="5.1276874936913297E-2"/>
          <c:w val="0.71063024578599143"/>
          <c:h val="0.84058360938546661"/>
        </c:manualLayout>
      </c:layout>
      <c:barChart>
        <c:barDir val="col"/>
        <c:grouping val="percentStacked"/>
        <c:varyColors val="0"/>
        <c:ser>
          <c:idx val="0"/>
          <c:order val="0"/>
          <c:tx>
            <c:strRef>
              <c:f>'D2-F10–F12'!$A$6</c:f>
              <c:strCache>
                <c:ptCount val="1"/>
                <c:pt idx="0">
                  <c:v>Nord U</c:v>
                </c:pt>
              </c:strCache>
            </c:strRef>
          </c:tx>
          <c:spPr>
            <a:solidFill>
              <a:schemeClr val="accent1"/>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'D2-F10–F12'!$Q$6:$T$6</c:f>
              <c:numCache>
                <c:formatCode>0%</c:formatCode>
                <c:ptCount val="4"/>
                <c:pt idx="0">
                  <c:v>0.03</c:v>
                </c:pt>
                <c:pt idx="1">
                  <c:v>0.01</c:v>
                </c:pt>
                <c:pt idx="2">
                  <c:v>0</c:v>
                </c:pt>
                <c:pt idx="3">
                  <c:v>0</c:v>
                </c:pt>
              </c:numCache>
            </c:numRef>
          </c:val>
          <c:extLst>
            <c:ext xmlns:c16="http://schemas.microsoft.com/office/drawing/2014/chart" uri="{C3380CC4-5D6E-409C-BE32-E72D297353CC}">
              <c16:uniqueId val="{00000000-AA4B-47BA-B4A0-F612F374A39A}"/>
            </c:ext>
          </c:extLst>
        </c:ser>
        <c:ser>
          <c:idx val="1"/>
          <c:order val="1"/>
          <c:tx>
            <c:strRef>
              <c:f>'D2-F10–F12'!$A$7</c:f>
              <c:strCache>
                <c:ptCount val="1"/>
                <c:pt idx="0">
                  <c:v>NMBU</c:v>
                </c:pt>
              </c:strCache>
            </c:strRef>
          </c:tx>
          <c:spPr>
            <a:solidFill>
              <a:schemeClr val="accent2"/>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'D2-F10–F12'!$Q$7:$T$7</c:f>
              <c:numCache>
                <c:formatCode>0%</c:formatCode>
                <c:ptCount val="4"/>
                <c:pt idx="0">
                  <c:v>0.03</c:v>
                </c:pt>
                <c:pt idx="1">
                  <c:v>0.1</c:v>
                </c:pt>
                <c:pt idx="2">
                  <c:v>7.0000000000000007E-2</c:v>
                </c:pt>
                <c:pt idx="3">
                  <c:v>0</c:v>
                </c:pt>
              </c:numCache>
            </c:numRef>
          </c:val>
          <c:extLst>
            <c:ext xmlns:c16="http://schemas.microsoft.com/office/drawing/2014/chart" uri="{C3380CC4-5D6E-409C-BE32-E72D297353CC}">
              <c16:uniqueId val="{00000001-AA4B-47BA-B4A0-F612F374A39A}"/>
            </c:ext>
          </c:extLst>
        </c:ser>
        <c:ser>
          <c:idx val="2"/>
          <c:order val="2"/>
          <c:tx>
            <c:strRef>
              <c:f>'D2-F10–F12'!$A$8</c:f>
              <c:strCache>
                <c:ptCount val="1"/>
                <c:pt idx="0">
                  <c:v>NTNU</c:v>
                </c:pt>
              </c:strCache>
            </c:strRef>
          </c:tx>
          <c:spPr>
            <a:solidFill>
              <a:schemeClr val="accent1">
                <a:lumMod val="40000"/>
                <a:lumOff val="6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'D2-F10–F12'!$Q$8:$T$8</c:f>
              <c:numCache>
                <c:formatCode>0%</c:formatCode>
                <c:ptCount val="4"/>
                <c:pt idx="0">
                  <c:v>0.28999999999999998</c:v>
                </c:pt>
                <c:pt idx="1">
                  <c:v>0.11</c:v>
                </c:pt>
                <c:pt idx="2">
                  <c:v>0.43</c:v>
                </c:pt>
                <c:pt idx="3">
                  <c:v>0.49</c:v>
                </c:pt>
              </c:numCache>
            </c:numRef>
          </c:val>
          <c:extLst>
            <c:ext xmlns:c16="http://schemas.microsoft.com/office/drawing/2014/chart" uri="{C3380CC4-5D6E-409C-BE32-E72D297353CC}">
              <c16:uniqueId val="{00000002-AA4B-47BA-B4A0-F612F374A39A}"/>
            </c:ext>
          </c:extLst>
        </c:ser>
        <c:ser>
          <c:idx val="3"/>
          <c:order val="3"/>
          <c:tx>
            <c:strRef>
              <c:f>'D2-F10–F12'!$A$9</c:f>
              <c:strCache>
                <c:ptCount val="1"/>
                <c:pt idx="0">
                  <c:v>OsloMet</c:v>
                </c:pt>
              </c:strCache>
            </c:strRef>
          </c:tx>
          <c:spPr>
            <a:solidFill>
              <a:schemeClr val="accent4">
                <a:lumMod val="5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'D2-F10–F12'!$Q$9:$T$9</c:f>
              <c:numCache>
                <c:formatCode>0%</c:formatCode>
                <c:ptCount val="4"/>
                <c:pt idx="0">
                  <c:v>0.03</c:v>
                </c:pt>
                <c:pt idx="1">
                  <c:v>0</c:v>
                </c:pt>
                <c:pt idx="2">
                  <c:v>0.01</c:v>
                </c:pt>
                <c:pt idx="3">
                  <c:v>0.02</c:v>
                </c:pt>
              </c:numCache>
            </c:numRef>
          </c:val>
          <c:extLst>
            <c:ext xmlns:c16="http://schemas.microsoft.com/office/drawing/2014/chart" uri="{C3380CC4-5D6E-409C-BE32-E72D297353CC}">
              <c16:uniqueId val="{00000003-AA4B-47BA-B4A0-F612F374A39A}"/>
            </c:ext>
          </c:extLst>
        </c:ser>
        <c:ser>
          <c:idx val="4"/>
          <c:order val="4"/>
          <c:tx>
            <c:strRef>
              <c:f>'D2-F10–F12'!$A$10</c:f>
              <c:strCache>
                <c:ptCount val="1"/>
                <c:pt idx="0">
                  <c:v>UiT</c:v>
                </c:pt>
              </c:strCache>
            </c:strRef>
          </c:tx>
          <c:spPr>
            <a:solidFill>
              <a:schemeClr val="accent4"/>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'D2-F10–F12'!$Q$10:$T$10</c:f>
              <c:numCache>
                <c:formatCode>0%</c:formatCode>
                <c:ptCount val="4"/>
                <c:pt idx="0">
                  <c:v>0.04</c:v>
                </c:pt>
                <c:pt idx="1">
                  <c:v>0.06</c:v>
                </c:pt>
                <c:pt idx="2">
                  <c:v>0.02</c:v>
                </c:pt>
                <c:pt idx="3">
                  <c:v>0.09</c:v>
                </c:pt>
              </c:numCache>
            </c:numRef>
          </c:val>
          <c:extLst>
            <c:ext xmlns:c16="http://schemas.microsoft.com/office/drawing/2014/chart" uri="{C3380CC4-5D6E-409C-BE32-E72D297353CC}">
              <c16:uniqueId val="{00000004-AA4B-47BA-B4A0-F612F374A39A}"/>
            </c:ext>
          </c:extLst>
        </c:ser>
        <c:ser>
          <c:idx val="5"/>
          <c:order val="5"/>
          <c:tx>
            <c:strRef>
              <c:f>'D2-F10–F12'!$A$11</c:f>
              <c:strCache>
                <c:ptCount val="1"/>
                <c:pt idx="0">
                  <c:v>UiA</c:v>
                </c:pt>
              </c:strCache>
            </c:strRef>
          </c:tx>
          <c:spPr>
            <a:solidFill>
              <a:schemeClr val="accent4">
                <a:lumMod val="40000"/>
                <a:lumOff val="6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'D2-F10–F12'!$Q$11:$T$11</c:f>
              <c:numCache>
                <c:formatCode>0%</c:formatCode>
                <c:ptCount val="4"/>
                <c:pt idx="0">
                  <c:v>0.03</c:v>
                </c:pt>
                <c:pt idx="1">
                  <c:v>0</c:v>
                </c:pt>
                <c:pt idx="2">
                  <c:v>0.02</c:v>
                </c:pt>
                <c:pt idx="3">
                  <c:v>0</c:v>
                </c:pt>
              </c:numCache>
            </c:numRef>
          </c:val>
          <c:extLst>
            <c:ext xmlns:c16="http://schemas.microsoft.com/office/drawing/2014/chart" uri="{C3380CC4-5D6E-409C-BE32-E72D297353CC}">
              <c16:uniqueId val="{00000005-AA4B-47BA-B4A0-F612F374A39A}"/>
            </c:ext>
          </c:extLst>
        </c:ser>
        <c:ser>
          <c:idx val="6"/>
          <c:order val="6"/>
          <c:tx>
            <c:strRef>
              <c:f>'D2-F10–F12'!$A$12</c:f>
              <c:strCache>
                <c:ptCount val="1"/>
                <c:pt idx="0">
                  <c:v>UiB</c:v>
                </c:pt>
              </c:strCache>
            </c:strRef>
          </c:tx>
          <c:spPr>
            <a:solidFill>
              <a:schemeClr val="accent4">
                <a:lumMod val="75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'D2-F10–F12'!$Q$12:$T$12</c:f>
              <c:numCache>
                <c:formatCode>0%</c:formatCode>
                <c:ptCount val="4"/>
                <c:pt idx="0">
                  <c:v>0.13</c:v>
                </c:pt>
                <c:pt idx="1">
                  <c:v>0.11</c:v>
                </c:pt>
                <c:pt idx="2">
                  <c:v>0.16</c:v>
                </c:pt>
                <c:pt idx="3">
                  <c:v>0.11</c:v>
                </c:pt>
              </c:numCache>
            </c:numRef>
          </c:val>
          <c:extLst>
            <c:ext xmlns:c16="http://schemas.microsoft.com/office/drawing/2014/chart" uri="{C3380CC4-5D6E-409C-BE32-E72D297353CC}">
              <c16:uniqueId val="{00000006-AA4B-47BA-B4A0-F612F374A39A}"/>
            </c:ext>
          </c:extLst>
        </c:ser>
        <c:ser>
          <c:idx val="7"/>
          <c:order val="7"/>
          <c:tx>
            <c:strRef>
              <c:f>'D2-F10–F12'!$A$13</c:f>
              <c:strCache>
                <c:ptCount val="1"/>
                <c:pt idx="0">
                  <c:v>UiO</c:v>
                </c:pt>
              </c:strCache>
            </c:strRef>
          </c:tx>
          <c:spPr>
            <a:solidFill>
              <a:schemeClr val="accent3"/>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'D2-F10–F12'!$Q$13:$T$13</c:f>
              <c:numCache>
                <c:formatCode>0%</c:formatCode>
                <c:ptCount val="4"/>
                <c:pt idx="0">
                  <c:v>0.18</c:v>
                </c:pt>
                <c:pt idx="1">
                  <c:v>0.12</c:v>
                </c:pt>
                <c:pt idx="2">
                  <c:v>0.16</c:v>
                </c:pt>
                <c:pt idx="3">
                  <c:v>0.16</c:v>
                </c:pt>
              </c:numCache>
            </c:numRef>
          </c:val>
          <c:extLst>
            <c:ext xmlns:c16="http://schemas.microsoft.com/office/drawing/2014/chart" uri="{C3380CC4-5D6E-409C-BE32-E72D297353CC}">
              <c16:uniqueId val="{00000007-AA4B-47BA-B4A0-F612F374A39A}"/>
            </c:ext>
          </c:extLst>
        </c:ser>
        <c:ser>
          <c:idx val="8"/>
          <c:order val="8"/>
          <c:tx>
            <c:strRef>
              <c:f>'D2-F10–F12'!$A$14</c:f>
              <c:strCache>
                <c:ptCount val="1"/>
                <c:pt idx="0">
                  <c:v>UiS</c:v>
                </c:pt>
              </c:strCache>
            </c:strRef>
          </c:tx>
          <c:spPr>
            <a:solidFill>
              <a:schemeClr val="accent3">
                <a:lumMod val="6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'D2-F10–F12'!$Q$14:$T$14</c:f>
              <c:numCache>
                <c:formatCode>0%</c:formatCode>
                <c:ptCount val="4"/>
                <c:pt idx="0">
                  <c:v>0.02</c:v>
                </c:pt>
                <c:pt idx="1">
                  <c:v>0</c:v>
                </c:pt>
                <c:pt idx="2">
                  <c:v>0.03</c:v>
                </c:pt>
                <c:pt idx="3">
                  <c:v>0.01</c:v>
                </c:pt>
              </c:numCache>
            </c:numRef>
          </c:val>
          <c:extLst>
            <c:ext xmlns:c16="http://schemas.microsoft.com/office/drawing/2014/chart" uri="{C3380CC4-5D6E-409C-BE32-E72D297353CC}">
              <c16:uniqueId val="{00000008-AA4B-47BA-B4A0-F612F374A39A}"/>
            </c:ext>
          </c:extLst>
        </c:ser>
        <c:ser>
          <c:idx val="9"/>
          <c:order val="9"/>
          <c:tx>
            <c:strRef>
              <c:f>'D2-F10–F12'!$A$15</c:f>
              <c:strCache>
                <c:ptCount val="1"/>
                <c:pt idx="0">
                  <c:v>USN</c:v>
                </c:pt>
              </c:strCache>
            </c:strRef>
          </c:tx>
          <c:spPr>
            <a:solidFill>
              <a:schemeClr val="accent5"/>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'D2-F10–F12'!$Q$15:$T$15</c:f>
              <c:numCache>
                <c:formatCode>0%</c:formatCode>
                <c:ptCount val="4"/>
                <c:pt idx="0">
                  <c:v>0.01</c:v>
                </c:pt>
                <c:pt idx="1">
                  <c:v>0.01</c:v>
                </c:pt>
                <c:pt idx="2">
                  <c:v>0.06</c:v>
                </c:pt>
                <c:pt idx="3">
                  <c:v>0.01</c:v>
                </c:pt>
              </c:numCache>
            </c:numRef>
          </c:val>
          <c:extLst>
            <c:ext xmlns:c16="http://schemas.microsoft.com/office/drawing/2014/chart" uri="{C3380CC4-5D6E-409C-BE32-E72D297353CC}">
              <c16:uniqueId val="{00000009-AA4B-47BA-B4A0-F612F374A39A}"/>
            </c:ext>
          </c:extLst>
        </c:ser>
        <c:ser>
          <c:idx val="10"/>
          <c:order val="10"/>
          <c:tx>
            <c:strRef>
              <c:f>'D2-F10–F12'!$A$16</c:f>
              <c:strCache>
                <c:ptCount val="1"/>
                <c:pt idx="0">
                  <c:v>Universitets-
sykehus</c:v>
                </c:pt>
              </c:strCache>
            </c:strRef>
          </c:tx>
          <c:spPr>
            <a:solidFill>
              <a:schemeClr val="tx2">
                <a:lumMod val="60000"/>
                <a:lumOff val="4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'D2-F10–F12'!$Q$16:$T$16</c:f>
              <c:numCache>
                <c:formatCode>0%</c:formatCode>
                <c:ptCount val="4"/>
                <c:pt idx="0">
                  <c:v>0.06</c:v>
                </c:pt>
                <c:pt idx="1">
                  <c:v>0.45</c:v>
                </c:pt>
                <c:pt idx="2">
                  <c:v>0.03</c:v>
                </c:pt>
                <c:pt idx="3">
                  <c:v>0.09</c:v>
                </c:pt>
              </c:numCache>
            </c:numRef>
          </c:val>
          <c:extLst>
            <c:ext xmlns:c16="http://schemas.microsoft.com/office/drawing/2014/chart" uri="{C3380CC4-5D6E-409C-BE32-E72D297353CC}">
              <c16:uniqueId val="{0000000A-AA4B-47BA-B4A0-F612F374A39A}"/>
            </c:ext>
          </c:extLst>
        </c:ser>
        <c:ser>
          <c:idx val="11"/>
          <c:order val="11"/>
          <c:tx>
            <c:strRef>
              <c:f>'D2-F10–F12'!$A$17</c:f>
              <c:strCache>
                <c:ptCount val="1"/>
                <c:pt idx="0">
                  <c:v>Øvrige
institusjoner</c:v>
                </c:pt>
              </c:strCache>
            </c:strRef>
          </c:tx>
          <c:spPr>
            <a:solidFill>
              <a:schemeClr val="tx1"/>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'D2-F10–F12'!$Q$17:$T$17</c:f>
              <c:numCache>
                <c:formatCode>0%</c:formatCode>
                <c:ptCount val="4"/>
                <c:pt idx="0">
                  <c:v>0.15</c:v>
                </c:pt>
                <c:pt idx="1">
                  <c:v>0.03</c:v>
                </c:pt>
                <c:pt idx="2">
                  <c:v>0.01</c:v>
                </c:pt>
                <c:pt idx="3">
                  <c:v>0.02</c:v>
                </c:pt>
              </c:numCache>
            </c:numRef>
          </c:val>
          <c:extLst>
            <c:ext xmlns:c16="http://schemas.microsoft.com/office/drawing/2014/chart" uri="{C3380CC4-5D6E-409C-BE32-E72D297353CC}">
              <c16:uniqueId val="{0000000B-AA4B-47BA-B4A0-F612F374A39A}"/>
            </c:ext>
          </c:extLst>
        </c:ser>
        <c:dLbls>
          <c:showLegendKey val="0"/>
          <c:showVal val="0"/>
          <c:showCatName val="0"/>
          <c:showSerName val="0"/>
          <c:showPercent val="0"/>
          <c:showBubbleSize val="0"/>
        </c:dLbls>
        <c:gapWidth val="10"/>
        <c:overlap val="100"/>
        <c:axId val="1926848079"/>
        <c:axId val="523673439"/>
      </c:barChart>
      <c:catAx>
        <c:axId val="192684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3673439"/>
        <c:crosses val="autoZero"/>
        <c:auto val="1"/>
        <c:lblAlgn val="ctr"/>
        <c:lblOffset val="100"/>
        <c:noMultiLvlLbl val="0"/>
      </c:catAx>
      <c:valAx>
        <c:axId val="5236734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26848079"/>
        <c:crosses val="autoZero"/>
        <c:crossBetween val="between"/>
      </c:valAx>
      <c:spPr>
        <a:noFill/>
        <a:ln>
          <a:noFill/>
        </a:ln>
        <a:effectLst/>
      </c:spPr>
    </c:plotArea>
    <c:legend>
      <c:legendPos val="r"/>
      <c:layout>
        <c:manualLayout>
          <c:xMode val="edge"/>
          <c:yMode val="edge"/>
          <c:x val="0.79261132470724238"/>
          <c:y val="1.1927732830464142E-2"/>
          <c:w val="0.19477594696430497"/>
          <c:h val="0.98807226716953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03298611111107E-2"/>
          <c:y val="6.7086944735982423E-2"/>
          <c:w val="0.66294074196379693"/>
          <c:h val="0.67777376543209877"/>
        </c:manualLayout>
      </c:layout>
      <c:barChart>
        <c:barDir val="col"/>
        <c:grouping val="percentStacked"/>
        <c:varyColors val="0"/>
        <c:ser>
          <c:idx val="0"/>
          <c:order val="0"/>
          <c:tx>
            <c:strRef>
              <c:f>'D2-F11–F13'!$B$6</c:f>
              <c:strCache>
                <c:ptCount val="1"/>
                <c:pt idx="0">
                  <c:v>Energi</c:v>
                </c:pt>
              </c:strCache>
            </c:strRef>
          </c:tx>
          <c:spPr>
            <a:solidFill>
              <a:schemeClr val="accent1"/>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'D2-F11–F13'!$B$7:$B$20</c:f>
              <c:numCache>
                <c:formatCode>0%</c:formatCode>
                <c:ptCount val="14"/>
                <c:pt idx="0">
                  <c:v>0.02</c:v>
                </c:pt>
                <c:pt idx="1">
                  <c:v>0.1</c:v>
                </c:pt>
                <c:pt idx="2">
                  <c:v>0.15</c:v>
                </c:pt>
                <c:pt idx="3">
                  <c:v>0.02</c:v>
                </c:pt>
                <c:pt idx="4">
                  <c:v>0.04</c:v>
                </c:pt>
                <c:pt idx="5">
                  <c:v>0.04</c:v>
                </c:pt>
                <c:pt idx="6">
                  <c:v>0.04</c:v>
                </c:pt>
                <c:pt idx="7">
                  <c:v>0.04</c:v>
                </c:pt>
                <c:pt idx="8">
                  <c:v>0.14000000000000001</c:v>
                </c:pt>
                <c:pt idx="9">
                  <c:v>0.08</c:v>
                </c:pt>
                <c:pt idx="10">
                  <c:v>0</c:v>
                </c:pt>
                <c:pt idx="11">
                  <c:v>3.3539406576685707E-2</c:v>
                </c:pt>
                <c:pt idx="13">
                  <c:v>5.7822935230222632E-2</c:v>
                </c:pt>
              </c:numCache>
            </c:numRef>
          </c:val>
          <c:extLst>
            <c:ext xmlns:c16="http://schemas.microsoft.com/office/drawing/2014/chart" uri="{C3380CC4-5D6E-409C-BE32-E72D297353CC}">
              <c16:uniqueId val="{00000000-3536-4B27-ABFD-6E6AE581ED04}"/>
            </c:ext>
          </c:extLst>
        </c:ser>
        <c:ser>
          <c:idx val="1"/>
          <c:order val="1"/>
          <c:tx>
            <c:strRef>
              <c:f>'D2-F11–F13'!$C$6</c:f>
              <c:strCache>
                <c:ptCount val="1"/>
                <c:pt idx="0">
                  <c:v>Miljø</c:v>
                </c:pt>
              </c:strCache>
            </c:strRef>
          </c:tx>
          <c:spPr>
            <a:solidFill>
              <a:schemeClr val="accent2"/>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'D2-F11–F13'!$C$7:$C$20</c:f>
              <c:numCache>
                <c:formatCode>0%</c:formatCode>
                <c:ptCount val="14"/>
                <c:pt idx="0">
                  <c:v>0.03</c:v>
                </c:pt>
                <c:pt idx="1">
                  <c:v>0.18</c:v>
                </c:pt>
                <c:pt idx="2">
                  <c:v>0.1</c:v>
                </c:pt>
                <c:pt idx="3">
                  <c:v>0.05</c:v>
                </c:pt>
                <c:pt idx="4">
                  <c:v>0.04</c:v>
                </c:pt>
                <c:pt idx="5">
                  <c:v>0.04</c:v>
                </c:pt>
                <c:pt idx="6">
                  <c:v>0.05</c:v>
                </c:pt>
                <c:pt idx="7">
                  <c:v>0.05</c:v>
                </c:pt>
                <c:pt idx="8">
                  <c:v>0.06</c:v>
                </c:pt>
                <c:pt idx="9">
                  <c:v>7.0000000000000007E-2</c:v>
                </c:pt>
                <c:pt idx="10">
                  <c:v>0</c:v>
                </c:pt>
                <c:pt idx="11">
                  <c:v>3.8683253966017579E-2</c:v>
                </c:pt>
                <c:pt idx="13">
                  <c:v>5.2166364626229672E-2</c:v>
                </c:pt>
              </c:numCache>
            </c:numRef>
          </c:val>
          <c:extLst>
            <c:ext xmlns:c16="http://schemas.microsoft.com/office/drawing/2014/chart" uri="{C3380CC4-5D6E-409C-BE32-E72D297353CC}">
              <c16:uniqueId val="{00000001-3536-4B27-ABFD-6E6AE581ED04}"/>
            </c:ext>
          </c:extLst>
        </c:ser>
        <c:ser>
          <c:idx val="2"/>
          <c:order val="2"/>
          <c:tx>
            <c:strRef>
              <c:f>'D2-F11–F13'!$D$6</c:f>
              <c:strCache>
                <c:ptCount val="1"/>
                <c:pt idx="0">
                  <c:v>Klima</c:v>
                </c:pt>
              </c:strCache>
            </c:strRef>
          </c:tx>
          <c:spPr>
            <a:solidFill>
              <a:schemeClr val="accent1">
                <a:lumMod val="40000"/>
                <a:lumOff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'D2-F11–F13'!$D$7:$D$20</c:f>
              <c:numCache>
                <c:formatCode>0%</c:formatCode>
                <c:ptCount val="14"/>
                <c:pt idx="0">
                  <c:v>0.04</c:v>
                </c:pt>
                <c:pt idx="1">
                  <c:v>0.11</c:v>
                </c:pt>
                <c:pt idx="2">
                  <c:v>7.0000000000000007E-2</c:v>
                </c:pt>
                <c:pt idx="3">
                  <c:v>0.03</c:v>
                </c:pt>
                <c:pt idx="4">
                  <c:v>7.0000000000000007E-2</c:v>
                </c:pt>
                <c:pt idx="5">
                  <c:v>0.03</c:v>
                </c:pt>
                <c:pt idx="6">
                  <c:v>0.08</c:v>
                </c:pt>
                <c:pt idx="7">
                  <c:v>0.06</c:v>
                </c:pt>
                <c:pt idx="8">
                  <c:v>0.06</c:v>
                </c:pt>
                <c:pt idx="9">
                  <c:v>0.02</c:v>
                </c:pt>
                <c:pt idx="10">
                  <c:v>0</c:v>
                </c:pt>
                <c:pt idx="11">
                  <c:v>2.8471075544534947E-2</c:v>
                </c:pt>
                <c:pt idx="13">
                  <c:v>4.7550081569756264E-2</c:v>
                </c:pt>
              </c:numCache>
            </c:numRef>
          </c:val>
          <c:extLst>
            <c:ext xmlns:c16="http://schemas.microsoft.com/office/drawing/2014/chart" uri="{C3380CC4-5D6E-409C-BE32-E72D297353CC}">
              <c16:uniqueId val="{00000002-3536-4B27-ABFD-6E6AE581ED04}"/>
            </c:ext>
          </c:extLst>
        </c:ser>
        <c:ser>
          <c:idx val="3"/>
          <c:order val="3"/>
          <c:tx>
            <c:strRef>
              <c:f>'D2-F11–F13'!$E$6</c:f>
              <c:strCache>
                <c:ptCount val="1"/>
                <c:pt idx="0">
                  <c:v>Maritim</c:v>
                </c:pt>
              </c:strCache>
            </c:strRef>
          </c:tx>
          <c:spPr>
            <a:solidFill>
              <a:schemeClr val="accent4">
                <a:lumMod val="5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'D2-F11–F13'!$E$7:$E$20</c:f>
              <c:numCache>
                <c:formatCode>0%</c:formatCode>
                <c:ptCount val="14"/>
                <c:pt idx="0">
                  <c:v>0.03</c:v>
                </c:pt>
                <c:pt idx="1">
                  <c:v>0</c:v>
                </c:pt>
                <c:pt idx="2">
                  <c:v>0.05</c:v>
                </c:pt>
                <c:pt idx="3">
                  <c:v>0.01</c:v>
                </c:pt>
                <c:pt idx="4">
                  <c:v>0.01</c:v>
                </c:pt>
                <c:pt idx="5">
                  <c:v>0</c:v>
                </c:pt>
                <c:pt idx="6">
                  <c:v>0.01</c:v>
                </c:pt>
                <c:pt idx="7">
                  <c:v>0.01</c:v>
                </c:pt>
                <c:pt idx="8">
                  <c:v>0</c:v>
                </c:pt>
                <c:pt idx="9">
                  <c:v>0.04</c:v>
                </c:pt>
                <c:pt idx="10">
                  <c:v>0</c:v>
                </c:pt>
                <c:pt idx="11">
                  <c:v>1.9075206401983704E-2</c:v>
                </c:pt>
                <c:pt idx="13">
                  <c:v>1.6339345256709253E-2</c:v>
                </c:pt>
              </c:numCache>
            </c:numRef>
          </c:val>
          <c:extLst>
            <c:ext xmlns:c16="http://schemas.microsoft.com/office/drawing/2014/chart" uri="{C3380CC4-5D6E-409C-BE32-E72D297353CC}">
              <c16:uniqueId val="{00000003-3536-4B27-ABFD-6E6AE581ED04}"/>
            </c:ext>
          </c:extLst>
        </c:ser>
        <c:ser>
          <c:idx val="4"/>
          <c:order val="4"/>
          <c:tx>
            <c:strRef>
              <c:f>'D2-F11–F13'!$F$6</c:f>
              <c:strCache>
                <c:ptCount val="1"/>
                <c:pt idx="0">
                  <c:v>Marin</c:v>
                </c:pt>
              </c:strCache>
            </c:strRef>
          </c:tx>
          <c:spPr>
            <a:solidFill>
              <a:schemeClr val="accent4"/>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'D2-F11–F13'!$F$7:$F$20</c:f>
              <c:numCache>
                <c:formatCode>0%</c:formatCode>
                <c:ptCount val="14"/>
                <c:pt idx="0">
                  <c:v>0.03</c:v>
                </c:pt>
                <c:pt idx="1">
                  <c:v>0</c:v>
                </c:pt>
                <c:pt idx="2">
                  <c:v>0.03</c:v>
                </c:pt>
                <c:pt idx="3">
                  <c:v>0</c:v>
                </c:pt>
                <c:pt idx="4">
                  <c:v>0.03</c:v>
                </c:pt>
                <c:pt idx="5">
                  <c:v>0.02</c:v>
                </c:pt>
                <c:pt idx="6">
                  <c:v>0.1</c:v>
                </c:pt>
                <c:pt idx="7">
                  <c:v>0.01</c:v>
                </c:pt>
                <c:pt idx="8">
                  <c:v>0.03</c:v>
                </c:pt>
                <c:pt idx="9">
                  <c:v>0</c:v>
                </c:pt>
                <c:pt idx="10">
                  <c:v>0</c:v>
                </c:pt>
                <c:pt idx="11">
                  <c:v>8.2541069063653463E-3</c:v>
                </c:pt>
                <c:pt idx="13">
                  <c:v>2.3199229891077058E-2</c:v>
                </c:pt>
              </c:numCache>
            </c:numRef>
          </c:val>
          <c:extLst>
            <c:ext xmlns:c16="http://schemas.microsoft.com/office/drawing/2014/chart" uri="{C3380CC4-5D6E-409C-BE32-E72D297353CC}">
              <c16:uniqueId val="{00000004-3536-4B27-ABFD-6E6AE581ED04}"/>
            </c:ext>
          </c:extLst>
        </c:ser>
        <c:ser>
          <c:idx val="5"/>
          <c:order val="5"/>
          <c:tx>
            <c:strRef>
              <c:f>'D2-F11–F13'!$G$6</c:f>
              <c:strCache>
                <c:ptCount val="1"/>
                <c:pt idx="0">
                  <c:v>Fiskeri</c:v>
                </c:pt>
              </c:strCache>
            </c:strRef>
          </c:tx>
          <c:spPr>
            <a:solidFill>
              <a:schemeClr val="accent4">
                <a:lumMod val="40000"/>
                <a:lumOff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'D2-F11–F13'!$G$7:$G$20</c:f>
              <c:numCache>
                <c:formatCode>0%</c:formatCode>
                <c:ptCount val="14"/>
                <c:pt idx="0">
                  <c:v>0.02</c:v>
                </c:pt>
                <c:pt idx="1">
                  <c:v>0.02</c:v>
                </c:pt>
                <c:pt idx="2">
                  <c:v>0.01</c:v>
                </c:pt>
                <c:pt idx="3">
                  <c:v>0</c:v>
                </c:pt>
                <c:pt idx="4">
                  <c:v>0.03</c:v>
                </c:pt>
                <c:pt idx="5">
                  <c:v>0</c:v>
                </c:pt>
                <c:pt idx="6">
                  <c:v>0.02</c:v>
                </c:pt>
                <c:pt idx="7">
                  <c:v>0</c:v>
                </c:pt>
                <c:pt idx="8">
                  <c:v>0</c:v>
                </c:pt>
                <c:pt idx="9">
                  <c:v>0.01</c:v>
                </c:pt>
                <c:pt idx="10">
                  <c:v>0</c:v>
                </c:pt>
                <c:pt idx="11">
                  <c:v>2.0719096057933528E-3</c:v>
                </c:pt>
                <c:pt idx="13">
                  <c:v>7.6312745604087164E-3</c:v>
                </c:pt>
              </c:numCache>
            </c:numRef>
          </c:val>
          <c:extLst>
            <c:ext xmlns:c16="http://schemas.microsoft.com/office/drawing/2014/chart" uri="{C3380CC4-5D6E-409C-BE32-E72D297353CC}">
              <c16:uniqueId val="{00000005-3536-4B27-ABFD-6E6AE581ED04}"/>
            </c:ext>
          </c:extLst>
        </c:ser>
        <c:ser>
          <c:idx val="6"/>
          <c:order val="6"/>
          <c:tx>
            <c:strRef>
              <c:f>'D2-F11–F13'!$H$6</c:f>
              <c:strCache>
                <c:ptCount val="1"/>
                <c:pt idx="0">
                  <c:v>Havbruk</c:v>
                </c:pt>
              </c:strCache>
            </c:strRef>
          </c:tx>
          <c:spPr>
            <a:solidFill>
              <a:schemeClr val="accent4">
                <a:lumMod val="75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'D2-F11–F13'!$H$7:$H$20</c:f>
              <c:numCache>
                <c:formatCode>0%</c:formatCode>
                <c:ptCount val="14"/>
                <c:pt idx="0">
                  <c:v>7.0000000000000007E-2</c:v>
                </c:pt>
                <c:pt idx="1">
                  <c:v>0.21</c:v>
                </c:pt>
                <c:pt idx="2">
                  <c:v>0.03</c:v>
                </c:pt>
                <c:pt idx="3">
                  <c:v>0.01</c:v>
                </c:pt>
                <c:pt idx="4">
                  <c:v>0.03</c:v>
                </c:pt>
                <c:pt idx="5">
                  <c:v>0</c:v>
                </c:pt>
                <c:pt idx="6">
                  <c:v>0</c:v>
                </c:pt>
                <c:pt idx="7">
                  <c:v>0.01</c:v>
                </c:pt>
                <c:pt idx="8">
                  <c:v>0.02</c:v>
                </c:pt>
                <c:pt idx="9">
                  <c:v>0.01</c:v>
                </c:pt>
                <c:pt idx="10">
                  <c:v>0</c:v>
                </c:pt>
                <c:pt idx="11">
                  <c:v>3.6991743920651555E-3</c:v>
                </c:pt>
                <c:pt idx="13">
                  <c:v>2.0116646635294649E-2</c:v>
                </c:pt>
              </c:numCache>
            </c:numRef>
          </c:val>
          <c:extLst>
            <c:ext xmlns:c16="http://schemas.microsoft.com/office/drawing/2014/chart" uri="{C3380CC4-5D6E-409C-BE32-E72D297353CC}">
              <c16:uniqueId val="{00000006-3536-4B27-ABFD-6E6AE581ED04}"/>
            </c:ext>
          </c:extLst>
        </c:ser>
        <c:ser>
          <c:idx val="7"/>
          <c:order val="7"/>
          <c:tx>
            <c:strRef>
              <c:f>'D2-F11–F13'!$I$6</c:f>
              <c:strCache>
                <c:ptCount val="1"/>
                <c:pt idx="0">
                  <c:v>Utdanningsforskning</c:v>
                </c:pt>
              </c:strCache>
            </c:strRef>
          </c:tx>
          <c:spPr>
            <a:solidFill>
              <a:schemeClr val="accent3"/>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'D2-F11–F13'!$I$7:$I$20</c:f>
              <c:numCache>
                <c:formatCode>0%</c:formatCode>
                <c:ptCount val="14"/>
                <c:pt idx="0">
                  <c:v>0.27</c:v>
                </c:pt>
                <c:pt idx="1">
                  <c:v>0.02</c:v>
                </c:pt>
                <c:pt idx="2">
                  <c:v>0.09</c:v>
                </c:pt>
                <c:pt idx="3">
                  <c:v>0.23</c:v>
                </c:pt>
                <c:pt idx="4">
                  <c:v>0.06</c:v>
                </c:pt>
                <c:pt idx="5">
                  <c:v>0.23</c:v>
                </c:pt>
                <c:pt idx="6">
                  <c:v>0.05</c:v>
                </c:pt>
                <c:pt idx="7">
                  <c:v>7.0000000000000007E-2</c:v>
                </c:pt>
                <c:pt idx="8">
                  <c:v>0.19</c:v>
                </c:pt>
                <c:pt idx="9">
                  <c:v>0.27</c:v>
                </c:pt>
                <c:pt idx="10">
                  <c:v>0</c:v>
                </c:pt>
                <c:pt idx="11">
                  <c:v>0.14751641353658879</c:v>
                </c:pt>
                <c:pt idx="13">
                  <c:v>9.0159786298541544E-2</c:v>
                </c:pt>
              </c:numCache>
            </c:numRef>
          </c:val>
          <c:extLst>
            <c:ext xmlns:c16="http://schemas.microsoft.com/office/drawing/2014/chart" uri="{C3380CC4-5D6E-409C-BE32-E72D297353CC}">
              <c16:uniqueId val="{00000007-3536-4B27-ABFD-6E6AE581ED04}"/>
            </c:ext>
          </c:extLst>
        </c:ser>
        <c:ser>
          <c:idx val="8"/>
          <c:order val="8"/>
          <c:tx>
            <c:strRef>
              <c:f>'D2-F11–F13'!$J$6</c:f>
              <c:strCache>
                <c:ptCount val="1"/>
                <c:pt idx="0">
                  <c:v>Velferdsforskning</c:v>
                </c:pt>
              </c:strCache>
            </c:strRef>
          </c:tx>
          <c:spPr>
            <a:solidFill>
              <a:schemeClr val="accent3">
                <a:lumMod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'D2-F11–F13'!$J$7:$J$20</c:f>
              <c:numCache>
                <c:formatCode>0%</c:formatCode>
                <c:ptCount val="14"/>
                <c:pt idx="0">
                  <c:v>0.05</c:v>
                </c:pt>
                <c:pt idx="1">
                  <c:v>0</c:v>
                </c:pt>
                <c:pt idx="2">
                  <c:v>0.03</c:v>
                </c:pt>
                <c:pt idx="3">
                  <c:v>0.25</c:v>
                </c:pt>
                <c:pt idx="4">
                  <c:v>0.05</c:v>
                </c:pt>
                <c:pt idx="5">
                  <c:v>0.05</c:v>
                </c:pt>
                <c:pt idx="6">
                  <c:v>0.03</c:v>
                </c:pt>
                <c:pt idx="7">
                  <c:v>0.04</c:v>
                </c:pt>
                <c:pt idx="8">
                  <c:v>0.08</c:v>
                </c:pt>
                <c:pt idx="9">
                  <c:v>7.0000000000000007E-2</c:v>
                </c:pt>
                <c:pt idx="10">
                  <c:v>0</c:v>
                </c:pt>
                <c:pt idx="11">
                  <c:v>6.0959734002085167E-2</c:v>
                </c:pt>
                <c:pt idx="13">
                  <c:v>4.3521816613103163E-2</c:v>
                </c:pt>
              </c:numCache>
            </c:numRef>
          </c:val>
          <c:extLst>
            <c:ext xmlns:c16="http://schemas.microsoft.com/office/drawing/2014/chart" uri="{C3380CC4-5D6E-409C-BE32-E72D297353CC}">
              <c16:uniqueId val="{00000008-3536-4B27-ABFD-6E6AE581ED04}"/>
            </c:ext>
          </c:extLst>
        </c:ser>
        <c:ser>
          <c:idx val="9"/>
          <c:order val="9"/>
          <c:tx>
            <c:strRef>
              <c:f>'D2-F11–F13'!$K$6</c:f>
              <c:strCache>
                <c:ptCount val="1"/>
                <c:pt idx="0">
                  <c:v>Landbruk</c:v>
                </c:pt>
              </c:strCache>
            </c:strRef>
          </c:tx>
          <c:spPr>
            <a:solidFill>
              <a:schemeClr val="accent5"/>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'D2-F11–F13'!$K$7:$K$20</c:f>
              <c:numCache>
                <c:formatCode>0%</c:formatCode>
                <c:ptCount val="14"/>
                <c:pt idx="0">
                  <c:v>0.02</c:v>
                </c:pt>
                <c:pt idx="1">
                  <c:v>0.21</c:v>
                </c:pt>
                <c:pt idx="2">
                  <c:v>0</c:v>
                </c:pt>
                <c:pt idx="3">
                  <c:v>0.02</c:v>
                </c:pt>
                <c:pt idx="4">
                  <c:v>0</c:v>
                </c:pt>
                <c:pt idx="5">
                  <c:v>0</c:v>
                </c:pt>
                <c:pt idx="6">
                  <c:v>0</c:v>
                </c:pt>
                <c:pt idx="7">
                  <c:v>0.01</c:v>
                </c:pt>
                <c:pt idx="8">
                  <c:v>0</c:v>
                </c:pt>
                <c:pt idx="9">
                  <c:v>0.01</c:v>
                </c:pt>
                <c:pt idx="10">
                  <c:v>0</c:v>
                </c:pt>
                <c:pt idx="11">
                  <c:v>1.247654202710697E-2</c:v>
                </c:pt>
                <c:pt idx="13">
                  <c:v>1.4165935113425289E-2</c:v>
                </c:pt>
              </c:numCache>
            </c:numRef>
          </c:val>
          <c:extLst>
            <c:ext xmlns:c16="http://schemas.microsoft.com/office/drawing/2014/chart" uri="{C3380CC4-5D6E-409C-BE32-E72D297353CC}">
              <c16:uniqueId val="{00000009-3536-4B27-ABFD-6E6AE581ED04}"/>
            </c:ext>
          </c:extLst>
        </c:ser>
        <c:ser>
          <c:idx val="10"/>
          <c:order val="10"/>
          <c:tx>
            <c:strRef>
              <c:f>'D2-F11–F13'!$L$6</c:f>
              <c:strCache>
                <c:ptCount val="1"/>
                <c:pt idx="0">
                  <c:v>Helse og omsorg</c:v>
                </c:pt>
              </c:strCache>
            </c:strRef>
          </c:tx>
          <c:spPr>
            <a:solidFill>
              <a:schemeClr val="tx2">
                <a:lumMod val="60000"/>
                <a:lumOff val="4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'D2-F11–F13'!$L$7:$L$20</c:f>
              <c:numCache>
                <c:formatCode>0%</c:formatCode>
                <c:ptCount val="14"/>
                <c:pt idx="0">
                  <c:v>0.13</c:v>
                </c:pt>
                <c:pt idx="1">
                  <c:v>0.03</c:v>
                </c:pt>
                <c:pt idx="2">
                  <c:v>0.16</c:v>
                </c:pt>
                <c:pt idx="3">
                  <c:v>0.2</c:v>
                </c:pt>
                <c:pt idx="4">
                  <c:v>0.23</c:v>
                </c:pt>
                <c:pt idx="5">
                  <c:v>0.15</c:v>
                </c:pt>
                <c:pt idx="6">
                  <c:v>0.18</c:v>
                </c:pt>
                <c:pt idx="7">
                  <c:v>0.33</c:v>
                </c:pt>
                <c:pt idx="8">
                  <c:v>0.16</c:v>
                </c:pt>
                <c:pt idx="9">
                  <c:v>7.0000000000000007E-2</c:v>
                </c:pt>
                <c:pt idx="10">
                  <c:v>1</c:v>
                </c:pt>
                <c:pt idx="11">
                  <c:v>0.1730981430865898</c:v>
                </c:pt>
                <c:pt idx="13">
                  <c:v>0.33731309599611176</c:v>
                </c:pt>
              </c:numCache>
            </c:numRef>
          </c:val>
          <c:extLst>
            <c:ext xmlns:c16="http://schemas.microsoft.com/office/drawing/2014/chart" uri="{C3380CC4-5D6E-409C-BE32-E72D297353CC}">
              <c16:uniqueId val="{0000000A-3536-4B27-ABFD-6E6AE581ED04}"/>
            </c:ext>
          </c:extLst>
        </c:ser>
        <c:ser>
          <c:idx val="11"/>
          <c:order val="11"/>
          <c:tx>
            <c:strRef>
              <c:f>'D2-F11–F13'!$M$6</c:f>
              <c:strCache>
                <c:ptCount val="1"/>
                <c:pt idx="0">
                  <c:v>Øvrig off.sektor</c:v>
                </c:pt>
              </c:strCache>
            </c:strRef>
          </c:tx>
          <c:spPr>
            <a:solidFill>
              <a:schemeClr val="tx1"/>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'D2-F11–F13'!$M$7:$M$20</c:f>
              <c:numCache>
                <c:formatCode>0%</c:formatCode>
                <c:ptCount val="14"/>
                <c:pt idx="0">
                  <c:v>0.13</c:v>
                </c:pt>
                <c:pt idx="1">
                  <c:v>0.02</c:v>
                </c:pt>
                <c:pt idx="2">
                  <c:v>0.03</c:v>
                </c:pt>
                <c:pt idx="3">
                  <c:v>0.09</c:v>
                </c:pt>
                <c:pt idx="4">
                  <c:v>0.03</c:v>
                </c:pt>
                <c:pt idx="5">
                  <c:v>0.05</c:v>
                </c:pt>
                <c:pt idx="6">
                  <c:v>0.04</c:v>
                </c:pt>
                <c:pt idx="7">
                  <c:v>0.03</c:v>
                </c:pt>
                <c:pt idx="8">
                  <c:v>0.04</c:v>
                </c:pt>
                <c:pt idx="9">
                  <c:v>0.02</c:v>
                </c:pt>
                <c:pt idx="10">
                  <c:v>0</c:v>
                </c:pt>
                <c:pt idx="11">
                  <c:v>6.050381808447685E-2</c:v>
                </c:pt>
                <c:pt idx="13">
                  <c:v>3.471914007015376E-2</c:v>
                </c:pt>
              </c:numCache>
            </c:numRef>
          </c:val>
          <c:extLst>
            <c:ext xmlns:c16="http://schemas.microsoft.com/office/drawing/2014/chart" uri="{C3380CC4-5D6E-409C-BE32-E72D297353CC}">
              <c16:uniqueId val="{0000000B-3536-4B27-ABFD-6E6AE581ED04}"/>
            </c:ext>
          </c:extLst>
        </c:ser>
        <c:ser>
          <c:idx val="12"/>
          <c:order val="12"/>
          <c:tx>
            <c:strRef>
              <c:f>'D2-F11–F13'!$N$6</c:f>
              <c:strCache>
                <c:ptCount val="1"/>
                <c:pt idx="0">
                  <c:v>Utviklingsforskning</c:v>
                </c:pt>
              </c:strCache>
            </c:strRef>
          </c:tx>
          <c:spPr>
            <a:solidFill>
              <a:schemeClr val="accent5">
                <a:lumMod val="5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'D2-F11–F13'!$N$7:$N$20</c:f>
              <c:numCache>
                <c:formatCode>0%</c:formatCode>
                <c:ptCount val="14"/>
                <c:pt idx="0">
                  <c:v>0.03</c:v>
                </c:pt>
                <c:pt idx="1">
                  <c:v>0.02</c:v>
                </c:pt>
                <c:pt idx="2">
                  <c:v>0.01</c:v>
                </c:pt>
                <c:pt idx="3">
                  <c:v>0.04</c:v>
                </c:pt>
                <c:pt idx="4">
                  <c:v>0.01</c:v>
                </c:pt>
                <c:pt idx="5">
                  <c:v>0.04</c:v>
                </c:pt>
                <c:pt idx="6">
                  <c:v>0.01</c:v>
                </c:pt>
                <c:pt idx="7">
                  <c:v>0.02</c:v>
                </c:pt>
                <c:pt idx="8">
                  <c:v>0.01</c:v>
                </c:pt>
                <c:pt idx="9">
                  <c:v>0</c:v>
                </c:pt>
                <c:pt idx="10">
                  <c:v>0</c:v>
                </c:pt>
                <c:pt idx="11">
                  <c:v>2.0043675505086091E-2</c:v>
                </c:pt>
                <c:pt idx="13">
                  <c:v>1.4005432960209785E-2</c:v>
                </c:pt>
              </c:numCache>
            </c:numRef>
          </c:val>
          <c:extLst>
            <c:ext xmlns:c16="http://schemas.microsoft.com/office/drawing/2014/chart" uri="{C3380CC4-5D6E-409C-BE32-E72D297353CC}">
              <c16:uniqueId val="{0000000C-3536-4B27-ABFD-6E6AE581ED04}"/>
            </c:ext>
          </c:extLst>
        </c:ser>
        <c:ser>
          <c:idx val="13"/>
          <c:order val="13"/>
          <c:tx>
            <c:strRef>
              <c:f>'D2-F11–F13'!$O$6</c:f>
              <c:strCache>
                <c:ptCount val="1"/>
                <c:pt idx="0">
                  <c:v>Reiseliv</c:v>
                </c:pt>
              </c:strCache>
            </c:strRef>
          </c:tx>
          <c:spPr>
            <a:solidFill>
              <a:schemeClr val="accent2">
                <a:lumMod val="40000"/>
                <a:lumOff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'D2-F11–F13'!$O$7:$O$20</c:f>
              <c:numCache>
                <c:formatCode>0%</c:formatCode>
                <c:ptCount val="14"/>
                <c:pt idx="0">
                  <c:v>0.03</c:v>
                </c:pt>
                <c:pt idx="1">
                  <c:v>0.01</c:v>
                </c:pt>
                <c:pt idx="2">
                  <c:v>2.9393907672982297E-4</c:v>
                </c:pt>
                <c:pt idx="3">
                  <c:v>0</c:v>
                </c:pt>
                <c:pt idx="4">
                  <c:v>0.02</c:v>
                </c:pt>
                <c:pt idx="5">
                  <c:v>0.01</c:v>
                </c:pt>
                <c:pt idx="6">
                  <c:v>0</c:v>
                </c:pt>
                <c:pt idx="7">
                  <c:v>0</c:v>
                </c:pt>
                <c:pt idx="8">
                  <c:v>0.01</c:v>
                </c:pt>
                <c:pt idx="9">
                  <c:v>0.01</c:v>
                </c:pt>
                <c:pt idx="10">
                  <c:v>0</c:v>
                </c:pt>
                <c:pt idx="11">
                  <c:v>6.6465665417453253E-3</c:v>
                </c:pt>
                <c:pt idx="13">
                  <c:v>3.7969308672767756E-3</c:v>
                </c:pt>
              </c:numCache>
            </c:numRef>
          </c:val>
          <c:extLst>
            <c:ext xmlns:c16="http://schemas.microsoft.com/office/drawing/2014/chart" uri="{C3380CC4-5D6E-409C-BE32-E72D297353CC}">
              <c16:uniqueId val="{0000000D-3536-4B27-ABFD-6E6AE581ED04}"/>
            </c:ext>
          </c:extLst>
        </c:ser>
        <c:ser>
          <c:idx val="14"/>
          <c:order val="14"/>
          <c:tx>
            <c:strRef>
              <c:f>'D2-F11–F13'!$P$6</c:f>
              <c:strCache>
                <c:ptCount val="1"/>
                <c:pt idx="0">
                  <c:v>Ikke tematisk område</c:v>
                </c:pt>
              </c:strCache>
            </c:strRef>
          </c:tx>
          <c:spPr>
            <a:solidFill>
              <a:schemeClr val="bg1">
                <a:lumMod val="85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'D2-F11–F13'!$P$7:$P$20</c:f>
              <c:numCache>
                <c:formatCode>0%</c:formatCode>
                <c:ptCount val="14"/>
                <c:pt idx="0">
                  <c:v>0.1</c:v>
                </c:pt>
                <c:pt idx="1">
                  <c:v>7.0000000000000007E-2</c:v>
                </c:pt>
                <c:pt idx="2">
                  <c:v>0.24</c:v>
                </c:pt>
                <c:pt idx="3">
                  <c:v>0.05</c:v>
                </c:pt>
                <c:pt idx="4">
                  <c:v>0.35</c:v>
                </c:pt>
                <c:pt idx="5">
                  <c:v>0.34</c:v>
                </c:pt>
                <c:pt idx="6">
                  <c:v>0.39</c:v>
                </c:pt>
                <c:pt idx="7">
                  <c:v>0.32</c:v>
                </c:pt>
                <c:pt idx="8">
                  <c:v>0.2</c:v>
                </c:pt>
                <c:pt idx="9">
                  <c:v>0.32</c:v>
                </c:pt>
                <c:pt idx="10">
                  <c:v>0</c:v>
                </c:pt>
                <c:pt idx="11">
                  <c:v>0.38496097382287436</c:v>
                </c:pt>
                <c:pt idx="13">
                  <c:v>0.23749198431147969</c:v>
                </c:pt>
              </c:numCache>
            </c:numRef>
          </c:val>
          <c:extLst>
            <c:ext xmlns:c16="http://schemas.microsoft.com/office/drawing/2014/chart" uri="{C3380CC4-5D6E-409C-BE32-E72D297353CC}">
              <c16:uniqueId val="{0000000E-3536-4B27-ABFD-6E6AE581ED04}"/>
            </c:ext>
          </c:extLst>
        </c:ser>
        <c:dLbls>
          <c:showLegendKey val="0"/>
          <c:showVal val="0"/>
          <c:showCatName val="0"/>
          <c:showSerName val="0"/>
          <c:showPercent val="0"/>
          <c:showBubbleSize val="0"/>
        </c:dLbls>
        <c:gapWidth val="10"/>
        <c:overlap val="100"/>
        <c:axId val="1926848079"/>
        <c:axId val="523673439"/>
      </c:barChart>
      <c:catAx>
        <c:axId val="192684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3673439"/>
        <c:crosses val="autoZero"/>
        <c:auto val="1"/>
        <c:lblAlgn val="ctr"/>
        <c:lblOffset val="100"/>
        <c:noMultiLvlLbl val="0"/>
      </c:catAx>
      <c:valAx>
        <c:axId val="5236734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26848079"/>
        <c:crosses val="autoZero"/>
        <c:crossBetween val="between"/>
      </c:valAx>
      <c:spPr>
        <a:noFill/>
        <a:ln>
          <a:noFill/>
        </a:ln>
        <a:effectLst/>
      </c:spPr>
    </c:plotArea>
    <c:legend>
      <c:legendPos val="r"/>
      <c:layout>
        <c:manualLayout>
          <c:xMode val="edge"/>
          <c:yMode val="edge"/>
          <c:x val="0.74746100301547713"/>
          <c:y val="5.1132318086089812E-2"/>
          <c:w val="0.23837911586558097"/>
          <c:h val="0.909704409978422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'D2-F11–F13'!$S$6</c:f>
              <c:strCache>
                <c:ptCount val="1"/>
                <c:pt idx="0">
                  <c:v>IKT</c:v>
                </c:pt>
              </c:strCache>
            </c:strRef>
          </c:tx>
          <c:spPr>
            <a:solidFill>
              <a:schemeClr val="accent2"/>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'D2-F11–F13'!$S$7:$S$20</c:f>
              <c:numCache>
                <c:formatCode>0%</c:formatCode>
                <c:ptCount val="14"/>
                <c:pt idx="0">
                  <c:v>0.16</c:v>
                </c:pt>
                <c:pt idx="1">
                  <c:v>7.0000000000000007E-2</c:v>
                </c:pt>
                <c:pt idx="2">
                  <c:v>0.19</c:v>
                </c:pt>
                <c:pt idx="3">
                  <c:v>0.09</c:v>
                </c:pt>
                <c:pt idx="4">
                  <c:v>0.08</c:v>
                </c:pt>
                <c:pt idx="5">
                  <c:v>0.13</c:v>
                </c:pt>
                <c:pt idx="6">
                  <c:v>0.15</c:v>
                </c:pt>
                <c:pt idx="7">
                  <c:v>0.12</c:v>
                </c:pt>
                <c:pt idx="8">
                  <c:v>0.08</c:v>
                </c:pt>
                <c:pt idx="9">
                  <c:v>0.05</c:v>
                </c:pt>
                <c:pt idx="10">
                  <c:v>0.03</c:v>
                </c:pt>
                <c:pt idx="11">
                  <c:v>0.12</c:v>
                </c:pt>
                <c:pt idx="13">
                  <c:v>0.11</c:v>
                </c:pt>
              </c:numCache>
            </c:numRef>
          </c:val>
          <c:extLst>
            <c:ext xmlns:c16="http://schemas.microsoft.com/office/drawing/2014/chart" uri="{C3380CC4-5D6E-409C-BE32-E72D297353CC}">
              <c16:uniqueId val="{00000000-2698-488A-89C8-EBD5A48FFBAE}"/>
            </c:ext>
          </c:extLst>
        </c:ser>
        <c:ser>
          <c:idx val="1"/>
          <c:order val="1"/>
          <c:tx>
            <c:strRef>
              <c:f>'D2-F11–F13'!$T$6</c:f>
              <c:strCache>
                <c:ptCount val="1"/>
                <c:pt idx="0">
                  <c:v>Bioteknologi</c:v>
                </c:pt>
              </c:strCache>
            </c:strRef>
          </c:tx>
          <c:spPr>
            <a:solidFill>
              <a:schemeClr val="accent1"/>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'D2-F11–F13'!$T$7:$T$20</c:f>
              <c:numCache>
                <c:formatCode>0%</c:formatCode>
                <c:ptCount val="14"/>
                <c:pt idx="0">
                  <c:v>0.05</c:v>
                </c:pt>
                <c:pt idx="1">
                  <c:v>0.25</c:v>
                </c:pt>
                <c:pt idx="2">
                  <c:v>0.06</c:v>
                </c:pt>
                <c:pt idx="3">
                  <c:v>0.01</c:v>
                </c:pt>
                <c:pt idx="4">
                  <c:v>0.1</c:v>
                </c:pt>
                <c:pt idx="5">
                  <c:v>0</c:v>
                </c:pt>
                <c:pt idx="6">
                  <c:v>0.11</c:v>
                </c:pt>
                <c:pt idx="7">
                  <c:v>0.08</c:v>
                </c:pt>
                <c:pt idx="8">
                  <c:v>0.01</c:v>
                </c:pt>
                <c:pt idx="9">
                  <c:v>0.02</c:v>
                </c:pt>
                <c:pt idx="10">
                  <c:v>0.26</c:v>
                </c:pt>
                <c:pt idx="11">
                  <c:v>0.03</c:v>
                </c:pt>
                <c:pt idx="13">
                  <c:v>0.1</c:v>
                </c:pt>
              </c:numCache>
            </c:numRef>
          </c:val>
          <c:extLst>
            <c:ext xmlns:c16="http://schemas.microsoft.com/office/drawing/2014/chart" uri="{C3380CC4-5D6E-409C-BE32-E72D297353CC}">
              <c16:uniqueId val="{00000001-2698-488A-89C8-EBD5A48FFBAE}"/>
            </c:ext>
          </c:extLst>
        </c:ser>
        <c:ser>
          <c:idx val="2"/>
          <c:order val="2"/>
          <c:tx>
            <c:strRef>
              <c:f>'D2-F11–F13'!$U$6</c:f>
              <c:strCache>
                <c:ptCount val="1"/>
                <c:pt idx="0">
                  <c:v>Nye materialer</c:v>
                </c:pt>
              </c:strCache>
            </c:strRef>
          </c:tx>
          <c:spPr>
            <a:solidFill>
              <a:schemeClr val="accent1">
                <a:lumMod val="40000"/>
                <a:lumOff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'D2-F11–F13'!$U$7:$U$20</c:f>
              <c:numCache>
                <c:formatCode>0%</c:formatCode>
                <c:ptCount val="14"/>
                <c:pt idx="0">
                  <c:v>0</c:v>
                </c:pt>
                <c:pt idx="1">
                  <c:v>0.03</c:v>
                </c:pt>
                <c:pt idx="2">
                  <c:v>0.04</c:v>
                </c:pt>
                <c:pt idx="3">
                  <c:v>0</c:v>
                </c:pt>
                <c:pt idx="4">
                  <c:v>0</c:v>
                </c:pt>
                <c:pt idx="5">
                  <c:v>0.02</c:v>
                </c:pt>
                <c:pt idx="6">
                  <c:v>0.03</c:v>
                </c:pt>
                <c:pt idx="7">
                  <c:v>0.02</c:v>
                </c:pt>
                <c:pt idx="8">
                  <c:v>0.02</c:v>
                </c:pt>
                <c:pt idx="9">
                  <c:v>0.04</c:v>
                </c:pt>
                <c:pt idx="10">
                  <c:v>0</c:v>
                </c:pt>
                <c:pt idx="11">
                  <c:v>0</c:v>
                </c:pt>
                <c:pt idx="13">
                  <c:v>0.02</c:v>
                </c:pt>
              </c:numCache>
            </c:numRef>
          </c:val>
          <c:extLst>
            <c:ext xmlns:c16="http://schemas.microsoft.com/office/drawing/2014/chart" uri="{C3380CC4-5D6E-409C-BE32-E72D297353CC}">
              <c16:uniqueId val="{00000002-2698-488A-89C8-EBD5A48FFBAE}"/>
            </c:ext>
          </c:extLst>
        </c:ser>
        <c:ser>
          <c:idx val="3"/>
          <c:order val="3"/>
          <c:tx>
            <c:strRef>
              <c:f>'D2-F11–F13'!$V$6</c:f>
              <c:strCache>
                <c:ptCount val="1"/>
                <c:pt idx="0">
                  <c:v>Nanoteknologi</c:v>
                </c:pt>
              </c:strCache>
            </c:strRef>
          </c:tx>
          <c:spPr>
            <a:solidFill>
              <a:schemeClr val="accent5"/>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'D2-F11–F13'!$V$7:$V$20</c:f>
              <c:numCache>
                <c:formatCode>0%</c:formatCode>
                <c:ptCount val="14"/>
                <c:pt idx="0">
                  <c:v>0</c:v>
                </c:pt>
                <c:pt idx="1">
                  <c:v>0</c:v>
                </c:pt>
                <c:pt idx="2">
                  <c:v>0.03</c:v>
                </c:pt>
                <c:pt idx="3">
                  <c:v>0.01</c:v>
                </c:pt>
                <c:pt idx="4">
                  <c:v>0.02</c:v>
                </c:pt>
                <c:pt idx="5">
                  <c:v>0</c:v>
                </c:pt>
                <c:pt idx="6">
                  <c:v>0.01</c:v>
                </c:pt>
                <c:pt idx="7">
                  <c:v>0.01</c:v>
                </c:pt>
                <c:pt idx="8">
                  <c:v>0</c:v>
                </c:pt>
                <c:pt idx="9">
                  <c:v>0.01</c:v>
                </c:pt>
                <c:pt idx="10">
                  <c:v>0.01</c:v>
                </c:pt>
                <c:pt idx="11">
                  <c:v>0</c:v>
                </c:pt>
                <c:pt idx="13">
                  <c:v>0.01</c:v>
                </c:pt>
              </c:numCache>
            </c:numRef>
          </c:val>
          <c:extLst>
            <c:ext xmlns:c16="http://schemas.microsoft.com/office/drawing/2014/chart" uri="{C3380CC4-5D6E-409C-BE32-E72D297353CC}">
              <c16:uniqueId val="{00000003-2698-488A-89C8-EBD5A48FFBAE}"/>
            </c:ext>
          </c:extLst>
        </c:ser>
        <c:ser>
          <c:idx val="4"/>
          <c:order val="4"/>
          <c:tx>
            <c:strRef>
              <c:f>'D2-F11–F13'!$W$6</c:f>
              <c:strCache>
                <c:ptCount val="1"/>
                <c:pt idx="0">
                  <c:v>Ikke teknologiområde</c:v>
                </c:pt>
              </c:strCache>
            </c:strRef>
          </c:tx>
          <c:spPr>
            <a:solidFill>
              <a:schemeClr val="bg1">
                <a:lumMod val="85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'D2-F11–F13'!$W$7:$W$20</c:f>
              <c:numCache>
                <c:formatCode>0%</c:formatCode>
                <c:ptCount val="14"/>
                <c:pt idx="0">
                  <c:v>0.79</c:v>
                </c:pt>
                <c:pt idx="1">
                  <c:v>0.65</c:v>
                </c:pt>
                <c:pt idx="2">
                  <c:v>0.68</c:v>
                </c:pt>
                <c:pt idx="3">
                  <c:v>0.89</c:v>
                </c:pt>
                <c:pt idx="4">
                  <c:v>0.8</c:v>
                </c:pt>
                <c:pt idx="5">
                  <c:v>0.85</c:v>
                </c:pt>
                <c:pt idx="6">
                  <c:v>0.7</c:v>
                </c:pt>
                <c:pt idx="7">
                  <c:v>0.77</c:v>
                </c:pt>
                <c:pt idx="8">
                  <c:v>0.89</c:v>
                </c:pt>
                <c:pt idx="9">
                  <c:v>0.88</c:v>
                </c:pt>
                <c:pt idx="10">
                  <c:v>0.7</c:v>
                </c:pt>
                <c:pt idx="11">
                  <c:v>0.85</c:v>
                </c:pt>
                <c:pt idx="13">
                  <c:v>0.76</c:v>
                </c:pt>
              </c:numCache>
            </c:numRef>
          </c:val>
          <c:extLst>
            <c:ext xmlns:c16="http://schemas.microsoft.com/office/drawing/2014/chart" uri="{C3380CC4-5D6E-409C-BE32-E72D297353CC}">
              <c16:uniqueId val="{00000004-2698-488A-89C8-EBD5A48FFBAE}"/>
            </c:ext>
          </c:extLst>
        </c:ser>
        <c:dLbls>
          <c:showLegendKey val="0"/>
          <c:showVal val="0"/>
          <c:showCatName val="0"/>
          <c:showSerName val="0"/>
          <c:showPercent val="0"/>
          <c:showBubbleSize val="0"/>
        </c:dLbls>
        <c:gapWidth val="10"/>
        <c:overlap val="100"/>
        <c:axId val="1926848079"/>
        <c:axId val="523673439"/>
      </c:barChart>
      <c:catAx>
        <c:axId val="192684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3673439"/>
        <c:crosses val="autoZero"/>
        <c:auto val="1"/>
        <c:lblAlgn val="ctr"/>
        <c:lblOffset val="100"/>
        <c:noMultiLvlLbl val="0"/>
      </c:catAx>
      <c:valAx>
        <c:axId val="5236734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268480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88670166229222E-2"/>
          <c:y val="5.0925925925925923E-2"/>
          <c:w val="0.91111329833770782"/>
          <c:h val="0.75891951006124247"/>
        </c:manualLayout>
      </c:layout>
      <c:barChart>
        <c:barDir val="col"/>
        <c:grouping val="percentStacked"/>
        <c:varyColors val="0"/>
        <c:ser>
          <c:idx val="0"/>
          <c:order val="0"/>
          <c:tx>
            <c:strRef>
              <c:f>'F1.1g'!$L$10</c:f>
              <c:strCache>
                <c:ptCount val="1"/>
                <c:pt idx="0">
                  <c:v>Næringsliv (5+)</c:v>
                </c:pt>
              </c:strCache>
            </c:strRef>
          </c:tx>
          <c:spPr>
            <a:solidFill>
              <a:schemeClr val="accent1"/>
            </a:solidFill>
            <a:ln>
              <a:noFill/>
            </a:ln>
            <a:effectLst/>
          </c:spPr>
          <c:invertIfNegative val="0"/>
          <c:cat>
            <c:strRef>
              <c:f>'F1.1g'!$M$9:$P$9</c:f>
              <c:strCache>
                <c:ptCount val="4"/>
                <c:pt idx="0">
                  <c:v>IKT</c:v>
                </c:pt>
                <c:pt idx="1">
                  <c:v>Bioteknologi</c:v>
                </c:pt>
                <c:pt idx="2">
                  <c:v>Nye materialer</c:v>
                </c:pt>
                <c:pt idx="3">
                  <c:v>Nanoteknologi</c:v>
                </c:pt>
              </c:strCache>
            </c:strRef>
          </c:cat>
          <c:val>
            <c:numRef>
              <c:f>'F1.1g'!$M$10:$P$10</c:f>
              <c:numCache>
                <c:formatCode>_ * #\ ##0_ ;_ * \-#\ ##0_ ;_ * "-"??_ ;_ @_ </c:formatCode>
                <c:ptCount val="4"/>
                <c:pt idx="0">
                  <c:v>26280</c:v>
                </c:pt>
                <c:pt idx="1">
                  <c:v>3183</c:v>
                </c:pt>
                <c:pt idx="2">
                  <c:v>2728</c:v>
                </c:pt>
                <c:pt idx="3">
                  <c:v>425</c:v>
                </c:pt>
              </c:numCache>
            </c:numRef>
          </c:val>
          <c:extLst>
            <c:ext xmlns:c16="http://schemas.microsoft.com/office/drawing/2014/chart" uri="{C3380CC4-5D6E-409C-BE32-E72D297353CC}">
              <c16:uniqueId val="{00000000-F600-4415-B751-0A529AF5D856}"/>
            </c:ext>
          </c:extLst>
        </c:ser>
        <c:ser>
          <c:idx val="1"/>
          <c:order val="1"/>
          <c:tx>
            <c:strRef>
              <c:f>'F1.1g'!$L$11</c:f>
              <c:strCache>
                <c:ptCount val="1"/>
                <c:pt idx="0">
                  <c:v>Instituttsektoren</c:v>
                </c:pt>
              </c:strCache>
            </c:strRef>
          </c:tx>
          <c:spPr>
            <a:solidFill>
              <a:schemeClr val="accent2"/>
            </a:solidFill>
            <a:ln>
              <a:noFill/>
            </a:ln>
            <a:effectLst/>
          </c:spPr>
          <c:invertIfNegative val="0"/>
          <c:cat>
            <c:strRef>
              <c:f>'F1.1g'!$M$9:$P$9</c:f>
              <c:strCache>
                <c:ptCount val="4"/>
                <c:pt idx="0">
                  <c:v>IKT</c:v>
                </c:pt>
                <c:pt idx="1">
                  <c:v>Bioteknologi</c:v>
                </c:pt>
                <c:pt idx="2">
                  <c:v>Nye materialer</c:v>
                </c:pt>
                <c:pt idx="3">
                  <c:v>Nanoteknologi</c:v>
                </c:pt>
              </c:strCache>
            </c:strRef>
          </c:cat>
          <c:val>
            <c:numRef>
              <c:f>'F1.1g'!$M$11:$P$11</c:f>
              <c:numCache>
                <c:formatCode>_ * #\ ##0_ ;_ * \-#\ ##0_ ;_ * "-"??_ ;_ @_ </c:formatCode>
                <c:ptCount val="4"/>
                <c:pt idx="0">
                  <c:v>1568</c:v>
                </c:pt>
                <c:pt idx="1">
                  <c:v>1072</c:v>
                </c:pt>
                <c:pt idx="2">
                  <c:v>259</c:v>
                </c:pt>
                <c:pt idx="3">
                  <c:v>107</c:v>
                </c:pt>
              </c:numCache>
            </c:numRef>
          </c:val>
          <c:extLst>
            <c:ext xmlns:c16="http://schemas.microsoft.com/office/drawing/2014/chart" uri="{C3380CC4-5D6E-409C-BE32-E72D297353CC}">
              <c16:uniqueId val="{00000001-F600-4415-B751-0A529AF5D856}"/>
            </c:ext>
          </c:extLst>
        </c:ser>
        <c:ser>
          <c:idx val="2"/>
          <c:order val="2"/>
          <c:tx>
            <c:strRef>
              <c:f>'F1.1g'!$L$12</c:f>
              <c:strCache>
                <c:ptCount val="1"/>
                <c:pt idx="0">
                  <c:v>Universitet- og høgskolesektoren</c:v>
                </c:pt>
              </c:strCache>
            </c:strRef>
          </c:tx>
          <c:spPr>
            <a:solidFill>
              <a:schemeClr val="accent3"/>
            </a:solidFill>
            <a:ln>
              <a:noFill/>
            </a:ln>
            <a:effectLst/>
          </c:spPr>
          <c:invertIfNegative val="0"/>
          <c:cat>
            <c:strRef>
              <c:f>'F1.1g'!$M$9:$P$9</c:f>
              <c:strCache>
                <c:ptCount val="4"/>
                <c:pt idx="0">
                  <c:v>IKT</c:v>
                </c:pt>
                <c:pt idx="1">
                  <c:v>Bioteknologi</c:v>
                </c:pt>
                <c:pt idx="2">
                  <c:v>Nye materialer</c:v>
                </c:pt>
                <c:pt idx="3">
                  <c:v>Nanoteknologi</c:v>
                </c:pt>
              </c:strCache>
            </c:strRef>
          </c:cat>
          <c:val>
            <c:numRef>
              <c:f>'F1.1g'!$M$12:$P$12</c:f>
              <c:numCache>
                <c:formatCode>_ * #\ ##0_ ;_ * \-#\ ##0_ ;_ * "-"??_ ;_ @_ </c:formatCode>
                <c:ptCount val="4"/>
                <c:pt idx="0">
                  <c:v>2994</c:v>
                </c:pt>
                <c:pt idx="1">
                  <c:v>2697</c:v>
                </c:pt>
                <c:pt idx="2">
                  <c:v>430</c:v>
                </c:pt>
                <c:pt idx="3">
                  <c:v>334</c:v>
                </c:pt>
              </c:numCache>
            </c:numRef>
          </c:val>
          <c:extLst>
            <c:ext xmlns:c16="http://schemas.microsoft.com/office/drawing/2014/chart" uri="{C3380CC4-5D6E-409C-BE32-E72D297353CC}">
              <c16:uniqueId val="{00000002-F600-4415-B751-0A529AF5D856}"/>
            </c:ext>
          </c:extLst>
        </c:ser>
        <c:dLbls>
          <c:showLegendKey val="0"/>
          <c:showVal val="0"/>
          <c:showCatName val="0"/>
          <c:showSerName val="0"/>
          <c:showPercent val="0"/>
          <c:showBubbleSize val="0"/>
        </c:dLbls>
        <c:gapWidth val="150"/>
        <c:overlap val="100"/>
        <c:axId val="960691456"/>
        <c:axId val="960693376"/>
      </c:barChart>
      <c:catAx>
        <c:axId val="96069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60693376"/>
        <c:crosses val="autoZero"/>
        <c:auto val="1"/>
        <c:lblAlgn val="ctr"/>
        <c:lblOffset val="100"/>
        <c:noMultiLvlLbl val="0"/>
      </c:catAx>
      <c:valAx>
        <c:axId val="960693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60691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9444444444449E-2"/>
          <c:y val="8.860902777777778E-2"/>
          <c:w val="0.91633489583333338"/>
          <c:h val="0.5327708333333333"/>
        </c:manualLayout>
      </c:layout>
      <c:barChart>
        <c:barDir val="col"/>
        <c:grouping val="stacked"/>
        <c:varyColors val="0"/>
        <c:ser>
          <c:idx val="0"/>
          <c:order val="0"/>
          <c:tx>
            <c:strRef>
              <c:f>'D2-F14'!$B$4</c:f>
              <c:strCache>
                <c:ptCount val="1"/>
                <c:pt idx="0">
                  <c:v>Andel grunnforskning</c:v>
                </c:pt>
              </c:strCache>
            </c:strRef>
          </c:tx>
          <c:spPr>
            <a:solidFill>
              <a:schemeClr val="accent1"/>
            </a:solidFill>
            <a:ln>
              <a:noFill/>
            </a:ln>
            <a:effectLst/>
          </c:spPr>
          <c:invertIfNegative val="0"/>
          <c:cat>
            <c:strRef>
              <c:f>'D2-F14'!$A$5:$A$24</c:f>
              <c:strCache>
                <c:ptCount val="20"/>
                <c:pt idx="0">
                  <c:v>Marin</c:v>
                </c:pt>
                <c:pt idx="1">
                  <c:v>Klima</c:v>
                </c:pt>
                <c:pt idx="2">
                  <c:v>Miljø</c:v>
                </c:pt>
                <c:pt idx="3">
                  <c:v>Utviklingsforskning</c:v>
                </c:pt>
                <c:pt idx="4">
                  <c:v>Off. sektor for øvrig</c:v>
                </c:pt>
                <c:pt idx="5">
                  <c:v>Reiseliv</c:v>
                </c:pt>
                <c:pt idx="6">
                  <c:v>Havbruk</c:v>
                </c:pt>
                <c:pt idx="7">
                  <c:v>Helse og omsorg</c:v>
                </c:pt>
                <c:pt idx="8">
                  <c:v>Energi</c:v>
                </c:pt>
                <c:pt idx="9">
                  <c:v>Fiskeri</c:v>
                </c:pt>
                <c:pt idx="10">
                  <c:v>Velferd</c:v>
                </c:pt>
                <c:pt idx="11">
                  <c:v>Maritim</c:v>
                </c:pt>
                <c:pt idx="12">
                  <c:v>Utdanning</c:v>
                </c:pt>
                <c:pt idx="14">
                  <c:v>Bioteknologi</c:v>
                </c:pt>
                <c:pt idx="15">
                  <c:v>Nanoteknologi</c:v>
                </c:pt>
                <c:pt idx="16">
                  <c:v>Nye materialer</c:v>
                </c:pt>
                <c:pt idx="17">
                  <c:v>IKT</c:v>
                </c:pt>
                <c:pt idx="19">
                  <c:v>Totalt UoH-sektor</c:v>
                </c:pt>
              </c:strCache>
            </c:strRef>
          </c:cat>
          <c:val>
            <c:numRef>
              <c:f>'D2-F14'!$B$5:$B$24</c:f>
              <c:numCache>
                <c:formatCode>0</c:formatCode>
                <c:ptCount val="20"/>
                <c:pt idx="0">
                  <c:v>62.337662337662337</c:v>
                </c:pt>
                <c:pt idx="1">
                  <c:v>55.590800951625695</c:v>
                </c:pt>
                <c:pt idx="2">
                  <c:v>46.931407942238266</c:v>
                </c:pt>
                <c:pt idx="3">
                  <c:v>45.283018867924532</c:v>
                </c:pt>
                <c:pt idx="4">
                  <c:v>41.150922909880563</c:v>
                </c:pt>
                <c:pt idx="5">
                  <c:v>38</c:v>
                </c:pt>
                <c:pt idx="6">
                  <c:v>37.265917602996254</c:v>
                </c:pt>
                <c:pt idx="7">
                  <c:v>37.162320883251112</c:v>
                </c:pt>
                <c:pt idx="8">
                  <c:v>36.677524429967427</c:v>
                </c:pt>
                <c:pt idx="9">
                  <c:v>34.158415841584159</c:v>
                </c:pt>
                <c:pt idx="10">
                  <c:v>30.909090909090907</c:v>
                </c:pt>
                <c:pt idx="11">
                  <c:v>29.953917050691242</c:v>
                </c:pt>
                <c:pt idx="12">
                  <c:v>26.546822742474919</c:v>
                </c:pt>
                <c:pt idx="14">
                  <c:v>52.258934592043161</c:v>
                </c:pt>
                <c:pt idx="15">
                  <c:v>51.340971014017001</c:v>
                </c:pt>
                <c:pt idx="16">
                  <c:v>43.779904306220097</c:v>
                </c:pt>
                <c:pt idx="17">
                  <c:v>40.891404315528831</c:v>
                </c:pt>
                <c:pt idx="19" formatCode="General">
                  <c:v>39</c:v>
                </c:pt>
              </c:numCache>
            </c:numRef>
          </c:val>
          <c:extLst>
            <c:ext xmlns:c16="http://schemas.microsoft.com/office/drawing/2014/chart" uri="{C3380CC4-5D6E-409C-BE32-E72D297353CC}">
              <c16:uniqueId val="{00000000-78EB-4489-96D1-854BD71DCE7F}"/>
            </c:ext>
          </c:extLst>
        </c:ser>
        <c:ser>
          <c:idx val="1"/>
          <c:order val="1"/>
          <c:tx>
            <c:strRef>
              <c:f>'D2-F14'!$C$4</c:f>
              <c:strCache>
                <c:ptCount val="1"/>
                <c:pt idx="0">
                  <c:v>Andel anvendt forskning</c:v>
                </c:pt>
              </c:strCache>
            </c:strRef>
          </c:tx>
          <c:spPr>
            <a:solidFill>
              <a:schemeClr val="accent2"/>
            </a:solidFill>
            <a:ln>
              <a:noFill/>
            </a:ln>
            <a:effectLst/>
          </c:spPr>
          <c:invertIfNegative val="0"/>
          <c:cat>
            <c:strRef>
              <c:f>'D2-F14'!$A$5:$A$24</c:f>
              <c:strCache>
                <c:ptCount val="20"/>
                <c:pt idx="0">
                  <c:v>Marin</c:v>
                </c:pt>
                <c:pt idx="1">
                  <c:v>Klima</c:v>
                </c:pt>
                <c:pt idx="2">
                  <c:v>Miljø</c:v>
                </c:pt>
                <c:pt idx="3">
                  <c:v>Utviklingsforskning</c:v>
                </c:pt>
                <c:pt idx="4">
                  <c:v>Off. sektor for øvrig</c:v>
                </c:pt>
                <c:pt idx="5">
                  <c:v>Reiseliv</c:v>
                </c:pt>
                <c:pt idx="6">
                  <c:v>Havbruk</c:v>
                </c:pt>
                <c:pt idx="7">
                  <c:v>Helse og omsorg</c:v>
                </c:pt>
                <c:pt idx="8">
                  <c:v>Energi</c:v>
                </c:pt>
                <c:pt idx="9">
                  <c:v>Fiskeri</c:v>
                </c:pt>
                <c:pt idx="10">
                  <c:v>Velferd</c:v>
                </c:pt>
                <c:pt idx="11">
                  <c:v>Maritim</c:v>
                </c:pt>
                <c:pt idx="12">
                  <c:v>Utdanning</c:v>
                </c:pt>
                <c:pt idx="14">
                  <c:v>Bioteknologi</c:v>
                </c:pt>
                <c:pt idx="15">
                  <c:v>Nanoteknologi</c:v>
                </c:pt>
                <c:pt idx="16">
                  <c:v>Nye materialer</c:v>
                </c:pt>
                <c:pt idx="17">
                  <c:v>IKT</c:v>
                </c:pt>
                <c:pt idx="19">
                  <c:v>Totalt UoH-sektor</c:v>
                </c:pt>
              </c:strCache>
            </c:strRef>
          </c:cat>
          <c:val>
            <c:numRef>
              <c:f>'D2-F14'!$C$5:$C$24</c:f>
              <c:numCache>
                <c:formatCode>0</c:formatCode>
                <c:ptCount val="20"/>
                <c:pt idx="0">
                  <c:v>30.357142857142854</c:v>
                </c:pt>
                <c:pt idx="1">
                  <c:v>36.478984932593178</c:v>
                </c:pt>
                <c:pt idx="2">
                  <c:v>42.166064981949461</c:v>
                </c:pt>
                <c:pt idx="3">
                  <c:v>38.005390835579519</c:v>
                </c:pt>
                <c:pt idx="4">
                  <c:v>45.385450597176977</c:v>
                </c:pt>
                <c:pt idx="5">
                  <c:v>49</c:v>
                </c:pt>
                <c:pt idx="6">
                  <c:v>49.438202247191008</c:v>
                </c:pt>
                <c:pt idx="7">
                  <c:v>44.98473103124266</c:v>
                </c:pt>
                <c:pt idx="8">
                  <c:v>50.879478827361567</c:v>
                </c:pt>
                <c:pt idx="9">
                  <c:v>50.990099009900987</c:v>
                </c:pt>
                <c:pt idx="10">
                  <c:v>54.458874458874462</c:v>
                </c:pt>
                <c:pt idx="11">
                  <c:v>49.078341013824883</c:v>
                </c:pt>
                <c:pt idx="12">
                  <c:v>46.446488294314378</c:v>
                </c:pt>
                <c:pt idx="14">
                  <c:v>36.952124072825356</c:v>
                </c:pt>
                <c:pt idx="15">
                  <c:v>44.335751567475292</c:v>
                </c:pt>
                <c:pt idx="16">
                  <c:v>47.368421052631575</c:v>
                </c:pt>
                <c:pt idx="17">
                  <c:v>43.827378846834094</c:v>
                </c:pt>
                <c:pt idx="19" formatCode="General">
                  <c:v>46</c:v>
                </c:pt>
              </c:numCache>
            </c:numRef>
          </c:val>
          <c:extLst>
            <c:ext xmlns:c16="http://schemas.microsoft.com/office/drawing/2014/chart" uri="{C3380CC4-5D6E-409C-BE32-E72D297353CC}">
              <c16:uniqueId val="{00000001-78EB-4489-96D1-854BD71DCE7F}"/>
            </c:ext>
          </c:extLst>
        </c:ser>
        <c:ser>
          <c:idx val="2"/>
          <c:order val="2"/>
          <c:tx>
            <c:strRef>
              <c:f>'D2-F14'!$D$4</c:f>
              <c:strCache>
                <c:ptCount val="1"/>
                <c:pt idx="0">
                  <c:v>Andel utviklingsarbeid</c:v>
                </c:pt>
              </c:strCache>
            </c:strRef>
          </c:tx>
          <c:spPr>
            <a:solidFill>
              <a:schemeClr val="accent3"/>
            </a:solidFill>
            <a:ln>
              <a:noFill/>
            </a:ln>
            <a:effectLst/>
          </c:spPr>
          <c:invertIfNegative val="0"/>
          <c:cat>
            <c:strRef>
              <c:f>'D2-F14'!$A$5:$A$24</c:f>
              <c:strCache>
                <c:ptCount val="20"/>
                <c:pt idx="0">
                  <c:v>Marin</c:v>
                </c:pt>
                <c:pt idx="1">
                  <c:v>Klima</c:v>
                </c:pt>
                <c:pt idx="2">
                  <c:v>Miljø</c:v>
                </c:pt>
                <c:pt idx="3">
                  <c:v>Utviklingsforskning</c:v>
                </c:pt>
                <c:pt idx="4">
                  <c:v>Off. sektor for øvrig</c:v>
                </c:pt>
                <c:pt idx="5">
                  <c:v>Reiseliv</c:v>
                </c:pt>
                <c:pt idx="6">
                  <c:v>Havbruk</c:v>
                </c:pt>
                <c:pt idx="7">
                  <c:v>Helse og omsorg</c:v>
                </c:pt>
                <c:pt idx="8">
                  <c:v>Energi</c:v>
                </c:pt>
                <c:pt idx="9">
                  <c:v>Fiskeri</c:v>
                </c:pt>
                <c:pt idx="10">
                  <c:v>Velferd</c:v>
                </c:pt>
                <c:pt idx="11">
                  <c:v>Maritim</c:v>
                </c:pt>
                <c:pt idx="12">
                  <c:v>Utdanning</c:v>
                </c:pt>
                <c:pt idx="14">
                  <c:v>Bioteknologi</c:v>
                </c:pt>
                <c:pt idx="15">
                  <c:v>Nanoteknologi</c:v>
                </c:pt>
                <c:pt idx="16">
                  <c:v>Nye materialer</c:v>
                </c:pt>
                <c:pt idx="17">
                  <c:v>IKT</c:v>
                </c:pt>
                <c:pt idx="19">
                  <c:v>Totalt UoH-sektor</c:v>
                </c:pt>
              </c:strCache>
            </c:strRef>
          </c:cat>
          <c:val>
            <c:numRef>
              <c:f>'D2-F14'!$D$5:$D$24</c:f>
              <c:numCache>
                <c:formatCode>0</c:formatCode>
                <c:ptCount val="20"/>
                <c:pt idx="0">
                  <c:v>7.3051948051948052</c:v>
                </c:pt>
                <c:pt idx="1">
                  <c:v>7.9302141157811255</c:v>
                </c:pt>
                <c:pt idx="2">
                  <c:v>10.902527075812273</c:v>
                </c:pt>
                <c:pt idx="3">
                  <c:v>16.711590296495956</c:v>
                </c:pt>
                <c:pt idx="4">
                  <c:v>13.463626492942455</c:v>
                </c:pt>
                <c:pt idx="5">
                  <c:v>13</c:v>
                </c:pt>
                <c:pt idx="6">
                  <c:v>13.295880149812733</c:v>
                </c:pt>
                <c:pt idx="7">
                  <c:v>17.852948085506227</c:v>
                </c:pt>
                <c:pt idx="8">
                  <c:v>12.44299674267101</c:v>
                </c:pt>
                <c:pt idx="9">
                  <c:v>14.85148514851485</c:v>
                </c:pt>
                <c:pt idx="10">
                  <c:v>14.632034632034632</c:v>
                </c:pt>
                <c:pt idx="11">
                  <c:v>20.967741935483872</c:v>
                </c:pt>
                <c:pt idx="12">
                  <c:v>27.006688963210699</c:v>
                </c:pt>
                <c:pt idx="14">
                  <c:v>10.78894133513149</c:v>
                </c:pt>
                <c:pt idx="15">
                  <c:v>4.323277418507697</c:v>
                </c:pt>
                <c:pt idx="16">
                  <c:v>8.8516746411483265</c:v>
                </c:pt>
                <c:pt idx="17">
                  <c:v>15.281216837637071</c:v>
                </c:pt>
                <c:pt idx="19" formatCode="General">
                  <c:v>15</c:v>
                </c:pt>
              </c:numCache>
            </c:numRef>
          </c:val>
          <c:extLst>
            <c:ext xmlns:c16="http://schemas.microsoft.com/office/drawing/2014/chart" uri="{C3380CC4-5D6E-409C-BE32-E72D297353CC}">
              <c16:uniqueId val="{00000002-78EB-4489-96D1-854BD71DCE7F}"/>
            </c:ext>
          </c:extLst>
        </c:ser>
        <c:dLbls>
          <c:showLegendKey val="0"/>
          <c:showVal val="0"/>
          <c:showCatName val="0"/>
          <c:showSerName val="0"/>
          <c:showPercent val="0"/>
          <c:showBubbleSize val="0"/>
        </c:dLbls>
        <c:gapWidth val="50"/>
        <c:overlap val="100"/>
        <c:axId val="1630537952"/>
        <c:axId val="1630538432"/>
      </c:barChart>
      <c:catAx>
        <c:axId val="163053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30538432"/>
        <c:crosses val="autoZero"/>
        <c:auto val="1"/>
        <c:lblAlgn val="ctr"/>
        <c:lblOffset val="100"/>
        <c:noMultiLvlLbl val="0"/>
      </c:catAx>
      <c:valAx>
        <c:axId val="163053843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Prosent</a:t>
                </a:r>
              </a:p>
            </c:rich>
          </c:tx>
          <c:layout>
            <c:manualLayout>
              <c:xMode val="edge"/>
              <c:yMode val="edge"/>
              <c:x val="2.5972222222222211E-4"/>
              <c:y val="3.038194444444443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30537952"/>
        <c:crosses val="autoZero"/>
        <c:crossBetween val="between"/>
      </c:valAx>
      <c:spPr>
        <a:noFill/>
        <a:ln>
          <a:noFill/>
        </a:ln>
        <a:effectLst/>
      </c:spPr>
    </c:plotArea>
    <c:legend>
      <c:legendPos val="b"/>
      <c:layout>
        <c:manualLayout>
          <c:xMode val="edge"/>
          <c:yMode val="edge"/>
          <c:x val="0.14483072916666667"/>
          <c:y val="0.91676597222222223"/>
          <c:w val="0.71474809027777775"/>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99131944444448E-2"/>
          <c:y val="8.6203819444444441E-2"/>
          <c:w val="0.90274531250000001"/>
          <c:h val="0.81561006944444447"/>
        </c:manualLayout>
      </c:layout>
      <c:barChart>
        <c:barDir val="bar"/>
        <c:grouping val="clustered"/>
        <c:varyColors val="0"/>
        <c:ser>
          <c:idx val="0"/>
          <c:order val="0"/>
          <c:tx>
            <c:strRef>
              <c:f>'D3-F1'!$B$4</c:f>
              <c:strCache>
                <c:ptCount val="1"/>
                <c:pt idx="0">
                  <c:v>FoU-utgifter</c:v>
                </c:pt>
              </c:strCache>
            </c:strRef>
          </c:tx>
          <c:spPr>
            <a:solidFill>
              <a:schemeClr val="accent4"/>
            </a:solidFill>
            <a:ln>
              <a:noFill/>
            </a:ln>
            <a:effectLst/>
          </c:spPr>
          <c:invertIfNegative val="0"/>
          <c:cat>
            <c:strRef>
              <c:f>'D3-F1'!$A$5:$A$14</c:f>
              <c:strCache>
                <c:ptCount val="10"/>
                <c:pt idx="0">
                  <c:v>UiA</c:v>
                </c:pt>
                <c:pt idx="1">
                  <c:v>NordU</c:v>
                </c:pt>
                <c:pt idx="2">
                  <c:v>USN</c:v>
                </c:pt>
                <c:pt idx="3">
                  <c:v>UiS</c:v>
                </c:pt>
                <c:pt idx="4">
                  <c:v>OsloMet</c:v>
                </c:pt>
                <c:pt idx="5">
                  <c:v>NMBU</c:v>
                </c:pt>
                <c:pt idx="6">
                  <c:v>UiT</c:v>
                </c:pt>
                <c:pt idx="7">
                  <c:v>UiB</c:v>
                </c:pt>
                <c:pt idx="8">
                  <c:v>NTNU</c:v>
                </c:pt>
                <c:pt idx="9">
                  <c:v>UiO</c:v>
                </c:pt>
              </c:strCache>
            </c:strRef>
          </c:cat>
          <c:val>
            <c:numRef>
              <c:f>'D3-F1'!$B$5:$B$14</c:f>
              <c:numCache>
                <c:formatCode>General</c:formatCode>
                <c:ptCount val="10"/>
                <c:pt idx="0">
                  <c:v>616</c:v>
                </c:pt>
                <c:pt idx="1">
                  <c:v>637</c:v>
                </c:pt>
                <c:pt idx="2">
                  <c:v>757</c:v>
                </c:pt>
                <c:pt idx="3">
                  <c:v>912</c:v>
                </c:pt>
                <c:pt idx="4" formatCode="#,##0">
                  <c:v>1103</c:v>
                </c:pt>
                <c:pt idx="5" formatCode="#,##0">
                  <c:v>1147</c:v>
                </c:pt>
                <c:pt idx="6" formatCode="#,##0">
                  <c:v>1771</c:v>
                </c:pt>
                <c:pt idx="7" formatCode="#,##0">
                  <c:v>2724</c:v>
                </c:pt>
                <c:pt idx="8" formatCode="#,##0">
                  <c:v>5722</c:v>
                </c:pt>
                <c:pt idx="9" formatCode="#,##0">
                  <c:v>5836</c:v>
                </c:pt>
              </c:numCache>
            </c:numRef>
          </c:val>
          <c:extLst>
            <c:ext xmlns:c16="http://schemas.microsoft.com/office/drawing/2014/chart" uri="{C3380CC4-5D6E-409C-BE32-E72D297353CC}">
              <c16:uniqueId val="{00000000-D6A1-48EF-848D-51C91284E1DC}"/>
            </c:ext>
          </c:extLst>
        </c:ser>
        <c:ser>
          <c:idx val="1"/>
          <c:order val="1"/>
          <c:tx>
            <c:strRef>
              <c:f>'D3-F1'!$C$4</c:f>
              <c:strCache>
                <c:ptCount val="1"/>
              </c:strCache>
            </c:strRef>
          </c:tx>
          <c:spPr>
            <a:solidFill>
              <a:schemeClr val="accent3">
                <a:lumMod val="40000"/>
                <a:lumOff val="60000"/>
              </a:schemeClr>
            </a:solidFill>
            <a:ln>
              <a:noFill/>
            </a:ln>
            <a:effectLst/>
          </c:spPr>
          <c:invertIfNegative val="0"/>
          <c:cat>
            <c:strRef>
              <c:f>'D3-F1'!$A$5:$A$14</c:f>
              <c:strCache>
                <c:ptCount val="10"/>
                <c:pt idx="0">
                  <c:v>UiA</c:v>
                </c:pt>
                <c:pt idx="1">
                  <c:v>NordU</c:v>
                </c:pt>
                <c:pt idx="2">
                  <c:v>USN</c:v>
                </c:pt>
                <c:pt idx="3">
                  <c:v>UiS</c:v>
                </c:pt>
                <c:pt idx="4">
                  <c:v>OsloMet</c:v>
                </c:pt>
                <c:pt idx="5">
                  <c:v>NMBU</c:v>
                </c:pt>
                <c:pt idx="6">
                  <c:v>UiT</c:v>
                </c:pt>
                <c:pt idx="7">
                  <c:v>UiB</c:v>
                </c:pt>
                <c:pt idx="8">
                  <c:v>NTNU</c:v>
                </c:pt>
                <c:pt idx="9">
                  <c:v>UiO</c:v>
                </c:pt>
              </c:strCache>
            </c:strRef>
          </c:cat>
          <c:val>
            <c:numRef>
              <c:f>'D3-F1'!$C$5:$C$14</c:f>
              <c:numCache>
                <c:formatCode>General</c:formatCode>
                <c:ptCount val="10"/>
              </c:numCache>
            </c:numRef>
          </c:val>
          <c:extLst>
            <c:ext xmlns:c16="http://schemas.microsoft.com/office/drawing/2014/chart" uri="{C3380CC4-5D6E-409C-BE32-E72D297353CC}">
              <c16:uniqueId val="{00000001-D6A1-48EF-848D-51C91284E1DC}"/>
            </c:ext>
          </c:extLst>
        </c:ser>
        <c:dLbls>
          <c:showLegendKey val="0"/>
          <c:showVal val="0"/>
          <c:showCatName val="0"/>
          <c:showSerName val="0"/>
          <c:showPercent val="0"/>
          <c:showBubbleSize val="0"/>
        </c:dLbls>
        <c:gapWidth val="50"/>
        <c:overlap val="100"/>
        <c:axId val="391601119"/>
        <c:axId val="393595615"/>
      </c:barChart>
      <c:catAx>
        <c:axId val="3916011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nb-NO"/>
          </a:p>
        </c:txPr>
        <c:crossAx val="393595615"/>
        <c:crosses val="autoZero"/>
        <c:auto val="1"/>
        <c:lblAlgn val="ctr"/>
        <c:lblOffset val="100"/>
        <c:noMultiLvlLbl val="0"/>
      </c:catAx>
      <c:valAx>
        <c:axId val="393595615"/>
        <c:scaling>
          <c:orientation val="minMax"/>
          <c:max val="6000"/>
        </c:scaling>
        <c:delete val="0"/>
        <c:axPos val="b"/>
        <c:majorGridlines>
          <c:spPr>
            <a:ln w="9525" cap="flat" cmpd="sng" algn="ctr">
              <a:solidFill>
                <a:schemeClr val="tx1">
                  <a:lumMod val="15000"/>
                  <a:lumOff val="85000"/>
                </a:schemeClr>
              </a:solidFill>
              <a:round/>
            </a:ln>
            <a:effectLst/>
          </c:spPr>
        </c:majorGridlines>
        <c:numFmt formatCode="#,##0;\ #,##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916011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20411925718E-2"/>
          <c:y val="0.11760861621979016"/>
          <c:w val="0.76421076388888909"/>
          <c:h val="0.76562664207540931"/>
        </c:manualLayout>
      </c:layout>
      <c:lineChart>
        <c:grouping val="standard"/>
        <c:varyColors val="0"/>
        <c:ser>
          <c:idx val="0"/>
          <c:order val="0"/>
          <c:tx>
            <c:strRef>
              <c:f>'D3-F2'!$A$5</c:f>
              <c:strCache>
                <c:ptCount val="1"/>
                <c:pt idx="0">
                  <c:v>UiB</c:v>
                </c:pt>
              </c:strCache>
            </c:strRef>
          </c:tx>
          <c:spPr>
            <a:ln w="28575" cap="rnd">
              <a:solidFill>
                <a:schemeClr val="accent1"/>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'D3-F2'!$B$5:$L$5</c:f>
              <c:numCache>
                <c:formatCode>_-* #\ ##0_-;\-* #\ ##0_-;_-* "-"??_-;_-@_-</c:formatCode>
                <c:ptCount val="11"/>
                <c:pt idx="0">
                  <c:v>1781.7403993610224</c:v>
                </c:pt>
                <c:pt idx="1">
                  <c:v>2294.3661503067483</c:v>
                </c:pt>
                <c:pt idx="2">
                  <c:v>2235.3100937081658</c:v>
                </c:pt>
                <c:pt idx="3">
                  <c:v>1804.8482029339857</c:v>
                </c:pt>
                <c:pt idx="4">
                  <c:v>1795.2567268623025</c:v>
                </c:pt>
                <c:pt idx="5">
                  <c:v>1750.8915052631578</c:v>
                </c:pt>
                <c:pt idx="6">
                  <c:v>1890.2445299999999</c:v>
                </c:pt>
                <c:pt idx="7">
                  <c:v>2116.7509125840543</c:v>
                </c:pt>
                <c:pt idx="8">
                  <c:v>2278.4199637681158</c:v>
                </c:pt>
                <c:pt idx="9">
                  <c:v>2093.5394138232718</c:v>
                </c:pt>
                <c:pt idx="10">
                  <c:v>2046.5538197097023</c:v>
                </c:pt>
              </c:numCache>
            </c:numRef>
          </c:val>
          <c:smooth val="0"/>
          <c:extLst>
            <c:ext xmlns:c16="http://schemas.microsoft.com/office/drawing/2014/chart" uri="{C3380CC4-5D6E-409C-BE32-E72D297353CC}">
              <c16:uniqueId val="{00000000-6096-462E-9163-6474BC7C6999}"/>
            </c:ext>
          </c:extLst>
        </c:ser>
        <c:ser>
          <c:idx val="1"/>
          <c:order val="1"/>
          <c:tx>
            <c:strRef>
              <c:f>'D3-F2'!$A$6</c:f>
              <c:strCache>
                <c:ptCount val="1"/>
                <c:pt idx="0">
                  <c:v>UiO</c:v>
                </c:pt>
              </c:strCache>
            </c:strRef>
          </c:tx>
          <c:spPr>
            <a:ln w="28575" cap="rnd">
              <a:solidFill>
                <a:schemeClr val="accent1">
                  <a:lumMod val="5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'D3-F2'!$B$6:$L$6</c:f>
              <c:numCache>
                <c:formatCode>_-* #\ ##0_-;\-* #\ ##0_-;_-* "-"??_-;_-@_-</c:formatCode>
                <c:ptCount val="11"/>
                <c:pt idx="0">
                  <c:v>3306.2872843450482</c:v>
                </c:pt>
                <c:pt idx="1">
                  <c:v>4084.8725306748465</c:v>
                </c:pt>
                <c:pt idx="2">
                  <c:v>3141.5035341365465</c:v>
                </c:pt>
                <c:pt idx="3">
                  <c:v>3344.9802689486551</c:v>
                </c:pt>
                <c:pt idx="4">
                  <c:v>3389.2513882618509</c:v>
                </c:pt>
                <c:pt idx="5">
                  <c:v>3447.8356736842106</c:v>
                </c:pt>
                <c:pt idx="6">
                  <c:v>3552.8800499999998</c:v>
                </c:pt>
                <c:pt idx="7">
                  <c:v>4133.9225648414986</c:v>
                </c:pt>
                <c:pt idx="8">
                  <c:v>3976.6976449275357</c:v>
                </c:pt>
                <c:pt idx="9">
                  <c:v>3517.8305424321961</c:v>
                </c:pt>
                <c:pt idx="10">
                  <c:v>3425.6380672268911</c:v>
                </c:pt>
              </c:numCache>
            </c:numRef>
          </c:val>
          <c:smooth val="0"/>
          <c:extLst>
            <c:ext xmlns:c16="http://schemas.microsoft.com/office/drawing/2014/chart" uri="{C3380CC4-5D6E-409C-BE32-E72D297353CC}">
              <c16:uniqueId val="{00000001-6096-462E-9163-6474BC7C6999}"/>
            </c:ext>
          </c:extLst>
        </c:ser>
        <c:ser>
          <c:idx val="2"/>
          <c:order val="2"/>
          <c:tx>
            <c:strRef>
              <c:f>'D3-F2'!$A$7</c:f>
              <c:strCache>
                <c:ptCount val="1"/>
                <c:pt idx="0">
                  <c:v>UiT</c:v>
                </c:pt>
              </c:strCache>
            </c:strRef>
          </c:tx>
          <c:spPr>
            <a:ln w="28575" cap="rnd">
              <a:solidFill>
                <a:schemeClr val="accent1">
                  <a:lumMod val="60000"/>
                  <a:lumOff val="4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'D3-F2'!$B$7:$L$7</c:f>
              <c:numCache>
                <c:formatCode>_-* #\ ##0_-;\-* #\ ##0_-;_-* "-"??_-;_-@_-</c:formatCode>
                <c:ptCount val="11"/>
                <c:pt idx="0">
                  <c:v>1134.701661341853</c:v>
                </c:pt>
                <c:pt idx="1">
                  <c:v>1207.9993404907973</c:v>
                </c:pt>
                <c:pt idx="2">
                  <c:v>1196.0316465863455</c:v>
                </c:pt>
                <c:pt idx="3">
                  <c:v>1318.7032640586799</c:v>
                </c:pt>
                <c:pt idx="4">
                  <c:v>1366.0291534988714</c:v>
                </c:pt>
                <c:pt idx="5">
                  <c:v>1244.5061473684214</c:v>
                </c:pt>
                <c:pt idx="6">
                  <c:v>1362.4299699999999</c:v>
                </c:pt>
                <c:pt idx="7">
                  <c:v>1550.7543323727186</c:v>
                </c:pt>
                <c:pt idx="8">
                  <c:v>1688.5300905797101</c:v>
                </c:pt>
                <c:pt idx="9">
                  <c:v>1526.9634645669291</c:v>
                </c:pt>
                <c:pt idx="10">
                  <c:v>1335.8358365164249</c:v>
                </c:pt>
              </c:numCache>
            </c:numRef>
          </c:val>
          <c:smooth val="0"/>
          <c:extLst>
            <c:ext xmlns:c16="http://schemas.microsoft.com/office/drawing/2014/chart" uri="{C3380CC4-5D6E-409C-BE32-E72D297353CC}">
              <c16:uniqueId val="{00000002-6096-462E-9163-6474BC7C6999}"/>
            </c:ext>
          </c:extLst>
        </c:ser>
        <c:ser>
          <c:idx val="3"/>
          <c:order val="3"/>
          <c:tx>
            <c:strRef>
              <c:f>'D3-F2'!$A$8</c:f>
              <c:strCache>
                <c:ptCount val="1"/>
                <c:pt idx="0">
                  <c:v>NTNU</c:v>
                </c:pt>
              </c:strCache>
            </c:strRef>
          </c:tx>
          <c:spPr>
            <a:ln w="28575" cap="rnd">
              <a:solidFill>
                <a:schemeClr val="accent3"/>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'D3-F2'!$B$8:$L$8</c:f>
              <c:numCache>
                <c:formatCode>_-* #\ ##0_-;\-* #\ ##0_-;_-* "-"??_-;_-@_-</c:formatCode>
                <c:ptCount val="11"/>
                <c:pt idx="0">
                  <c:v>2416.5629552715654</c:v>
                </c:pt>
                <c:pt idx="1">
                  <c:v>2676.9186656441716</c:v>
                </c:pt>
                <c:pt idx="2">
                  <c:v>2587.0383534136545</c:v>
                </c:pt>
                <c:pt idx="3">
                  <c:v>2923.0281907090466</c:v>
                </c:pt>
                <c:pt idx="4">
                  <c:v>2820.4075282167041</c:v>
                </c:pt>
                <c:pt idx="5">
                  <c:v>3102.293252631579</c:v>
                </c:pt>
                <c:pt idx="6">
                  <c:v>3237.3832400000001</c:v>
                </c:pt>
                <c:pt idx="7">
                  <c:v>3796.2898655139293</c:v>
                </c:pt>
                <c:pt idx="8">
                  <c:v>4302.794528985507</c:v>
                </c:pt>
                <c:pt idx="9">
                  <c:v>3966.1453368328957</c:v>
                </c:pt>
                <c:pt idx="10">
                  <c:v>3756.0046829640951</c:v>
                </c:pt>
              </c:numCache>
            </c:numRef>
          </c:val>
          <c:smooth val="0"/>
          <c:extLst>
            <c:ext xmlns:c16="http://schemas.microsoft.com/office/drawing/2014/chart" uri="{C3380CC4-5D6E-409C-BE32-E72D297353CC}">
              <c16:uniqueId val="{00000003-6096-462E-9163-6474BC7C6999}"/>
            </c:ext>
          </c:extLst>
        </c:ser>
        <c:ser>
          <c:idx val="4"/>
          <c:order val="4"/>
          <c:tx>
            <c:strRef>
              <c:f>'D3-F2'!$A$9</c:f>
              <c:strCache>
                <c:ptCount val="1"/>
                <c:pt idx="0">
                  <c:v>NMBU</c:v>
                </c:pt>
              </c:strCache>
            </c:strRef>
          </c:tx>
          <c:spPr>
            <a:ln w="28575" cap="rnd">
              <a:solidFill>
                <a:schemeClr val="accent3">
                  <a:lumMod val="5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'D3-F2'!$B$9:$L$9</c:f>
              <c:numCache>
                <c:formatCode>_-* #\ ##0_-;\-* #\ ##0_-;_-* "-"??_-;_-@_-</c:formatCode>
                <c:ptCount val="11"/>
                <c:pt idx="0">
                  <c:v>698.84611821086264</c:v>
                </c:pt>
                <c:pt idx="1">
                  <c:v>720.43406441717786</c:v>
                </c:pt>
                <c:pt idx="2">
                  <c:v>709.84568942436408</c:v>
                </c:pt>
                <c:pt idx="3">
                  <c:v>761.22017114914422</c:v>
                </c:pt>
                <c:pt idx="4">
                  <c:v>689.3087923250564</c:v>
                </c:pt>
                <c:pt idx="5">
                  <c:v>704.95875789473678</c:v>
                </c:pt>
                <c:pt idx="6">
                  <c:v>777.74261000000001</c:v>
                </c:pt>
                <c:pt idx="7">
                  <c:v>855.49347742555244</c:v>
                </c:pt>
                <c:pt idx="8">
                  <c:v>865.59184782608691</c:v>
                </c:pt>
                <c:pt idx="9">
                  <c:v>1047.5943919510059</c:v>
                </c:pt>
                <c:pt idx="10">
                  <c:v>810.3907486631017</c:v>
                </c:pt>
              </c:numCache>
            </c:numRef>
          </c:val>
          <c:smooth val="0"/>
          <c:extLst>
            <c:ext xmlns:c16="http://schemas.microsoft.com/office/drawing/2014/chart" uri="{C3380CC4-5D6E-409C-BE32-E72D297353CC}">
              <c16:uniqueId val="{00000004-6096-462E-9163-6474BC7C6999}"/>
            </c:ext>
          </c:extLst>
        </c:ser>
        <c:ser>
          <c:idx val="5"/>
          <c:order val="5"/>
          <c:tx>
            <c:strRef>
              <c:f>'D3-F2'!$A$10</c:f>
              <c:strCache>
                <c:ptCount val="1"/>
                <c:pt idx="0">
                  <c:v>UiS</c:v>
                </c:pt>
              </c:strCache>
            </c:strRef>
          </c:tx>
          <c:spPr>
            <a:ln w="28575" cap="rnd">
              <a:solidFill>
                <a:schemeClr val="accent3">
                  <a:lumMod val="60000"/>
                  <a:lumOff val="4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'D3-F2'!$B$10:$L$10</c:f>
              <c:numCache>
                <c:formatCode>_-* #\ ##0_-;\-* #\ ##0_-;_-* "-"??_-;_-@_-</c:formatCode>
                <c:ptCount val="11"/>
                <c:pt idx="0">
                  <c:v>161.87440894568692</c:v>
                </c:pt>
                <c:pt idx="1">
                  <c:v>295.08381901840488</c:v>
                </c:pt>
                <c:pt idx="2">
                  <c:v>268.69133868808564</c:v>
                </c:pt>
                <c:pt idx="3">
                  <c:v>361.83929095354523</c:v>
                </c:pt>
                <c:pt idx="4">
                  <c:v>406.81662528216708</c:v>
                </c:pt>
                <c:pt idx="5">
                  <c:v>397.44673684210528</c:v>
                </c:pt>
                <c:pt idx="6">
                  <c:v>464.08590999999996</c:v>
                </c:pt>
                <c:pt idx="7">
                  <c:v>615.15281460134486</c:v>
                </c:pt>
                <c:pt idx="8">
                  <c:v>627.39734601449277</c:v>
                </c:pt>
                <c:pt idx="9">
                  <c:v>643.47037620297453</c:v>
                </c:pt>
                <c:pt idx="10">
                  <c:v>684.85248281130634</c:v>
                </c:pt>
              </c:numCache>
            </c:numRef>
          </c:val>
          <c:smooth val="0"/>
          <c:extLst>
            <c:ext xmlns:c16="http://schemas.microsoft.com/office/drawing/2014/chart" uri="{C3380CC4-5D6E-409C-BE32-E72D297353CC}">
              <c16:uniqueId val="{00000005-6096-462E-9163-6474BC7C6999}"/>
            </c:ext>
          </c:extLst>
        </c:ser>
        <c:ser>
          <c:idx val="6"/>
          <c:order val="6"/>
          <c:tx>
            <c:strRef>
              <c:f>'D3-F2'!$A$11</c:f>
              <c:strCache>
                <c:ptCount val="1"/>
                <c:pt idx="0">
                  <c:v>UiA</c:v>
                </c:pt>
              </c:strCache>
            </c:strRef>
          </c:tx>
          <c:spPr>
            <a:ln w="28575" cap="rnd">
              <a:solidFill>
                <a:schemeClr val="bg1">
                  <a:lumMod val="75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'D3-F2'!$B$11:$L$11</c:f>
              <c:numCache>
                <c:formatCode>_-* #\ ##0_-;\-* #\ ##0_-;_-* "-"??_-;_-@_-</c:formatCode>
                <c:ptCount val="11"/>
                <c:pt idx="0">
                  <c:v>157.88431309904155</c:v>
                </c:pt>
                <c:pt idx="1">
                  <c:v>164.41254601226993</c:v>
                </c:pt>
                <c:pt idx="2">
                  <c:v>221.37610441767069</c:v>
                </c:pt>
                <c:pt idx="3">
                  <c:v>234.90975550122252</c:v>
                </c:pt>
                <c:pt idx="4">
                  <c:v>298.88176072234762</c:v>
                </c:pt>
                <c:pt idx="5">
                  <c:v>313.12412631578945</c:v>
                </c:pt>
                <c:pt idx="6">
                  <c:v>330.82580000000002</c:v>
                </c:pt>
                <c:pt idx="7">
                  <c:v>453.19847262247839</c:v>
                </c:pt>
                <c:pt idx="8">
                  <c:v>497.69742753623183</c:v>
                </c:pt>
                <c:pt idx="9">
                  <c:v>494.49267716535439</c:v>
                </c:pt>
                <c:pt idx="10">
                  <c:v>448.68946524064177</c:v>
                </c:pt>
              </c:numCache>
            </c:numRef>
          </c:val>
          <c:smooth val="0"/>
          <c:extLst>
            <c:ext xmlns:c16="http://schemas.microsoft.com/office/drawing/2014/chart" uri="{C3380CC4-5D6E-409C-BE32-E72D297353CC}">
              <c16:uniqueId val="{00000006-6096-462E-9163-6474BC7C6999}"/>
            </c:ext>
          </c:extLst>
        </c:ser>
        <c:ser>
          <c:idx val="7"/>
          <c:order val="7"/>
          <c:tx>
            <c:strRef>
              <c:f>'D3-F2'!$A$12</c:f>
              <c:strCache>
                <c:ptCount val="1"/>
                <c:pt idx="0">
                  <c:v>NordU</c:v>
                </c:pt>
              </c:strCache>
            </c:strRef>
          </c:tx>
          <c:spPr>
            <a:ln w="28575" cap="rnd">
              <a:solidFill>
                <a:schemeClr val="tx1">
                  <a:lumMod val="50000"/>
                  <a:lumOff val="5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'D3-F2'!$B$12:$L$12</c:f>
              <c:numCache>
                <c:formatCode>_-* #\ ##0_-;\-* #\ ##0_-;_-* "-"??_-;_-@_-</c:formatCode>
                <c:ptCount val="11"/>
                <c:pt idx="0">
                  <c:v>147.47477635782749</c:v>
                </c:pt>
                <c:pt idx="1">
                  <c:v>185.29969325153374</c:v>
                </c:pt>
                <c:pt idx="2">
                  <c:v>197.49547523427043</c:v>
                </c:pt>
                <c:pt idx="3">
                  <c:v>224.77663814180931</c:v>
                </c:pt>
                <c:pt idx="4">
                  <c:v>272.64624153498869</c:v>
                </c:pt>
                <c:pt idx="5">
                  <c:v>259.44959999999998</c:v>
                </c:pt>
                <c:pt idx="6">
                  <c:v>339.33209000000005</c:v>
                </c:pt>
                <c:pt idx="7">
                  <c:v>397.74893371757929</c:v>
                </c:pt>
                <c:pt idx="8">
                  <c:v>403.68318840579707</c:v>
                </c:pt>
                <c:pt idx="9">
                  <c:v>448.12793525809275</c:v>
                </c:pt>
                <c:pt idx="10">
                  <c:v>462.45903743315512</c:v>
                </c:pt>
              </c:numCache>
            </c:numRef>
          </c:val>
          <c:smooth val="0"/>
          <c:extLst>
            <c:ext xmlns:c16="http://schemas.microsoft.com/office/drawing/2014/chart" uri="{C3380CC4-5D6E-409C-BE32-E72D297353CC}">
              <c16:uniqueId val="{00000007-6096-462E-9163-6474BC7C6999}"/>
            </c:ext>
          </c:extLst>
        </c:ser>
        <c:ser>
          <c:idx val="8"/>
          <c:order val="8"/>
          <c:tx>
            <c:strRef>
              <c:f>'D3-F2'!$A$13</c:f>
              <c:strCache>
                <c:ptCount val="1"/>
                <c:pt idx="0">
                  <c:v>OsloMet</c:v>
                </c:pt>
              </c:strCache>
            </c:strRef>
          </c:tx>
          <c:spPr>
            <a:ln w="28575" cap="rnd">
              <a:solidFill>
                <a:schemeClr val="tx1"/>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'D3-F2'!$B$13:$L$13</c:f>
              <c:numCache>
                <c:formatCode>_-* #\ ##0_-;\-* #\ ##0_-;_-* "-"??_-;_-@_-</c:formatCode>
                <c:ptCount val="11"/>
                <c:pt idx="0">
                  <c:v>173.87362619808306</c:v>
                </c:pt>
                <c:pt idx="1">
                  <c:v>245.22500000000002</c:v>
                </c:pt>
                <c:pt idx="2">
                  <c:v>260.40045515394917</c:v>
                </c:pt>
                <c:pt idx="3">
                  <c:v>265.06138141809294</c:v>
                </c:pt>
                <c:pt idx="4">
                  <c:v>256.13613995485326</c:v>
                </c:pt>
                <c:pt idx="5">
                  <c:v>315.10265263157902</c:v>
                </c:pt>
                <c:pt idx="6">
                  <c:v>597.92403999999999</c:v>
                </c:pt>
                <c:pt idx="7">
                  <c:v>868.02333333333343</c:v>
                </c:pt>
                <c:pt idx="8">
                  <c:v>924.11371376811587</c:v>
                </c:pt>
                <c:pt idx="9">
                  <c:v>956.35873140857404</c:v>
                </c:pt>
                <c:pt idx="10">
                  <c:v>819.95780748663105</c:v>
                </c:pt>
              </c:numCache>
            </c:numRef>
          </c:val>
          <c:smooth val="0"/>
          <c:extLst>
            <c:ext xmlns:c16="http://schemas.microsoft.com/office/drawing/2014/chart" uri="{C3380CC4-5D6E-409C-BE32-E72D297353CC}">
              <c16:uniqueId val="{00000008-6096-462E-9163-6474BC7C6999}"/>
            </c:ext>
          </c:extLst>
        </c:ser>
        <c:ser>
          <c:idx val="9"/>
          <c:order val="9"/>
          <c:tx>
            <c:strRef>
              <c:f>'D3-F2'!$A$14</c:f>
              <c:strCache>
                <c:ptCount val="1"/>
                <c:pt idx="0">
                  <c:v>USN</c:v>
                </c:pt>
              </c:strCache>
            </c:strRef>
          </c:tx>
          <c:spPr>
            <a:ln w="28575" cap="rnd">
              <a:solidFill>
                <a:schemeClr val="bg2">
                  <a:lumMod val="75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'D3-F2'!$B$14:$L$14</c:f>
              <c:numCache>
                <c:formatCode>_-* #\ ##0_-;\-* #\ ##0_-;_-* "-"??_-;_-@_-</c:formatCode>
                <c:ptCount val="11"/>
                <c:pt idx="0">
                  <c:v>166.5035463258786</c:v>
                </c:pt>
                <c:pt idx="1">
                  <c:v>173.03877300613496</c:v>
                </c:pt>
                <c:pt idx="2">
                  <c:v>194.87381526104417</c:v>
                </c:pt>
                <c:pt idx="3">
                  <c:v>219.78761613691933</c:v>
                </c:pt>
                <c:pt idx="4">
                  <c:v>233.8678216704289</c:v>
                </c:pt>
                <c:pt idx="5">
                  <c:v>264.54483157894737</c:v>
                </c:pt>
                <c:pt idx="6">
                  <c:v>335.62810999999999</c:v>
                </c:pt>
                <c:pt idx="7">
                  <c:v>464.18690682036504</c:v>
                </c:pt>
                <c:pt idx="8">
                  <c:v>496.06539855072452</c:v>
                </c:pt>
                <c:pt idx="9">
                  <c:v>576.14943132108488</c:v>
                </c:pt>
                <c:pt idx="10">
                  <c:v>562.8523071046601</c:v>
                </c:pt>
              </c:numCache>
            </c:numRef>
          </c:val>
          <c:smooth val="0"/>
          <c:extLst>
            <c:ext xmlns:c16="http://schemas.microsoft.com/office/drawing/2014/chart" uri="{C3380CC4-5D6E-409C-BE32-E72D297353CC}">
              <c16:uniqueId val="{00000009-6096-462E-9163-6474BC7C6999}"/>
            </c:ext>
          </c:extLst>
        </c:ser>
        <c:dLbls>
          <c:showLegendKey val="0"/>
          <c:showVal val="0"/>
          <c:showCatName val="0"/>
          <c:showSerName val="0"/>
          <c:showPercent val="0"/>
          <c:showBubbleSize val="0"/>
        </c:dLbls>
        <c:smooth val="0"/>
        <c:axId val="626038031"/>
        <c:axId val="626038511"/>
      </c:lineChart>
      <c:catAx>
        <c:axId val="62603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6038511"/>
        <c:crosses val="autoZero"/>
        <c:auto val="1"/>
        <c:lblAlgn val="ctr"/>
        <c:lblOffset val="100"/>
        <c:noMultiLvlLbl val="0"/>
      </c:catAx>
      <c:valAx>
        <c:axId val="626038511"/>
        <c:scaling>
          <c:orientation val="minMax"/>
          <c:max val="5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4.4072928550668682E-3"/>
              <c:y val="2.3334092958276747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6038031"/>
        <c:crosses val="autoZero"/>
        <c:crossBetween val="between"/>
      </c:valAx>
      <c:spPr>
        <a:noFill/>
        <a:ln>
          <a:noFill/>
        </a:ln>
        <a:effectLst/>
      </c:spPr>
    </c:plotArea>
    <c:legend>
      <c:legendPos val="r"/>
      <c:layout>
        <c:manualLayout>
          <c:xMode val="edge"/>
          <c:yMode val="edge"/>
          <c:x val="0.84997013888888884"/>
          <c:y val="4.9428252339866179E-3"/>
          <c:w val="0.14525850694444442"/>
          <c:h val="0.988894357636315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33182664069712E-2"/>
          <c:y val="5.5436507936507937E-2"/>
          <c:w val="0.69575104000832877"/>
          <c:h val="0.80727936507936515"/>
        </c:manualLayout>
      </c:layout>
      <c:barChart>
        <c:barDir val="col"/>
        <c:grouping val="percentStacked"/>
        <c:varyColors val="0"/>
        <c:ser>
          <c:idx val="0"/>
          <c:order val="0"/>
          <c:tx>
            <c:strRef>
              <c:f>'D3-F3'!$B$5</c:f>
              <c:strCache>
                <c:ptCount val="1"/>
                <c:pt idx="0">
                  <c:v>Lønn</c:v>
                </c:pt>
              </c:strCache>
            </c:strRef>
          </c:tx>
          <c:spPr>
            <a:solidFill>
              <a:schemeClr val="accent1"/>
            </a:solidFill>
            <a:ln>
              <a:solidFill>
                <a:schemeClr val="bg1"/>
              </a:solidFill>
            </a:ln>
            <a:effectLst/>
          </c:spPr>
          <c:invertIfNegative val="0"/>
          <c:cat>
            <c:strRef>
              <c:f>'D3-F3'!$A$6:$A$15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'D3-F3'!$B$6:$B$15</c:f>
              <c:numCache>
                <c:formatCode>#,##0</c:formatCode>
                <c:ptCount val="10"/>
                <c:pt idx="0">
                  <c:v>1475.7333000000001</c:v>
                </c:pt>
                <c:pt idx="1">
                  <c:v>2833.6673700000001</c:v>
                </c:pt>
                <c:pt idx="2">
                  <c:v>1002.4454899999999</c:v>
                </c:pt>
                <c:pt idx="3">
                  <c:v>3071.6387799999998</c:v>
                </c:pt>
                <c:pt idx="4">
                  <c:v>581.11977000000002</c:v>
                </c:pt>
                <c:pt idx="5">
                  <c:v>591.08988999999997</c:v>
                </c:pt>
                <c:pt idx="6">
                  <c:v>321.09881999999999</c:v>
                </c:pt>
                <c:pt idx="7">
                  <c:v>344.62152000000003</c:v>
                </c:pt>
                <c:pt idx="8">
                  <c:v>600.60739000000001</c:v>
                </c:pt>
                <c:pt idx="9">
                  <c:v>445.08648999999997</c:v>
                </c:pt>
              </c:numCache>
            </c:numRef>
          </c:val>
          <c:extLst>
            <c:ext xmlns:c16="http://schemas.microsoft.com/office/drawing/2014/chart" uri="{C3380CC4-5D6E-409C-BE32-E72D297353CC}">
              <c16:uniqueId val="{00000000-C797-45C2-A5AF-2DF33EA17866}"/>
            </c:ext>
          </c:extLst>
        </c:ser>
        <c:ser>
          <c:idx val="1"/>
          <c:order val="1"/>
          <c:tx>
            <c:strRef>
              <c:f>'D3-F3'!$C$5</c:f>
              <c:strCache>
                <c:ptCount val="1"/>
                <c:pt idx="0">
                  <c:v>Annen drift</c:v>
                </c:pt>
              </c:strCache>
            </c:strRef>
          </c:tx>
          <c:spPr>
            <a:solidFill>
              <a:schemeClr val="accent1">
                <a:lumMod val="50000"/>
              </a:schemeClr>
            </a:solidFill>
            <a:ln>
              <a:solidFill>
                <a:schemeClr val="bg1"/>
              </a:solidFill>
            </a:ln>
            <a:effectLst/>
          </c:spPr>
          <c:invertIfNegative val="0"/>
          <c:cat>
            <c:strRef>
              <c:f>'D3-F3'!$A$6:$A$15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'D3-F3'!$C$6:$C$15</c:f>
              <c:numCache>
                <c:formatCode>#,##0</c:formatCode>
                <c:ptCount val="10"/>
                <c:pt idx="0">
                  <c:v>1165.3971200000001</c:v>
                </c:pt>
                <c:pt idx="1">
                  <c:v>1473.27451</c:v>
                </c:pt>
                <c:pt idx="2">
                  <c:v>687.44643000000008</c:v>
                </c:pt>
                <c:pt idx="3">
                  <c:v>1704.8023700000001</c:v>
                </c:pt>
                <c:pt idx="4">
                  <c:v>455.40562</c:v>
                </c:pt>
                <c:pt idx="5">
                  <c:v>280.55896000000001</c:v>
                </c:pt>
                <c:pt idx="6">
                  <c:v>255.18875</c:v>
                </c:pt>
                <c:pt idx="7">
                  <c:v>252.44354999999999</c:v>
                </c:pt>
                <c:pt idx="8">
                  <c:v>470.46456999999998</c:v>
                </c:pt>
                <c:pt idx="9">
                  <c:v>286.19033000000002</c:v>
                </c:pt>
              </c:numCache>
            </c:numRef>
          </c:val>
          <c:extLst>
            <c:ext xmlns:c16="http://schemas.microsoft.com/office/drawing/2014/chart" uri="{C3380CC4-5D6E-409C-BE32-E72D297353CC}">
              <c16:uniqueId val="{00000001-C797-45C2-A5AF-2DF33EA17866}"/>
            </c:ext>
          </c:extLst>
        </c:ser>
        <c:ser>
          <c:idx val="2"/>
          <c:order val="2"/>
          <c:tx>
            <c:strRef>
              <c:f>'D3-F3'!$D$5</c:f>
              <c:strCache>
                <c:ptCount val="1"/>
                <c:pt idx="0">
                  <c:v>Utstyr</c:v>
                </c:pt>
              </c:strCache>
            </c:strRef>
          </c:tx>
          <c:spPr>
            <a:solidFill>
              <a:schemeClr val="accent3"/>
            </a:solidFill>
            <a:ln>
              <a:solidFill>
                <a:schemeClr val="bg1"/>
              </a:solidFill>
            </a:ln>
            <a:effectLst/>
          </c:spPr>
          <c:invertIfNegative val="0"/>
          <c:cat>
            <c:strRef>
              <c:f>'D3-F3'!$A$6:$A$15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'D3-F3'!$D$6:$D$15</c:f>
              <c:numCache>
                <c:formatCode>#,##0</c:formatCode>
                <c:ptCount val="10"/>
                <c:pt idx="0">
                  <c:v>37.808529999999998</c:v>
                </c:pt>
                <c:pt idx="1">
                  <c:v>177.21835000000002</c:v>
                </c:pt>
                <c:pt idx="2">
                  <c:v>58.717190000000002</c:v>
                </c:pt>
                <c:pt idx="3">
                  <c:v>140.16898</c:v>
                </c:pt>
                <c:pt idx="4">
                  <c:v>24.2761</c:v>
                </c:pt>
                <c:pt idx="5">
                  <c:v>24.823049999999999</c:v>
                </c:pt>
                <c:pt idx="6">
                  <c:v>11.046940000000001</c:v>
                </c:pt>
                <c:pt idx="7">
                  <c:v>8.2938099999999988</c:v>
                </c:pt>
                <c:pt idx="8">
                  <c:v>2.2528099999999998</c:v>
                </c:pt>
                <c:pt idx="9">
                  <c:v>5.4968500000000002</c:v>
                </c:pt>
              </c:numCache>
            </c:numRef>
          </c:val>
          <c:extLst>
            <c:ext xmlns:c16="http://schemas.microsoft.com/office/drawing/2014/chart" uri="{C3380CC4-5D6E-409C-BE32-E72D297353CC}">
              <c16:uniqueId val="{00000002-C797-45C2-A5AF-2DF33EA17866}"/>
            </c:ext>
          </c:extLst>
        </c:ser>
        <c:ser>
          <c:idx val="3"/>
          <c:order val="3"/>
          <c:tx>
            <c:strRef>
              <c:f>'D3-F3'!$E$5</c:f>
              <c:strCache>
                <c:ptCount val="1"/>
                <c:pt idx="0">
                  <c:v>Bygg/kapitaloverhead</c:v>
                </c:pt>
              </c:strCache>
            </c:strRef>
          </c:tx>
          <c:spPr>
            <a:solidFill>
              <a:schemeClr val="accent4"/>
            </a:solidFill>
            <a:ln>
              <a:solidFill>
                <a:schemeClr val="bg1"/>
              </a:solidFill>
            </a:ln>
            <a:effectLst/>
          </c:spPr>
          <c:invertIfNegative val="0"/>
          <c:cat>
            <c:strRef>
              <c:f>'D3-F3'!$A$6:$A$15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'D3-F3'!$E$6:$E$15</c:f>
              <c:numCache>
                <c:formatCode>#,##0</c:formatCode>
                <c:ptCount val="10"/>
                <c:pt idx="0">
                  <c:v>45.488039999999998</c:v>
                </c:pt>
                <c:pt idx="1">
                  <c:v>1351.4451999999999</c:v>
                </c:pt>
                <c:pt idx="2">
                  <c:v>22.733560000000001</c:v>
                </c:pt>
                <c:pt idx="3">
                  <c:v>805.18147999999997</c:v>
                </c:pt>
                <c:pt idx="4">
                  <c:v>86.406850000000006</c:v>
                </c:pt>
                <c:pt idx="5">
                  <c:v>15.4178</c:v>
                </c:pt>
                <c:pt idx="6">
                  <c:v>28.697900000000001</c:v>
                </c:pt>
                <c:pt idx="7">
                  <c:v>31.428270000000001</c:v>
                </c:pt>
                <c:pt idx="8">
                  <c:v>29.459759999999999</c:v>
                </c:pt>
                <c:pt idx="9">
                  <c:v>19.981540000000003</c:v>
                </c:pt>
              </c:numCache>
            </c:numRef>
          </c:val>
          <c:extLst>
            <c:ext xmlns:c16="http://schemas.microsoft.com/office/drawing/2014/chart" uri="{C3380CC4-5D6E-409C-BE32-E72D297353CC}">
              <c16:uniqueId val="{00000003-C797-45C2-A5AF-2DF33EA17866}"/>
            </c:ext>
          </c:extLst>
        </c:ser>
        <c:dLbls>
          <c:showLegendKey val="0"/>
          <c:showVal val="0"/>
          <c:showCatName val="0"/>
          <c:showSerName val="0"/>
          <c:showPercent val="0"/>
          <c:showBubbleSize val="0"/>
        </c:dLbls>
        <c:gapWidth val="50"/>
        <c:overlap val="100"/>
        <c:axId val="215876847"/>
        <c:axId val="215881647"/>
      </c:barChart>
      <c:catAx>
        <c:axId val="215876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15881647"/>
        <c:crosses val="autoZero"/>
        <c:auto val="1"/>
        <c:lblAlgn val="ctr"/>
        <c:lblOffset val="100"/>
        <c:noMultiLvlLbl val="0"/>
      </c:catAx>
      <c:valAx>
        <c:axId val="2158816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1587684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43923611111118E-2"/>
          <c:y val="9.9964132166946704E-2"/>
          <c:w val="0.75041391116943157"/>
          <c:h val="0.79334631636552144"/>
        </c:manualLayout>
      </c:layout>
      <c:barChart>
        <c:barDir val="col"/>
        <c:grouping val="stacked"/>
        <c:varyColors val="0"/>
        <c:ser>
          <c:idx val="0"/>
          <c:order val="0"/>
          <c:tx>
            <c:strRef>
              <c:f>'D3-F4–F5'!$D$6</c:f>
              <c:strCache>
                <c:ptCount val="1"/>
                <c:pt idx="0">
                  <c:v>Grunnbudsjett</c:v>
                </c:pt>
              </c:strCache>
            </c:strRef>
          </c:tx>
          <c:spPr>
            <a:solidFill>
              <a:schemeClr val="accent1">
                <a:lumMod val="60000"/>
                <a:lumOff val="40000"/>
              </a:schemeClr>
            </a:solidFill>
            <a:ln>
              <a:noFill/>
            </a:ln>
            <a:effectLst/>
          </c:spPr>
          <c:invertIfNegative val="0"/>
          <c:dLbls>
            <c:dLbl>
              <c:idx val="0"/>
              <c:tx>
                <c:rich>
                  <a:bodyPr/>
                  <a:lstStyle/>
                  <a:p>
                    <a:fld id="{A37F792C-35C9-4372-900D-31448E42E0F6}"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AF0-49AB-9605-8B29B144B041}"/>
                </c:ext>
              </c:extLst>
            </c:dLbl>
            <c:dLbl>
              <c:idx val="1"/>
              <c:tx>
                <c:rich>
                  <a:bodyPr/>
                  <a:lstStyle/>
                  <a:p>
                    <a:fld id="{B115D1EF-4689-483A-9B1E-A9CC82B1D31A}"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AF0-49AB-9605-8B29B144B041}"/>
                </c:ext>
              </c:extLst>
            </c:dLbl>
            <c:dLbl>
              <c:idx val="2"/>
              <c:tx>
                <c:rich>
                  <a:bodyPr/>
                  <a:lstStyle/>
                  <a:p>
                    <a:fld id="{9DE24678-86E7-4A90-B08F-894A45E8659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AF0-49AB-9605-8B29B144B041}"/>
                </c:ext>
              </c:extLst>
            </c:dLbl>
            <c:dLbl>
              <c:idx val="3"/>
              <c:tx>
                <c:rich>
                  <a:bodyPr/>
                  <a:lstStyle/>
                  <a:p>
                    <a:fld id="{E05DEB11-9EB4-4D47-910B-6A7B88B62438}"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AF0-49AB-9605-8B29B144B041}"/>
                </c:ext>
              </c:extLst>
            </c:dLbl>
            <c:dLbl>
              <c:idx val="4"/>
              <c:tx>
                <c:rich>
                  <a:bodyPr/>
                  <a:lstStyle/>
                  <a:p>
                    <a:fld id="{87372FC7-69F9-4E79-A0EF-C07D6A504F7E}"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AF0-49AB-9605-8B29B144B041}"/>
                </c:ext>
              </c:extLst>
            </c:dLbl>
            <c:dLbl>
              <c:idx val="5"/>
              <c:tx>
                <c:rich>
                  <a:bodyPr/>
                  <a:lstStyle/>
                  <a:p>
                    <a:fld id="{7D7061AE-3B7B-4373-A85C-6631395AF8A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AF0-49AB-9605-8B29B144B041}"/>
                </c:ext>
              </c:extLst>
            </c:dLbl>
            <c:dLbl>
              <c:idx val="6"/>
              <c:tx>
                <c:rich>
                  <a:bodyPr/>
                  <a:lstStyle/>
                  <a:p>
                    <a:fld id="{7F0CF421-B58C-4854-94DB-FD24E41E71A8}"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AF0-49AB-9605-8B29B144B041}"/>
                </c:ext>
              </c:extLst>
            </c:dLbl>
            <c:dLbl>
              <c:idx val="7"/>
              <c:tx>
                <c:rich>
                  <a:bodyPr/>
                  <a:lstStyle/>
                  <a:p>
                    <a:fld id="{859D30E0-13F6-454E-A544-79B539840EFD}"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AF0-49AB-9605-8B29B144B041}"/>
                </c:ext>
              </c:extLst>
            </c:dLbl>
            <c:dLbl>
              <c:idx val="8"/>
              <c:tx>
                <c:rich>
                  <a:bodyPr/>
                  <a:lstStyle/>
                  <a:p>
                    <a:fld id="{01E62C06-B6F3-4DAC-945B-50EC9671C79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AF0-49AB-9605-8B29B144B041}"/>
                </c:ext>
              </c:extLst>
            </c:dLbl>
            <c:dLbl>
              <c:idx val="9"/>
              <c:tx>
                <c:rich>
                  <a:bodyPr/>
                  <a:lstStyle/>
                  <a:p>
                    <a:fld id="{560255E8-5CBC-4B55-AF6C-480D4100F91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AF0-49AB-9605-8B29B144B0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'D3-F4–F5'!$A$7:$A$16</c:f>
              <c:strCache>
                <c:ptCount val="10"/>
                <c:pt idx="0">
                  <c:v>NTNU</c:v>
                </c:pt>
                <c:pt idx="1">
                  <c:v>UiO</c:v>
                </c:pt>
                <c:pt idx="2">
                  <c:v>UiB</c:v>
                </c:pt>
                <c:pt idx="3">
                  <c:v>UiT</c:v>
                </c:pt>
                <c:pt idx="4">
                  <c:v>NMBU</c:v>
                </c:pt>
                <c:pt idx="5">
                  <c:v>OsloMet</c:v>
                </c:pt>
                <c:pt idx="6">
                  <c:v>UiS</c:v>
                </c:pt>
                <c:pt idx="7">
                  <c:v>USN</c:v>
                </c:pt>
                <c:pt idx="8">
                  <c:v>NordU</c:v>
                </c:pt>
                <c:pt idx="9">
                  <c:v>UiA</c:v>
                </c:pt>
              </c:strCache>
            </c:strRef>
          </c:cat>
          <c:val>
            <c:numRef>
              <c:f>'D3-F4–F5'!$D$7:$D$16</c:f>
              <c:numCache>
                <c:formatCode>_-* #\ ##0_-;\-* #\ ##0_-;_-* "-"??_-;_-@_-</c:formatCode>
                <c:ptCount val="10"/>
                <c:pt idx="0">
                  <c:v>2695.0487499999999</c:v>
                </c:pt>
                <c:pt idx="1">
                  <c:v>2336.27765</c:v>
                </c:pt>
                <c:pt idx="2">
                  <c:v>1461.7451999999998</c:v>
                </c:pt>
                <c:pt idx="3">
                  <c:v>1188.76017</c:v>
                </c:pt>
                <c:pt idx="4">
                  <c:v>559.75139999999999</c:v>
                </c:pt>
                <c:pt idx="5">
                  <c:v>725.14339000000007</c:v>
                </c:pt>
                <c:pt idx="6">
                  <c:v>602.24258999999995</c:v>
                </c:pt>
                <c:pt idx="7">
                  <c:v>579.20441000000005</c:v>
                </c:pt>
                <c:pt idx="8">
                  <c:v>465.17169000000001</c:v>
                </c:pt>
                <c:pt idx="9">
                  <c:v>456.18495000000001</c:v>
                </c:pt>
              </c:numCache>
            </c:numRef>
          </c:val>
          <c:extLst>
            <c:ext xmlns:c15="http://schemas.microsoft.com/office/drawing/2012/chart" uri="{02D57815-91ED-43cb-92C2-25804820EDAC}">
              <c15:datalabelsRange>
                <c15:f>'D3-F4–F5'!$H$7:$H$16</c15:f>
                <c15:dlblRangeCache>
                  <c:ptCount val="10"/>
                  <c:pt idx="0">
                    <c:v>55 %</c:v>
                  </c:pt>
                  <c:pt idx="1">
                    <c:v>52 %</c:v>
                  </c:pt>
                  <c:pt idx="2">
                    <c:v>55 %</c:v>
                  </c:pt>
                  <c:pt idx="3">
                    <c:v>68 %</c:v>
                  </c:pt>
                  <c:pt idx="4">
                    <c:v>53 %</c:v>
                  </c:pt>
                  <c:pt idx="5">
                    <c:v>68 %</c:v>
                  </c:pt>
                  <c:pt idx="6">
                    <c:v>67 %</c:v>
                  </c:pt>
                  <c:pt idx="7">
                    <c:v>79 %</c:v>
                  </c:pt>
                  <c:pt idx="8">
                    <c:v>78 %</c:v>
                  </c:pt>
                  <c:pt idx="9">
                    <c:v>78 %</c:v>
                  </c:pt>
                </c15:dlblRangeCache>
              </c15:datalabelsRange>
            </c:ext>
            <c:ext xmlns:c16="http://schemas.microsoft.com/office/drawing/2014/chart" uri="{C3380CC4-5D6E-409C-BE32-E72D297353CC}">
              <c16:uniqueId val="{0000000A-5AF0-49AB-9605-8B29B144B041}"/>
            </c:ext>
          </c:extLst>
        </c:ser>
        <c:ser>
          <c:idx val="1"/>
          <c:order val="1"/>
          <c:tx>
            <c:strRef>
              <c:f>'D3-F4–F5'!$E$6</c:f>
              <c:strCache>
                <c:ptCount val="1"/>
                <c:pt idx="0">
                  <c:v>Eksterne midler</c:v>
                </c:pt>
              </c:strCache>
            </c:strRef>
          </c:tx>
          <c:spPr>
            <a:solidFill>
              <a:schemeClr val="accent1"/>
            </a:solidFill>
            <a:ln>
              <a:noFill/>
            </a:ln>
            <a:effectLst/>
          </c:spPr>
          <c:invertIfNegative val="0"/>
          <c:dLbls>
            <c:dLbl>
              <c:idx val="0"/>
              <c:tx>
                <c:rich>
                  <a:bodyPr/>
                  <a:lstStyle/>
                  <a:p>
                    <a:fld id="{AD7573F1-ED15-42D5-BF78-3CC9A3E97673}"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AF0-49AB-9605-8B29B144B041}"/>
                </c:ext>
              </c:extLst>
            </c:dLbl>
            <c:dLbl>
              <c:idx val="1"/>
              <c:tx>
                <c:rich>
                  <a:bodyPr/>
                  <a:lstStyle/>
                  <a:p>
                    <a:fld id="{0350B2B6-A9B5-4DD1-B132-B857182A2EDD}"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AF0-49AB-9605-8B29B144B041}"/>
                </c:ext>
              </c:extLst>
            </c:dLbl>
            <c:dLbl>
              <c:idx val="2"/>
              <c:tx>
                <c:rich>
                  <a:bodyPr/>
                  <a:lstStyle/>
                  <a:p>
                    <a:fld id="{DB88FB98-FCB3-40DD-A80E-555B77C7F9CD}"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AF0-49AB-9605-8B29B144B041}"/>
                </c:ext>
              </c:extLst>
            </c:dLbl>
            <c:dLbl>
              <c:idx val="3"/>
              <c:tx>
                <c:rich>
                  <a:bodyPr/>
                  <a:lstStyle/>
                  <a:p>
                    <a:fld id="{A7CE868B-6D5B-4812-9A54-325FB4459A7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AF0-49AB-9605-8B29B144B041}"/>
                </c:ext>
              </c:extLst>
            </c:dLbl>
            <c:dLbl>
              <c:idx val="4"/>
              <c:tx>
                <c:rich>
                  <a:bodyPr/>
                  <a:lstStyle/>
                  <a:p>
                    <a:fld id="{5D8D48D8-6DDE-492E-B082-008201151D7B}"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AF0-49AB-9605-8B29B144B041}"/>
                </c:ext>
              </c:extLst>
            </c:dLbl>
            <c:dLbl>
              <c:idx val="5"/>
              <c:tx>
                <c:rich>
                  <a:bodyPr/>
                  <a:lstStyle/>
                  <a:p>
                    <a:fld id="{D276F3DF-05F5-4ADC-8119-6EB04F472EA9}"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AF0-49AB-9605-8B29B144B041}"/>
                </c:ext>
              </c:extLst>
            </c:dLbl>
            <c:dLbl>
              <c:idx val="6"/>
              <c:tx>
                <c:rich>
                  <a:bodyPr/>
                  <a:lstStyle/>
                  <a:p>
                    <a:fld id="{61BCE45B-3007-44F4-87F2-3E18164037EA}"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AF0-49AB-9605-8B29B144B041}"/>
                </c:ext>
              </c:extLst>
            </c:dLbl>
            <c:dLbl>
              <c:idx val="7"/>
              <c:delete val="1"/>
              <c:extLst>
                <c:ext xmlns:c15="http://schemas.microsoft.com/office/drawing/2012/chart" uri="{CE6537A1-D6FC-4f65-9D91-7224C49458BB}"/>
                <c:ext xmlns:c16="http://schemas.microsoft.com/office/drawing/2014/chart" uri="{C3380CC4-5D6E-409C-BE32-E72D297353CC}">
                  <c16:uniqueId val="{00000012-5AF0-49AB-9605-8B29B144B041}"/>
                </c:ext>
              </c:extLst>
            </c:dLbl>
            <c:dLbl>
              <c:idx val="8"/>
              <c:delete val="1"/>
              <c:extLst>
                <c:ext xmlns:c15="http://schemas.microsoft.com/office/drawing/2012/chart" uri="{CE6537A1-D6FC-4f65-9D91-7224C49458BB}"/>
                <c:ext xmlns:c16="http://schemas.microsoft.com/office/drawing/2014/chart" uri="{C3380CC4-5D6E-409C-BE32-E72D297353CC}">
                  <c16:uniqueId val="{00000013-5AF0-49AB-9605-8B29B144B041}"/>
                </c:ext>
              </c:extLst>
            </c:dLbl>
            <c:dLbl>
              <c:idx val="9"/>
              <c:delete val="1"/>
              <c:extLst>
                <c:ext xmlns:c15="http://schemas.microsoft.com/office/drawing/2012/chart" uri="{CE6537A1-D6FC-4f65-9D91-7224C49458BB}"/>
                <c:ext xmlns:c16="http://schemas.microsoft.com/office/drawing/2014/chart" uri="{C3380CC4-5D6E-409C-BE32-E72D297353CC}">
                  <c16:uniqueId val="{00000014-5AF0-49AB-9605-8B29B144B0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'D3-F4–F5'!$A$7:$A$16</c:f>
              <c:strCache>
                <c:ptCount val="10"/>
                <c:pt idx="0">
                  <c:v>NTNU</c:v>
                </c:pt>
                <c:pt idx="1">
                  <c:v>UiO</c:v>
                </c:pt>
                <c:pt idx="2">
                  <c:v>UiB</c:v>
                </c:pt>
                <c:pt idx="3">
                  <c:v>UiT</c:v>
                </c:pt>
                <c:pt idx="4">
                  <c:v>NMBU</c:v>
                </c:pt>
                <c:pt idx="5">
                  <c:v>OsloMet</c:v>
                </c:pt>
                <c:pt idx="6">
                  <c:v>UiS</c:v>
                </c:pt>
                <c:pt idx="7">
                  <c:v>USN</c:v>
                </c:pt>
                <c:pt idx="8">
                  <c:v>NordU</c:v>
                </c:pt>
                <c:pt idx="9">
                  <c:v>UiA</c:v>
                </c:pt>
              </c:strCache>
            </c:strRef>
          </c:cat>
          <c:val>
            <c:numRef>
              <c:f>'D3-F4–F5'!$E$7:$E$16</c:f>
              <c:numCache>
                <c:formatCode>_-* #\ ##0_-;\-* #\ ##0_-;_-* "-"??_-;_-@_-</c:formatCode>
                <c:ptCount val="10"/>
                <c:pt idx="0">
                  <c:v>2221.5613800000001</c:v>
                </c:pt>
                <c:pt idx="1">
                  <c:v>2147.8825800000004</c:v>
                </c:pt>
                <c:pt idx="2">
                  <c:v>1217.1937500000001</c:v>
                </c:pt>
                <c:pt idx="3">
                  <c:v>559.8489400000002</c:v>
                </c:pt>
                <c:pt idx="4">
                  <c:v>501.05008999999995</c:v>
                </c:pt>
                <c:pt idx="5">
                  <c:v>348.18137999999999</c:v>
                </c:pt>
                <c:pt idx="6">
                  <c:v>294.22931000000005</c:v>
                </c:pt>
                <c:pt idx="7">
                  <c:v>157.56926000000001</c:v>
                </c:pt>
                <c:pt idx="8">
                  <c:v>140.18719000000002</c:v>
                </c:pt>
                <c:pt idx="9">
                  <c:v>131.14956000000001</c:v>
                </c:pt>
              </c:numCache>
            </c:numRef>
          </c:val>
          <c:extLst>
            <c:ext xmlns:c15="http://schemas.microsoft.com/office/drawing/2012/chart" uri="{02D57815-91ED-43cb-92C2-25804820EDAC}">
              <c15:datalabelsRange>
                <c15:f>'D3-F4–F5'!$I$7:$I$16</c15:f>
                <c15:dlblRangeCache>
                  <c:ptCount val="10"/>
                  <c:pt idx="0">
                    <c:v>45 %</c:v>
                  </c:pt>
                  <c:pt idx="1">
                    <c:v>48 %</c:v>
                  </c:pt>
                  <c:pt idx="2">
                    <c:v>45 %</c:v>
                  </c:pt>
                  <c:pt idx="3">
                    <c:v>32 %</c:v>
                  </c:pt>
                  <c:pt idx="4">
                    <c:v>47 %</c:v>
                  </c:pt>
                  <c:pt idx="5">
                    <c:v>32 %</c:v>
                  </c:pt>
                  <c:pt idx="6">
                    <c:v>33 %</c:v>
                  </c:pt>
                  <c:pt idx="7">
                    <c:v>21 %</c:v>
                  </c:pt>
                  <c:pt idx="8">
                    <c:v>22 %</c:v>
                  </c:pt>
                  <c:pt idx="9">
                    <c:v>22 %</c:v>
                  </c:pt>
                </c15:dlblRangeCache>
              </c15:datalabelsRange>
            </c:ext>
            <c:ext xmlns:c16="http://schemas.microsoft.com/office/drawing/2014/chart" uri="{C3380CC4-5D6E-409C-BE32-E72D297353CC}">
              <c16:uniqueId val="{00000015-5AF0-49AB-9605-8B29B144B041}"/>
            </c:ext>
          </c:extLst>
        </c:ser>
        <c:dLbls>
          <c:showLegendKey val="0"/>
          <c:showVal val="0"/>
          <c:showCatName val="0"/>
          <c:showSerName val="0"/>
          <c:showPercent val="0"/>
          <c:showBubbleSize val="0"/>
        </c:dLbls>
        <c:gapWidth val="50"/>
        <c:overlap val="100"/>
        <c:axId val="1300950000"/>
        <c:axId val="1300953360"/>
      </c:barChart>
      <c:catAx>
        <c:axId val="130095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0953360"/>
        <c:crosses val="autoZero"/>
        <c:auto val="1"/>
        <c:lblAlgn val="ctr"/>
        <c:lblOffset val="100"/>
        <c:noMultiLvlLbl val="0"/>
      </c:catAx>
      <c:valAx>
        <c:axId val="1300953360"/>
        <c:scaling>
          <c:orientation val="minMax"/>
          <c:max val="5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236116259923811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0950000"/>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43923611111118E-2"/>
          <c:y val="0.11716504499126171"/>
          <c:w val="0.75041391116943157"/>
          <c:h val="0.76277440497110516"/>
        </c:manualLayout>
      </c:layout>
      <c:barChart>
        <c:barDir val="col"/>
        <c:grouping val="stacked"/>
        <c:varyColors val="0"/>
        <c:ser>
          <c:idx val="0"/>
          <c:order val="0"/>
          <c:tx>
            <c:strRef>
              <c:f>'D3-F4–F5'!$B$6</c:f>
              <c:strCache>
                <c:ptCount val="1"/>
                <c:pt idx="0">
                  <c:v>Grunnbudsjett</c:v>
                </c:pt>
              </c:strCache>
            </c:strRef>
          </c:tx>
          <c:spPr>
            <a:solidFill>
              <a:schemeClr val="accent1">
                <a:lumMod val="60000"/>
                <a:lumOff val="40000"/>
              </a:schemeClr>
            </a:solidFill>
            <a:ln>
              <a:noFill/>
            </a:ln>
            <a:effectLst/>
          </c:spPr>
          <c:invertIfNegative val="0"/>
          <c:dLbls>
            <c:dLbl>
              <c:idx val="0"/>
              <c:tx>
                <c:rich>
                  <a:bodyPr/>
                  <a:lstStyle/>
                  <a:p>
                    <a:fld id="{1312B4C2-69DB-4BE8-B7DC-A7F79F81621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30C-43CC-B302-C04FDDEE3190}"/>
                </c:ext>
              </c:extLst>
            </c:dLbl>
            <c:dLbl>
              <c:idx val="1"/>
              <c:tx>
                <c:rich>
                  <a:bodyPr/>
                  <a:lstStyle/>
                  <a:p>
                    <a:fld id="{F954085D-DA99-4C49-A8B7-5053905C5A59}"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30C-43CC-B302-C04FDDEE3190}"/>
                </c:ext>
              </c:extLst>
            </c:dLbl>
            <c:dLbl>
              <c:idx val="2"/>
              <c:tx>
                <c:rich>
                  <a:bodyPr/>
                  <a:lstStyle/>
                  <a:p>
                    <a:fld id="{5F9E08ED-541F-4758-B2E8-97E81D5DAEF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30C-43CC-B302-C04FDDEE3190}"/>
                </c:ext>
              </c:extLst>
            </c:dLbl>
            <c:dLbl>
              <c:idx val="3"/>
              <c:tx>
                <c:rich>
                  <a:bodyPr/>
                  <a:lstStyle/>
                  <a:p>
                    <a:fld id="{4415CBD3-0383-413D-9F62-2B03FFF8A30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30C-43CC-B302-C04FDDEE3190}"/>
                </c:ext>
              </c:extLst>
            </c:dLbl>
            <c:dLbl>
              <c:idx val="4"/>
              <c:tx>
                <c:rich>
                  <a:bodyPr/>
                  <a:lstStyle/>
                  <a:p>
                    <a:fld id="{AE1CCA89-5155-43AE-BCF1-E8C51BFE904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30C-43CC-B302-C04FDDEE3190}"/>
                </c:ext>
              </c:extLst>
            </c:dLbl>
            <c:dLbl>
              <c:idx val="5"/>
              <c:tx>
                <c:rich>
                  <a:bodyPr/>
                  <a:lstStyle/>
                  <a:p>
                    <a:fld id="{A6DBEFCF-AB32-48B1-84A8-0A1FEF1178D2}"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30C-43CC-B302-C04FDDEE3190}"/>
                </c:ext>
              </c:extLst>
            </c:dLbl>
            <c:dLbl>
              <c:idx val="6"/>
              <c:tx>
                <c:rich>
                  <a:bodyPr/>
                  <a:lstStyle/>
                  <a:p>
                    <a:fld id="{4715392C-3CEF-42DC-AE9A-669CDC6D8A72}"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30C-43CC-B302-C04FDDEE3190}"/>
                </c:ext>
              </c:extLst>
            </c:dLbl>
            <c:dLbl>
              <c:idx val="7"/>
              <c:tx>
                <c:rich>
                  <a:bodyPr/>
                  <a:lstStyle/>
                  <a:p>
                    <a:fld id="{7B50E99A-9633-4682-BAE6-4F37F757F0BC}"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30C-43CC-B302-C04FDDEE3190}"/>
                </c:ext>
              </c:extLst>
            </c:dLbl>
            <c:dLbl>
              <c:idx val="8"/>
              <c:tx>
                <c:rich>
                  <a:bodyPr/>
                  <a:lstStyle/>
                  <a:p>
                    <a:fld id="{07913088-30F9-453C-A3E3-2C0D2B3899B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30C-43CC-B302-C04FDDEE3190}"/>
                </c:ext>
              </c:extLst>
            </c:dLbl>
            <c:dLbl>
              <c:idx val="9"/>
              <c:tx>
                <c:rich>
                  <a:bodyPr/>
                  <a:lstStyle/>
                  <a:p>
                    <a:fld id="{D885AD11-50D4-4A8E-A0A8-CDA7396E714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30C-43CC-B302-C04FDDEE31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'D3-F4–F5'!$A$7:$A$16</c:f>
              <c:strCache>
                <c:ptCount val="10"/>
                <c:pt idx="0">
                  <c:v>NTNU</c:v>
                </c:pt>
                <c:pt idx="1">
                  <c:v>UiO</c:v>
                </c:pt>
                <c:pt idx="2">
                  <c:v>UiB</c:v>
                </c:pt>
                <c:pt idx="3">
                  <c:v>UiT</c:v>
                </c:pt>
                <c:pt idx="4">
                  <c:v>NMBU</c:v>
                </c:pt>
                <c:pt idx="5">
                  <c:v>OsloMet</c:v>
                </c:pt>
                <c:pt idx="6">
                  <c:v>UiS</c:v>
                </c:pt>
                <c:pt idx="7">
                  <c:v>USN</c:v>
                </c:pt>
                <c:pt idx="8">
                  <c:v>NordU</c:v>
                </c:pt>
                <c:pt idx="9">
                  <c:v>UiA</c:v>
                </c:pt>
              </c:strCache>
            </c:strRef>
          </c:cat>
          <c:val>
            <c:numRef>
              <c:f>'D3-F4–F5'!$B$7:$B$16</c:f>
              <c:numCache>
                <c:formatCode>_-* #\ ##0_-;\-* #\ ##0_-;_-* "-"??_-;_-@_-</c:formatCode>
                <c:ptCount val="10"/>
                <c:pt idx="0">
                  <c:v>1512.7684099999999</c:v>
                </c:pt>
                <c:pt idx="1">
                  <c:v>1324.6511399999999</c:v>
                </c:pt>
                <c:pt idx="2">
                  <c:v>625.12788</c:v>
                </c:pt>
                <c:pt idx="3">
                  <c:v>457.60813999999999</c:v>
                </c:pt>
                <c:pt idx="4">
                  <c:v>234.70577</c:v>
                </c:pt>
                <c:pt idx="5">
                  <c:v>91.133660000000006</c:v>
                </c:pt>
                <c:pt idx="6">
                  <c:v>62.194980000000001</c:v>
                </c:pt>
                <c:pt idx="7">
                  <c:v>79.894509999999997</c:v>
                </c:pt>
                <c:pt idx="8">
                  <c:v>72.700479999999999</c:v>
                </c:pt>
                <c:pt idx="9">
                  <c:v>73.004279999999994</c:v>
                </c:pt>
              </c:numCache>
            </c:numRef>
          </c:val>
          <c:extLst>
            <c:ext xmlns:c15="http://schemas.microsoft.com/office/drawing/2012/chart" uri="{02D57815-91ED-43cb-92C2-25804820EDAC}">
              <c15:datalabelsRange>
                <c15:f>'D3-F4–F5'!$F$7:$F$16</c15:f>
                <c15:dlblRangeCache>
                  <c:ptCount val="10"/>
                  <c:pt idx="0">
                    <c:v>69 %</c:v>
                  </c:pt>
                  <c:pt idx="1">
                    <c:v>64 %</c:v>
                  </c:pt>
                  <c:pt idx="2">
                    <c:v>56 %</c:v>
                  </c:pt>
                  <c:pt idx="3">
                    <c:v>64 %</c:v>
                  </c:pt>
                  <c:pt idx="4">
                    <c:v>54 %</c:v>
                  </c:pt>
                  <c:pt idx="5">
                    <c:v>84 %</c:v>
                  </c:pt>
                  <c:pt idx="6">
                    <c:v>61 %</c:v>
                  </c:pt>
                  <c:pt idx="7">
                    <c:v>77 %</c:v>
                  </c:pt>
                  <c:pt idx="8">
                    <c:v>79 %</c:v>
                  </c:pt>
                  <c:pt idx="9">
                    <c:v>74 %</c:v>
                  </c:pt>
                </c15:dlblRangeCache>
              </c15:datalabelsRange>
            </c:ext>
            <c:ext xmlns:c16="http://schemas.microsoft.com/office/drawing/2014/chart" uri="{C3380CC4-5D6E-409C-BE32-E72D297353CC}">
              <c16:uniqueId val="{0000000A-530C-43CC-B302-C04FDDEE3190}"/>
            </c:ext>
          </c:extLst>
        </c:ser>
        <c:ser>
          <c:idx val="1"/>
          <c:order val="1"/>
          <c:tx>
            <c:strRef>
              <c:f>'D3-F4–F5'!$C$6</c:f>
              <c:strCache>
                <c:ptCount val="1"/>
                <c:pt idx="0">
                  <c:v>Eksterne midler</c:v>
                </c:pt>
              </c:strCache>
            </c:strRef>
          </c:tx>
          <c:spPr>
            <a:solidFill>
              <a:schemeClr val="accent1"/>
            </a:solidFill>
            <a:ln>
              <a:noFill/>
            </a:ln>
            <a:effectLst/>
          </c:spPr>
          <c:invertIfNegative val="0"/>
          <c:dLbls>
            <c:dLbl>
              <c:idx val="0"/>
              <c:tx>
                <c:rich>
                  <a:bodyPr/>
                  <a:lstStyle/>
                  <a:p>
                    <a:fld id="{E21F21D6-2AB9-410D-8B64-527125F90A5C}"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30C-43CC-B302-C04FDDEE3190}"/>
                </c:ext>
              </c:extLst>
            </c:dLbl>
            <c:dLbl>
              <c:idx val="1"/>
              <c:tx>
                <c:rich>
                  <a:bodyPr/>
                  <a:lstStyle/>
                  <a:p>
                    <a:fld id="{BF6198EE-392C-4524-982D-C6D2CA1D62C6}"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30C-43CC-B302-C04FDDEE3190}"/>
                </c:ext>
              </c:extLst>
            </c:dLbl>
            <c:dLbl>
              <c:idx val="2"/>
              <c:tx>
                <c:rich>
                  <a:bodyPr/>
                  <a:lstStyle/>
                  <a:p>
                    <a:fld id="{44C2B1E2-0081-4312-87EB-73B4798B6A87}"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30C-43CC-B302-C04FDDEE3190}"/>
                </c:ext>
              </c:extLst>
            </c:dLbl>
            <c:dLbl>
              <c:idx val="3"/>
              <c:tx>
                <c:rich>
                  <a:bodyPr/>
                  <a:lstStyle/>
                  <a:p>
                    <a:fld id="{89241D4D-817C-43A3-9813-E10B61453CA0}"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30C-43CC-B302-C04FDDEE3190}"/>
                </c:ext>
              </c:extLst>
            </c:dLbl>
            <c:dLbl>
              <c:idx val="4"/>
              <c:tx>
                <c:rich>
                  <a:bodyPr/>
                  <a:lstStyle/>
                  <a:p>
                    <a:fld id="{9F698EB6-285F-474E-BF2E-EC72CBD739D4}"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30C-43CC-B302-C04FDDEE3190}"/>
                </c:ext>
              </c:extLst>
            </c:dLbl>
            <c:dLbl>
              <c:idx val="5"/>
              <c:tx>
                <c:rich>
                  <a:bodyPr/>
                  <a:lstStyle/>
                  <a:p>
                    <a:fld id="{ABF7E470-C6A9-4024-8516-F7A626572E39}"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30C-43CC-B302-C04FDDEE3190}"/>
                </c:ext>
              </c:extLst>
            </c:dLbl>
            <c:dLbl>
              <c:idx val="6"/>
              <c:tx>
                <c:rich>
                  <a:bodyPr/>
                  <a:lstStyle/>
                  <a:p>
                    <a:fld id="{7A5027F8-8F90-4F9B-8289-F1BCEF6BE907}"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30C-43CC-B302-C04FDDEE3190}"/>
                </c:ext>
              </c:extLst>
            </c:dLbl>
            <c:dLbl>
              <c:idx val="7"/>
              <c:tx>
                <c:rich>
                  <a:bodyPr/>
                  <a:lstStyle/>
                  <a:p>
                    <a:fld id="{52F176B7-6333-491D-9663-5AE8B2674C8B}"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30C-43CC-B302-C04FDDEE3190}"/>
                </c:ext>
              </c:extLst>
            </c:dLbl>
            <c:dLbl>
              <c:idx val="8"/>
              <c:tx>
                <c:rich>
                  <a:bodyPr/>
                  <a:lstStyle/>
                  <a:p>
                    <a:fld id="{745EC16A-4AB0-4D36-AFE5-2B5F038A011C}"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30C-43CC-B302-C04FDDEE3190}"/>
                </c:ext>
              </c:extLst>
            </c:dLbl>
            <c:dLbl>
              <c:idx val="9"/>
              <c:tx>
                <c:rich>
                  <a:bodyPr/>
                  <a:lstStyle/>
                  <a:p>
                    <a:fld id="{28FFA29E-5C95-4B29-9029-EB9A6AB46F2E}"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30C-43CC-B302-C04FDDEE31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'D3-F4–F5'!$A$7:$A$16</c:f>
              <c:strCache>
                <c:ptCount val="10"/>
                <c:pt idx="0">
                  <c:v>NTNU</c:v>
                </c:pt>
                <c:pt idx="1">
                  <c:v>UiO</c:v>
                </c:pt>
                <c:pt idx="2">
                  <c:v>UiB</c:v>
                </c:pt>
                <c:pt idx="3">
                  <c:v>UiT</c:v>
                </c:pt>
                <c:pt idx="4">
                  <c:v>NMBU</c:v>
                </c:pt>
                <c:pt idx="5">
                  <c:v>OsloMet</c:v>
                </c:pt>
                <c:pt idx="6">
                  <c:v>UiS</c:v>
                </c:pt>
                <c:pt idx="7">
                  <c:v>USN</c:v>
                </c:pt>
                <c:pt idx="8">
                  <c:v>NordU</c:v>
                </c:pt>
                <c:pt idx="9">
                  <c:v>UiA</c:v>
                </c:pt>
              </c:strCache>
            </c:strRef>
          </c:cat>
          <c:val>
            <c:numRef>
              <c:f>'D3-F4–F5'!$C$7:$C$16</c:f>
              <c:numCache>
                <c:formatCode>_-* #\ ##0_-;\-* #\ ##0_-;_-* "-"??_-;_-@_-</c:formatCode>
                <c:ptCount val="10"/>
                <c:pt idx="0">
                  <c:v>671.49892999999997</c:v>
                </c:pt>
                <c:pt idx="1">
                  <c:v>745.08470000000023</c:v>
                </c:pt>
                <c:pt idx="2">
                  <c:v>490.24160999999998</c:v>
                </c:pt>
                <c:pt idx="3">
                  <c:v>252.71509999999998</c:v>
                </c:pt>
                <c:pt idx="4">
                  <c:v>202.77189999999999</c:v>
                </c:pt>
                <c:pt idx="5">
                  <c:v>17.711229999999997</c:v>
                </c:pt>
                <c:pt idx="6">
                  <c:v>39.138400000000004</c:v>
                </c:pt>
                <c:pt idx="7">
                  <c:v>24.336710000000007</c:v>
                </c:pt>
                <c:pt idx="8">
                  <c:v>19.61873000000001</c:v>
                </c:pt>
                <c:pt idx="9">
                  <c:v>25.831300000000002</c:v>
                </c:pt>
              </c:numCache>
            </c:numRef>
          </c:val>
          <c:extLst>
            <c:ext xmlns:c15="http://schemas.microsoft.com/office/drawing/2012/chart" uri="{02D57815-91ED-43cb-92C2-25804820EDAC}">
              <c15:datalabelsRange>
                <c15:f>'D3-F4–F5'!$G$7:$G$16</c15:f>
                <c15:dlblRangeCache>
                  <c:ptCount val="10"/>
                  <c:pt idx="0">
                    <c:v>31 %</c:v>
                  </c:pt>
                  <c:pt idx="1">
                    <c:v>36 %</c:v>
                  </c:pt>
                  <c:pt idx="2">
                    <c:v>44 %</c:v>
                  </c:pt>
                  <c:pt idx="3">
                    <c:v>36 %</c:v>
                  </c:pt>
                  <c:pt idx="4">
                    <c:v>46 %</c:v>
                  </c:pt>
                  <c:pt idx="5">
                    <c:v>16 %</c:v>
                  </c:pt>
                  <c:pt idx="6">
                    <c:v>39 %</c:v>
                  </c:pt>
                  <c:pt idx="7">
                    <c:v>23 %</c:v>
                  </c:pt>
                  <c:pt idx="8">
                    <c:v>21 %</c:v>
                  </c:pt>
                  <c:pt idx="9">
                    <c:v>26 %</c:v>
                  </c:pt>
                </c15:dlblRangeCache>
              </c15:datalabelsRange>
            </c:ext>
            <c:ext xmlns:c16="http://schemas.microsoft.com/office/drawing/2014/chart" uri="{C3380CC4-5D6E-409C-BE32-E72D297353CC}">
              <c16:uniqueId val="{00000015-530C-43CC-B302-C04FDDEE3190}"/>
            </c:ext>
          </c:extLst>
        </c:ser>
        <c:dLbls>
          <c:showLegendKey val="0"/>
          <c:showVal val="0"/>
          <c:showCatName val="0"/>
          <c:showSerName val="0"/>
          <c:showPercent val="0"/>
          <c:showBubbleSize val="0"/>
        </c:dLbls>
        <c:gapWidth val="50"/>
        <c:overlap val="100"/>
        <c:axId val="1300950000"/>
        <c:axId val="1300953360"/>
      </c:barChart>
      <c:catAx>
        <c:axId val="130095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0953360"/>
        <c:crosses val="autoZero"/>
        <c:auto val="1"/>
        <c:lblAlgn val="ctr"/>
        <c:lblOffset val="100"/>
        <c:noMultiLvlLbl val="0"/>
      </c:catAx>
      <c:valAx>
        <c:axId val="130095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3974412674263883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0950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73124999999999"/>
          <c:y val="0.10229791666666667"/>
          <c:w val="0.82559652777777781"/>
          <c:h val="0.73564375000000004"/>
        </c:manualLayout>
      </c:layout>
      <c:barChart>
        <c:barDir val="bar"/>
        <c:grouping val="percentStacked"/>
        <c:varyColors val="0"/>
        <c:ser>
          <c:idx val="0"/>
          <c:order val="0"/>
          <c:tx>
            <c:strRef>
              <c:f>'D3-F6'!$B$5</c:f>
              <c:strCache>
                <c:ptCount val="1"/>
                <c:pt idx="0">
                  <c:v>Næringsliv</c:v>
                </c:pt>
              </c:strCache>
            </c:strRef>
          </c:tx>
          <c:spPr>
            <a:solidFill>
              <a:schemeClr val="accent1"/>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'D3-F6'!$B$6:$B$15</c:f>
              <c:numCache>
                <c:formatCode>0.0</c:formatCode>
                <c:ptCount val="10"/>
                <c:pt idx="0">
                  <c:v>50.5</c:v>
                </c:pt>
                <c:pt idx="1">
                  <c:v>53.6</c:v>
                </c:pt>
                <c:pt idx="2">
                  <c:v>24.2</c:v>
                </c:pt>
                <c:pt idx="3">
                  <c:v>216.9</c:v>
                </c:pt>
                <c:pt idx="4">
                  <c:v>40.9</c:v>
                </c:pt>
                <c:pt idx="5">
                  <c:v>17.2</c:v>
                </c:pt>
                <c:pt idx="6">
                  <c:v>2.2000000000000002</c:v>
                </c:pt>
                <c:pt idx="7">
                  <c:v>6.1</c:v>
                </c:pt>
                <c:pt idx="8">
                  <c:v>5.5</c:v>
                </c:pt>
                <c:pt idx="9">
                  <c:v>10.3</c:v>
                </c:pt>
              </c:numCache>
            </c:numRef>
          </c:val>
          <c:extLst>
            <c:ext xmlns:c16="http://schemas.microsoft.com/office/drawing/2014/chart" uri="{C3380CC4-5D6E-409C-BE32-E72D297353CC}">
              <c16:uniqueId val="{00000000-AC9F-432E-9B2C-75A67E0F2AAA}"/>
            </c:ext>
          </c:extLst>
        </c:ser>
        <c:ser>
          <c:idx val="1"/>
          <c:order val="1"/>
          <c:tx>
            <c:strRef>
              <c:f>'D3-F6'!$C$5</c:f>
              <c:strCache>
                <c:ptCount val="1"/>
                <c:pt idx="0">
                  <c:v>Forsknings-
rådet</c:v>
                </c:pt>
              </c:strCache>
            </c:strRef>
          </c:tx>
          <c:spPr>
            <a:solidFill>
              <a:schemeClr val="accent2"/>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'D3-F6'!$C$6:$C$15</c:f>
              <c:numCache>
                <c:formatCode>0.0</c:formatCode>
                <c:ptCount val="10"/>
                <c:pt idx="0">
                  <c:v>584.1</c:v>
                </c:pt>
                <c:pt idx="1">
                  <c:v>1084.8</c:v>
                </c:pt>
                <c:pt idx="2">
                  <c:v>234.3</c:v>
                </c:pt>
                <c:pt idx="3">
                  <c:v>1090.4000000000001</c:v>
                </c:pt>
                <c:pt idx="4">
                  <c:v>271.8</c:v>
                </c:pt>
                <c:pt idx="5">
                  <c:v>186.7</c:v>
                </c:pt>
                <c:pt idx="6">
                  <c:v>66.5</c:v>
                </c:pt>
                <c:pt idx="7">
                  <c:v>46.6</c:v>
                </c:pt>
                <c:pt idx="8">
                  <c:v>156.30000000000001</c:v>
                </c:pt>
                <c:pt idx="9">
                  <c:v>72.3</c:v>
                </c:pt>
              </c:numCache>
            </c:numRef>
          </c:val>
          <c:extLst>
            <c:ext xmlns:c16="http://schemas.microsoft.com/office/drawing/2014/chart" uri="{C3380CC4-5D6E-409C-BE32-E72D297353CC}">
              <c16:uniqueId val="{00000001-AC9F-432E-9B2C-75A67E0F2AAA}"/>
            </c:ext>
          </c:extLst>
        </c:ser>
        <c:ser>
          <c:idx val="2"/>
          <c:order val="2"/>
          <c:tx>
            <c:strRef>
              <c:f>'D3-F6'!$D$5</c:f>
              <c:strCache>
                <c:ptCount val="1"/>
                <c:pt idx="0">
                  <c:v>Departement
m.v</c:v>
                </c:pt>
              </c:strCache>
            </c:strRef>
          </c:tx>
          <c:spPr>
            <a:solidFill>
              <a:schemeClr val="accent3"/>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'D3-F6'!$D$6:$D$15</c:f>
              <c:numCache>
                <c:formatCode>0.0</c:formatCode>
                <c:ptCount val="10"/>
                <c:pt idx="0">
                  <c:v>178.8</c:v>
                </c:pt>
                <c:pt idx="1">
                  <c:v>329.9</c:v>
                </c:pt>
                <c:pt idx="2">
                  <c:v>162.79999999999998</c:v>
                </c:pt>
                <c:pt idx="3">
                  <c:v>331.1</c:v>
                </c:pt>
                <c:pt idx="4">
                  <c:v>54.599999999999994</c:v>
                </c:pt>
                <c:pt idx="5">
                  <c:v>37.700000000000003</c:v>
                </c:pt>
                <c:pt idx="6">
                  <c:v>25.5</c:v>
                </c:pt>
                <c:pt idx="7">
                  <c:v>66.3</c:v>
                </c:pt>
                <c:pt idx="8">
                  <c:v>123.8</c:v>
                </c:pt>
                <c:pt idx="9">
                  <c:v>47</c:v>
                </c:pt>
              </c:numCache>
            </c:numRef>
          </c:val>
          <c:extLst>
            <c:ext xmlns:c16="http://schemas.microsoft.com/office/drawing/2014/chart" uri="{C3380CC4-5D6E-409C-BE32-E72D297353CC}">
              <c16:uniqueId val="{00000002-AC9F-432E-9B2C-75A67E0F2AAA}"/>
            </c:ext>
          </c:extLst>
        </c:ser>
        <c:ser>
          <c:idx val="3"/>
          <c:order val="3"/>
          <c:tx>
            <c:strRef>
              <c:f>'D3-F6'!$E$5</c:f>
              <c:strCache>
                <c:ptCount val="1"/>
                <c:pt idx="0">
                  <c:v>Andre
nasjonale
kilder</c:v>
                </c:pt>
              </c:strCache>
            </c:strRef>
          </c:tx>
          <c:spPr>
            <a:solidFill>
              <a:schemeClr val="accent4"/>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'D3-F6'!$E$6:$E$15</c:f>
              <c:numCache>
                <c:formatCode>0.0</c:formatCode>
                <c:ptCount val="10"/>
                <c:pt idx="0">
                  <c:v>230.5</c:v>
                </c:pt>
                <c:pt idx="1">
                  <c:v>274</c:v>
                </c:pt>
                <c:pt idx="2">
                  <c:v>62.8</c:v>
                </c:pt>
                <c:pt idx="3">
                  <c:v>98.3</c:v>
                </c:pt>
                <c:pt idx="4">
                  <c:v>18.3</c:v>
                </c:pt>
                <c:pt idx="5">
                  <c:v>22.7</c:v>
                </c:pt>
                <c:pt idx="6">
                  <c:v>18.899999999999999</c:v>
                </c:pt>
                <c:pt idx="7">
                  <c:v>6.6</c:v>
                </c:pt>
                <c:pt idx="8">
                  <c:v>26.3</c:v>
                </c:pt>
                <c:pt idx="9">
                  <c:v>7.2</c:v>
                </c:pt>
              </c:numCache>
            </c:numRef>
          </c:val>
          <c:extLst>
            <c:ext xmlns:c16="http://schemas.microsoft.com/office/drawing/2014/chart" uri="{C3380CC4-5D6E-409C-BE32-E72D297353CC}">
              <c16:uniqueId val="{00000003-AC9F-432E-9B2C-75A67E0F2AAA}"/>
            </c:ext>
          </c:extLst>
        </c:ser>
        <c:ser>
          <c:idx val="4"/>
          <c:order val="4"/>
          <c:tx>
            <c:strRef>
              <c:f>'D3-F6'!$F$5</c:f>
              <c:strCache>
                <c:ptCount val="1"/>
                <c:pt idx="0">
                  <c:v>EU-
institusjoner</c:v>
                </c:pt>
              </c:strCache>
            </c:strRef>
          </c:tx>
          <c:spPr>
            <a:solidFill>
              <a:schemeClr val="accent5"/>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'D3-F6'!$F$6:$F$15</c:f>
              <c:numCache>
                <c:formatCode>0.0</c:formatCode>
                <c:ptCount val="10"/>
                <c:pt idx="0">
                  <c:v>157</c:v>
                </c:pt>
                <c:pt idx="1">
                  <c:v>331.7</c:v>
                </c:pt>
                <c:pt idx="2">
                  <c:v>53.9</c:v>
                </c:pt>
                <c:pt idx="3">
                  <c:v>313.7</c:v>
                </c:pt>
                <c:pt idx="4">
                  <c:v>51.8</c:v>
                </c:pt>
                <c:pt idx="5">
                  <c:v>25.7</c:v>
                </c:pt>
                <c:pt idx="6">
                  <c:v>15.1</c:v>
                </c:pt>
                <c:pt idx="7">
                  <c:v>12.2</c:v>
                </c:pt>
                <c:pt idx="8">
                  <c:v>32.200000000000003</c:v>
                </c:pt>
                <c:pt idx="9">
                  <c:v>12.5</c:v>
                </c:pt>
              </c:numCache>
            </c:numRef>
          </c:val>
          <c:extLst>
            <c:ext xmlns:c16="http://schemas.microsoft.com/office/drawing/2014/chart" uri="{C3380CC4-5D6E-409C-BE32-E72D297353CC}">
              <c16:uniqueId val="{00000004-AC9F-432E-9B2C-75A67E0F2AAA}"/>
            </c:ext>
          </c:extLst>
        </c:ser>
        <c:ser>
          <c:idx val="5"/>
          <c:order val="5"/>
          <c:tx>
            <c:strRef>
              <c:f>'D3-F6'!$G$5</c:f>
              <c:strCache>
                <c:ptCount val="1"/>
                <c:pt idx="0">
                  <c:v>Øvrig
utland</c:v>
                </c:pt>
              </c:strCache>
            </c:strRef>
          </c:tx>
          <c:spPr>
            <a:solidFill>
              <a:schemeClr val="accent6"/>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'D3-F6'!$G$6:$G$15</c:f>
              <c:numCache>
                <c:formatCode>0.0</c:formatCode>
                <c:ptCount val="10"/>
                <c:pt idx="0">
                  <c:v>1.3</c:v>
                </c:pt>
                <c:pt idx="1">
                  <c:v>11.1</c:v>
                </c:pt>
                <c:pt idx="2">
                  <c:v>0.4</c:v>
                </c:pt>
                <c:pt idx="3">
                  <c:v>103.6</c:v>
                </c:pt>
                <c:pt idx="4">
                  <c:v>56.5</c:v>
                </c:pt>
                <c:pt idx="5">
                  <c:v>4.0999999999999996</c:v>
                </c:pt>
                <c:pt idx="6">
                  <c:v>0.2</c:v>
                </c:pt>
                <c:pt idx="7">
                  <c:v>0</c:v>
                </c:pt>
                <c:pt idx="8">
                  <c:v>4</c:v>
                </c:pt>
                <c:pt idx="9">
                  <c:v>8.3000000000000007</c:v>
                </c:pt>
              </c:numCache>
            </c:numRef>
          </c:val>
          <c:extLst>
            <c:ext xmlns:c16="http://schemas.microsoft.com/office/drawing/2014/chart" uri="{C3380CC4-5D6E-409C-BE32-E72D297353CC}">
              <c16:uniqueId val="{00000005-AC9F-432E-9B2C-75A67E0F2AAA}"/>
            </c:ext>
          </c:extLst>
        </c:ser>
        <c:dLbls>
          <c:showLegendKey val="0"/>
          <c:showVal val="0"/>
          <c:showCatName val="0"/>
          <c:showSerName val="0"/>
          <c:showPercent val="0"/>
          <c:showBubbleSize val="0"/>
        </c:dLbls>
        <c:gapWidth val="20"/>
        <c:overlap val="100"/>
        <c:axId val="1366753776"/>
        <c:axId val="1298009040"/>
      </c:barChart>
      <c:catAx>
        <c:axId val="13667537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298009040"/>
        <c:crosses val="autoZero"/>
        <c:auto val="1"/>
        <c:lblAlgn val="ctr"/>
        <c:lblOffset val="100"/>
        <c:noMultiLvlLbl val="0"/>
      </c:catAx>
      <c:valAx>
        <c:axId val="12980090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66753776"/>
        <c:crosses val="autoZero"/>
        <c:crossBetween val="between"/>
      </c:valAx>
      <c:spPr>
        <a:noFill/>
        <a:ln>
          <a:noFill/>
        </a:ln>
        <a:effectLst/>
      </c:spPr>
    </c:plotArea>
    <c:legend>
      <c:legendPos val="b"/>
      <c:layout>
        <c:manualLayout>
          <c:xMode val="edge"/>
          <c:yMode val="edge"/>
          <c:x val="0.13852333396772612"/>
          <c:y val="0.84034293922255143"/>
          <c:w val="0.80988891448719358"/>
          <c:h val="0.1596570607774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15833333333332"/>
          <c:y val="6.0945716978840797E-2"/>
          <c:w val="0.77460499999999999"/>
          <c:h val="0.85164213801199362"/>
        </c:manualLayout>
      </c:layout>
      <c:barChart>
        <c:barDir val="bar"/>
        <c:grouping val="percentStacked"/>
        <c:varyColors val="0"/>
        <c:ser>
          <c:idx val="0"/>
          <c:order val="0"/>
          <c:tx>
            <c:strRef>
              <c:f>'D3-F7'!$B$4</c:f>
              <c:strCache>
                <c:ptCount val="1"/>
                <c:pt idx="0">
                  <c:v>HUMSAM</c:v>
                </c:pt>
              </c:strCache>
            </c:strRef>
          </c:tx>
          <c:spPr>
            <a:solidFill>
              <a:schemeClr val="accent3"/>
            </a:solidFill>
            <a:ln>
              <a:noFill/>
            </a:ln>
            <a:effectLst/>
          </c:spPr>
          <c:invertIfNegative val="0"/>
          <c:cat>
            <c:strRef>
              <c:f>'D3-F7'!$A$5:$A$14</c:f>
              <c:strCache>
                <c:ptCount val="10"/>
                <c:pt idx="0">
                  <c:v>NordU</c:v>
                </c:pt>
                <c:pt idx="1">
                  <c:v>NMBU</c:v>
                </c:pt>
                <c:pt idx="2">
                  <c:v>NTNU</c:v>
                </c:pt>
                <c:pt idx="3">
                  <c:v>OsloMet</c:v>
                </c:pt>
                <c:pt idx="4">
                  <c:v>UiT</c:v>
                </c:pt>
                <c:pt idx="5">
                  <c:v>UiA</c:v>
                </c:pt>
                <c:pt idx="6">
                  <c:v>UiB</c:v>
                </c:pt>
                <c:pt idx="7">
                  <c:v>UiO</c:v>
                </c:pt>
                <c:pt idx="8">
                  <c:v>UiS</c:v>
                </c:pt>
                <c:pt idx="9">
                  <c:v>USN</c:v>
                </c:pt>
              </c:strCache>
            </c:strRef>
          </c:cat>
          <c:val>
            <c:numRef>
              <c:f>'D3-F7'!$B$5:$B$14</c:f>
              <c:numCache>
                <c:formatCode>0.0</c:formatCode>
                <c:ptCount val="10"/>
                <c:pt idx="0">
                  <c:v>417</c:v>
                </c:pt>
                <c:pt idx="1">
                  <c:v>129.5</c:v>
                </c:pt>
                <c:pt idx="2">
                  <c:v>1087.5</c:v>
                </c:pt>
                <c:pt idx="3">
                  <c:v>785.4</c:v>
                </c:pt>
                <c:pt idx="4">
                  <c:v>522.5</c:v>
                </c:pt>
                <c:pt idx="5">
                  <c:v>308.79999999999995</c:v>
                </c:pt>
                <c:pt idx="6">
                  <c:v>959.90000000000009</c:v>
                </c:pt>
                <c:pt idx="7">
                  <c:v>1695.1999999999998</c:v>
                </c:pt>
                <c:pt idx="8">
                  <c:v>524.79999999999995</c:v>
                </c:pt>
                <c:pt idx="9">
                  <c:v>404.1</c:v>
                </c:pt>
              </c:numCache>
            </c:numRef>
          </c:val>
          <c:extLst>
            <c:ext xmlns:c16="http://schemas.microsoft.com/office/drawing/2014/chart" uri="{C3380CC4-5D6E-409C-BE32-E72D297353CC}">
              <c16:uniqueId val="{00000000-E36F-4A2A-8D47-FD84CD01C302}"/>
            </c:ext>
          </c:extLst>
        </c:ser>
        <c:ser>
          <c:idx val="1"/>
          <c:order val="1"/>
          <c:tx>
            <c:strRef>
              <c:f>'D3-F7'!$C$4</c:f>
              <c:strCache>
                <c:ptCount val="1"/>
                <c:pt idx="0">
                  <c:v>MNT-fag</c:v>
                </c:pt>
              </c:strCache>
            </c:strRef>
          </c:tx>
          <c:spPr>
            <a:solidFill>
              <a:schemeClr val="accent1"/>
            </a:solidFill>
            <a:ln>
              <a:noFill/>
            </a:ln>
            <a:effectLst/>
          </c:spPr>
          <c:invertIfNegative val="0"/>
          <c:cat>
            <c:strRef>
              <c:f>'D3-F7'!$A$5:$A$14</c:f>
              <c:strCache>
                <c:ptCount val="10"/>
                <c:pt idx="0">
                  <c:v>NordU</c:v>
                </c:pt>
                <c:pt idx="1">
                  <c:v>NMBU</c:v>
                </c:pt>
                <c:pt idx="2">
                  <c:v>NTNU</c:v>
                </c:pt>
                <c:pt idx="3">
                  <c:v>OsloMet</c:v>
                </c:pt>
                <c:pt idx="4">
                  <c:v>UiT</c:v>
                </c:pt>
                <c:pt idx="5">
                  <c:v>UiA</c:v>
                </c:pt>
                <c:pt idx="6">
                  <c:v>UiB</c:v>
                </c:pt>
                <c:pt idx="7">
                  <c:v>UiO</c:v>
                </c:pt>
                <c:pt idx="8">
                  <c:v>UiS</c:v>
                </c:pt>
                <c:pt idx="9">
                  <c:v>USN</c:v>
                </c:pt>
              </c:strCache>
            </c:strRef>
          </c:cat>
          <c:val>
            <c:numRef>
              <c:f>'D3-F7'!$C$5:$C$14</c:f>
              <c:numCache>
                <c:formatCode>0.0</c:formatCode>
                <c:ptCount val="10"/>
                <c:pt idx="0">
                  <c:v>96.6</c:v>
                </c:pt>
                <c:pt idx="1">
                  <c:v>907</c:v>
                </c:pt>
                <c:pt idx="2">
                  <c:v>2837.4</c:v>
                </c:pt>
                <c:pt idx="3">
                  <c:v>91</c:v>
                </c:pt>
                <c:pt idx="4">
                  <c:v>736.69999999999993</c:v>
                </c:pt>
                <c:pt idx="5">
                  <c:v>172.39999999999998</c:v>
                </c:pt>
                <c:pt idx="6">
                  <c:v>959.90000000000009</c:v>
                </c:pt>
                <c:pt idx="7">
                  <c:v>1339.8</c:v>
                </c:pt>
                <c:pt idx="8">
                  <c:v>243.5</c:v>
                </c:pt>
                <c:pt idx="9">
                  <c:v>230.5</c:v>
                </c:pt>
              </c:numCache>
            </c:numRef>
          </c:val>
          <c:extLst>
            <c:ext xmlns:c16="http://schemas.microsoft.com/office/drawing/2014/chart" uri="{C3380CC4-5D6E-409C-BE32-E72D297353CC}">
              <c16:uniqueId val="{00000001-E36F-4A2A-8D47-FD84CD01C302}"/>
            </c:ext>
          </c:extLst>
        </c:ser>
        <c:ser>
          <c:idx val="2"/>
          <c:order val="2"/>
          <c:tx>
            <c:strRef>
              <c:f>'D3-F7'!$D$4</c:f>
              <c:strCache>
                <c:ptCount val="1"/>
                <c:pt idx="0">
                  <c:v>Medisin og helsefag</c:v>
                </c:pt>
              </c:strCache>
            </c:strRef>
          </c:tx>
          <c:spPr>
            <a:solidFill>
              <a:schemeClr val="accent2"/>
            </a:solidFill>
            <a:ln>
              <a:noFill/>
            </a:ln>
            <a:effectLst/>
          </c:spPr>
          <c:invertIfNegative val="0"/>
          <c:cat>
            <c:strRef>
              <c:f>'D3-F7'!$A$5:$A$14</c:f>
              <c:strCache>
                <c:ptCount val="10"/>
                <c:pt idx="0">
                  <c:v>NordU</c:v>
                </c:pt>
                <c:pt idx="1">
                  <c:v>NMBU</c:v>
                </c:pt>
                <c:pt idx="2">
                  <c:v>NTNU</c:v>
                </c:pt>
                <c:pt idx="3">
                  <c:v>OsloMet</c:v>
                </c:pt>
                <c:pt idx="4">
                  <c:v>UiT</c:v>
                </c:pt>
                <c:pt idx="5">
                  <c:v>UiA</c:v>
                </c:pt>
                <c:pt idx="6">
                  <c:v>UiB</c:v>
                </c:pt>
                <c:pt idx="7">
                  <c:v>UiO</c:v>
                </c:pt>
                <c:pt idx="8">
                  <c:v>UiS</c:v>
                </c:pt>
                <c:pt idx="9">
                  <c:v>USN</c:v>
                </c:pt>
              </c:strCache>
            </c:strRef>
          </c:cat>
          <c:val>
            <c:numRef>
              <c:f>'D3-F7'!$D$5:$D$14</c:f>
              <c:numCache>
                <c:formatCode>General</c:formatCode>
                <c:ptCount val="10"/>
                <c:pt idx="0" formatCode="0.0">
                  <c:v>83.5</c:v>
                </c:pt>
                <c:pt idx="2" formatCode="0.0">
                  <c:v>851.5</c:v>
                </c:pt>
                <c:pt idx="3" formatCode="0.0">
                  <c:v>194.6</c:v>
                </c:pt>
                <c:pt idx="4" formatCode="0.0">
                  <c:v>430.7</c:v>
                </c:pt>
                <c:pt idx="5" formatCode="0.0">
                  <c:v>95</c:v>
                </c:pt>
                <c:pt idx="6" formatCode="0.0">
                  <c:v>721.5</c:v>
                </c:pt>
                <c:pt idx="7" formatCode="0.0">
                  <c:v>1272.0999999999999</c:v>
                </c:pt>
                <c:pt idx="8" formatCode="0.0">
                  <c:v>103.4</c:v>
                </c:pt>
                <c:pt idx="9" formatCode="0.0">
                  <c:v>96.7</c:v>
                </c:pt>
              </c:numCache>
            </c:numRef>
          </c:val>
          <c:extLst>
            <c:ext xmlns:c16="http://schemas.microsoft.com/office/drawing/2014/chart" uri="{C3380CC4-5D6E-409C-BE32-E72D297353CC}">
              <c16:uniqueId val="{00000002-E36F-4A2A-8D47-FD84CD01C302}"/>
            </c:ext>
          </c:extLst>
        </c:ser>
        <c:dLbls>
          <c:showLegendKey val="0"/>
          <c:showVal val="0"/>
          <c:showCatName val="0"/>
          <c:showSerName val="0"/>
          <c:showPercent val="0"/>
          <c:showBubbleSize val="0"/>
        </c:dLbls>
        <c:gapWidth val="50"/>
        <c:overlap val="100"/>
        <c:axId val="1867315327"/>
        <c:axId val="1867312447"/>
      </c:barChart>
      <c:catAx>
        <c:axId val="18673153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867312447"/>
        <c:crosses val="autoZero"/>
        <c:auto val="1"/>
        <c:lblAlgn val="ctr"/>
        <c:lblOffset val="100"/>
        <c:noMultiLvlLbl val="0"/>
      </c:catAx>
      <c:valAx>
        <c:axId val="186731244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67315327"/>
        <c:crosses val="autoZero"/>
        <c:crossBetween val="between"/>
        <c:majorUnit val="0.25"/>
      </c:valAx>
      <c:spPr>
        <a:noFill/>
        <a:ln>
          <a:noFill/>
        </a:ln>
        <a:effectLst/>
      </c:spPr>
    </c:plotArea>
    <c:legend>
      <c:legendPos val="b"/>
      <c:layout>
        <c:manualLayout>
          <c:xMode val="edge"/>
          <c:yMode val="edge"/>
          <c:x val="0.27645805555555558"/>
          <c:y val="0.94455140030186147"/>
          <c:w val="0.72225055555555551"/>
          <c:h val="4.95732881504912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4381186123578E-2"/>
          <c:y val="0.11961403508771931"/>
          <c:w val="0.89084350837161241"/>
          <c:h val="0.71872496201132752"/>
        </c:manualLayout>
      </c:layout>
      <c:barChart>
        <c:barDir val="col"/>
        <c:grouping val="clustered"/>
        <c:varyColors val="0"/>
        <c:ser>
          <c:idx val="1"/>
          <c:order val="0"/>
          <c:tx>
            <c:strRef>
              <c:f>'F1.2a'!$B$5</c:f>
              <c:strCache>
                <c:ptCount val="1"/>
                <c:pt idx="0">
                  <c:v>Løpende priser</c:v>
                </c:pt>
              </c:strCache>
            </c:strRef>
          </c:tx>
          <c:spPr>
            <a:solidFill>
              <a:schemeClr val="accent2"/>
            </a:solidFill>
            <a:ln>
              <a:noFill/>
            </a:ln>
            <a:effectLst/>
          </c:spPr>
          <c:invertIfNegative val="0"/>
          <c:cat>
            <c:strRef>
              <c:f>'F1.2a'!$C$4:$W$4</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'F1.2a'!$C$5:$W$5</c:f>
              <c:numCache>
                <c:formatCode>#,##0.00</c:formatCode>
                <c:ptCount val="21"/>
                <c:pt idx="0">
                  <c:v>13390.7</c:v>
                </c:pt>
                <c:pt idx="1">
                  <c:v>12707.7</c:v>
                </c:pt>
                <c:pt idx="2">
                  <c:v>13511.7</c:v>
                </c:pt>
                <c:pt idx="3">
                  <c:v>14734.8</c:v>
                </c:pt>
                <c:pt idx="4">
                  <c:v>16755.400000000001</c:v>
                </c:pt>
                <c:pt idx="5">
                  <c:v>18294.7</c:v>
                </c:pt>
                <c:pt idx="6">
                  <c:v>18201.900000000001</c:v>
                </c:pt>
                <c:pt idx="7">
                  <c:v>18513.8</c:v>
                </c:pt>
                <c:pt idx="8">
                  <c:v>20065.900000000001</c:v>
                </c:pt>
                <c:pt idx="9">
                  <c:v>21176.3</c:v>
                </c:pt>
                <c:pt idx="10">
                  <c:v>22556.9</c:v>
                </c:pt>
                <c:pt idx="11">
                  <c:v>24801.9</c:v>
                </c:pt>
                <c:pt idx="12">
                  <c:v>27782.400000000001</c:v>
                </c:pt>
                <c:pt idx="13">
                  <c:v>29489.200000000001</c:v>
                </c:pt>
                <c:pt idx="14">
                  <c:v>31989.8</c:v>
                </c:pt>
                <c:pt idx="15">
                  <c:v>32748.2</c:v>
                </c:pt>
                <c:pt idx="16">
                  <c:v>35408.1</c:v>
                </c:pt>
                <c:pt idx="17">
                  <c:v>36876.300000000003</c:v>
                </c:pt>
                <c:pt idx="18">
                  <c:v>38305.1</c:v>
                </c:pt>
                <c:pt idx="19">
                  <c:v>42792.800000000003</c:v>
                </c:pt>
                <c:pt idx="20">
                  <c:v>47044.4</c:v>
                </c:pt>
              </c:numCache>
            </c:numRef>
          </c:val>
          <c:extLst>
            <c:ext xmlns:c16="http://schemas.microsoft.com/office/drawing/2014/chart" uri="{C3380CC4-5D6E-409C-BE32-E72D297353CC}">
              <c16:uniqueId val="{00000000-40AF-464E-BAA7-A6CA6A7E69EC}"/>
            </c:ext>
          </c:extLst>
        </c:ser>
        <c:dLbls>
          <c:showLegendKey val="0"/>
          <c:showVal val="0"/>
          <c:showCatName val="0"/>
          <c:showSerName val="0"/>
          <c:showPercent val="0"/>
          <c:showBubbleSize val="0"/>
        </c:dLbls>
        <c:gapWidth val="219"/>
        <c:overlap val="-27"/>
        <c:axId val="671340944"/>
        <c:axId val="671340616"/>
      </c:barChart>
      <c:lineChart>
        <c:grouping val="standard"/>
        <c:varyColors val="0"/>
        <c:ser>
          <c:idx val="2"/>
          <c:order val="1"/>
          <c:tx>
            <c:strRef>
              <c:f>'F1.2a'!$B$6</c:f>
              <c:strCache>
                <c:ptCount val="1"/>
                <c:pt idx="0">
                  <c:v>Faste 2015-priser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'F1.2a'!$C$4:$W$4</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'F1.2a'!$C$6:$W$6</c:f>
              <c:numCache>
                <c:formatCode>0.0</c:formatCode>
                <c:ptCount val="21"/>
                <c:pt idx="0">
                  <c:v>21407.4</c:v>
                </c:pt>
                <c:pt idx="1">
                  <c:v>19897.7</c:v>
                </c:pt>
                <c:pt idx="2">
                  <c:v>20721.400000000001</c:v>
                </c:pt>
                <c:pt idx="3">
                  <c:v>21237.9</c:v>
                </c:pt>
                <c:pt idx="4">
                  <c:v>22423.7</c:v>
                </c:pt>
                <c:pt idx="5">
                  <c:v>23407</c:v>
                </c:pt>
                <c:pt idx="6">
                  <c:v>22242.799999999999</c:v>
                </c:pt>
                <c:pt idx="7">
                  <c:v>21795.8</c:v>
                </c:pt>
                <c:pt idx="8">
                  <c:v>22649.1</c:v>
                </c:pt>
                <c:pt idx="9">
                  <c:v>23027.4</c:v>
                </c:pt>
                <c:pt idx="10">
                  <c:v>23745.1</c:v>
                </c:pt>
                <c:pt idx="11">
                  <c:v>25471.599999999999</c:v>
                </c:pt>
                <c:pt idx="12">
                  <c:v>27782.400000000001</c:v>
                </c:pt>
                <c:pt idx="13">
                  <c:v>28854.400000000001</c:v>
                </c:pt>
                <c:pt idx="14">
                  <c:v>30730</c:v>
                </c:pt>
                <c:pt idx="15">
                  <c:v>30520</c:v>
                </c:pt>
                <c:pt idx="16">
                  <c:v>32072</c:v>
                </c:pt>
                <c:pt idx="17">
                  <c:v>32895.9</c:v>
                </c:pt>
                <c:pt idx="18">
                  <c:v>33512.800000000003</c:v>
                </c:pt>
                <c:pt idx="19">
                  <c:v>34622</c:v>
                </c:pt>
                <c:pt idx="20">
                  <c:v>35939.199999999997</c:v>
                </c:pt>
              </c:numCache>
            </c:numRef>
          </c:val>
          <c:smooth val="0"/>
          <c:extLst>
            <c:ext xmlns:c16="http://schemas.microsoft.com/office/drawing/2014/chart" uri="{C3380CC4-5D6E-409C-BE32-E72D297353CC}">
              <c16:uniqueId val="{00000001-40AF-464E-BAA7-A6CA6A7E69EC}"/>
            </c:ext>
          </c:extLst>
        </c:ser>
        <c:dLbls>
          <c:showLegendKey val="0"/>
          <c:showVal val="0"/>
          <c:showCatName val="0"/>
          <c:showSerName val="0"/>
          <c:showPercent val="0"/>
          <c:showBubbleSize val="0"/>
        </c:dLbls>
        <c:marker val="1"/>
        <c:smooth val="0"/>
        <c:axId val="671340944"/>
        <c:axId val="671340616"/>
      </c:lineChart>
      <c:catAx>
        <c:axId val="67134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71340616"/>
        <c:crosses val="autoZero"/>
        <c:auto val="1"/>
        <c:lblAlgn val="ctr"/>
        <c:lblOffset val="100"/>
        <c:noMultiLvlLbl val="0"/>
      </c:catAx>
      <c:valAx>
        <c:axId val="671340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7134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'F1.2b'!$C$2</c:f>
              <c:strCache>
                <c:ptCount val="1"/>
                <c:pt idx="0">
                  <c:v>2022</c:v>
                </c:pt>
              </c:strCache>
            </c:strRef>
          </c:tx>
          <c:spPr>
            <a:solidFill>
              <a:schemeClr val="accent1"/>
            </a:solidFill>
            <a:ln>
              <a:noFill/>
            </a:ln>
            <a:effectLst/>
          </c:spPr>
          <c:invertIfNegative val="0"/>
          <c:cat>
            <c:strRef>
              <c:f>'F1.2b'!$B$3:$B$15</c:f>
              <c:strCache>
                <c:ptCount val="13"/>
                <c:pt idx="0">
                  <c:v>Film- og TV-prod., musikkutgivelse, radio- og fjernsynskringkasting</c:v>
                </c:pt>
                <c:pt idx="1">
                  <c:v>Annen forretningsmessig tj.yting</c:v>
                </c:pt>
                <c:pt idx="2">
                  <c:v>Transport og lagring</c:v>
                </c:pt>
                <c:pt idx="3">
                  <c:v>Telekommunikasjon</c:v>
                </c:pt>
                <c:pt idx="4">
                  <c:v>Annen faglig/vit.skap./tekn. virks.</c:v>
                </c:pt>
                <c:pt idx="5">
                  <c:v>Hovedkontortjen. og adm. rådgivning</c:v>
                </c:pt>
                <c:pt idx="6">
                  <c:v>Informasjonstjenester</c:v>
                </c:pt>
                <c:pt idx="7">
                  <c:v>Agentur- og engroshandel</c:v>
                </c:pt>
                <c:pt idx="8">
                  <c:v>Forskning og utviklingsarbeid2</c:v>
                </c:pt>
                <c:pt idx="9">
                  <c:v>Finansiering og forsikring</c:v>
                </c:pt>
                <c:pt idx="10">
                  <c:v>Forlagsvirksomhet (inkl. utgivelse av programvare)</c:v>
                </c:pt>
                <c:pt idx="11">
                  <c:v>Arkitekter og tekniske konsulenter</c:v>
                </c:pt>
                <c:pt idx="12">
                  <c:v>IT-tjenester</c:v>
                </c:pt>
              </c:strCache>
            </c:strRef>
          </c:cat>
          <c:val>
            <c:numRef>
              <c:f>'F1.2b'!$C$3:$C$15</c:f>
              <c:numCache>
                <c:formatCode>General</c:formatCode>
                <c:ptCount val="13"/>
                <c:pt idx="0">
                  <c:v>15.2</c:v>
                </c:pt>
                <c:pt idx="1">
                  <c:v>53.7</c:v>
                </c:pt>
                <c:pt idx="2">
                  <c:v>357.1</c:v>
                </c:pt>
                <c:pt idx="3">
                  <c:v>558.20000000000005</c:v>
                </c:pt>
                <c:pt idx="4">
                  <c:v>362.7</c:v>
                </c:pt>
                <c:pt idx="5">
                  <c:v>522.1</c:v>
                </c:pt>
                <c:pt idx="6">
                  <c:v>596.6</c:v>
                </c:pt>
                <c:pt idx="7">
                  <c:v>992.3</c:v>
                </c:pt>
                <c:pt idx="8">
                  <c:v>2124.4</c:v>
                </c:pt>
                <c:pt idx="9">
                  <c:v>2009.6</c:v>
                </c:pt>
                <c:pt idx="10">
                  <c:v>3234.6</c:v>
                </c:pt>
                <c:pt idx="11">
                  <c:v>4407.8999999999996</c:v>
                </c:pt>
                <c:pt idx="12">
                  <c:v>9485.4</c:v>
                </c:pt>
              </c:numCache>
            </c:numRef>
          </c:val>
          <c:extLst>
            <c:ext xmlns:c16="http://schemas.microsoft.com/office/drawing/2014/chart" uri="{C3380CC4-5D6E-409C-BE32-E72D297353CC}">
              <c16:uniqueId val="{00000000-A692-479B-87F7-7F8BF3526BBF}"/>
            </c:ext>
          </c:extLst>
        </c:ser>
        <c:ser>
          <c:idx val="1"/>
          <c:order val="1"/>
          <c:tx>
            <c:strRef>
              <c:f>'F1.2b'!$D$2</c:f>
              <c:strCache>
                <c:ptCount val="1"/>
                <c:pt idx="0">
                  <c:v>2023</c:v>
                </c:pt>
              </c:strCache>
            </c:strRef>
          </c:tx>
          <c:spPr>
            <a:solidFill>
              <a:schemeClr val="accent2"/>
            </a:solidFill>
            <a:ln>
              <a:noFill/>
            </a:ln>
            <a:effectLst/>
          </c:spPr>
          <c:invertIfNegative val="0"/>
          <c:cat>
            <c:strRef>
              <c:f>'F1.2b'!$B$3:$B$15</c:f>
              <c:strCache>
                <c:ptCount val="13"/>
                <c:pt idx="0">
                  <c:v>Film- og TV-prod., musikkutgivelse, radio- og fjernsynskringkasting</c:v>
                </c:pt>
                <c:pt idx="1">
                  <c:v>Annen forretningsmessig tj.yting</c:v>
                </c:pt>
                <c:pt idx="2">
                  <c:v>Transport og lagring</c:v>
                </c:pt>
                <c:pt idx="3">
                  <c:v>Telekommunikasjon</c:v>
                </c:pt>
                <c:pt idx="4">
                  <c:v>Annen faglig/vit.skap./tekn. virks.</c:v>
                </c:pt>
                <c:pt idx="5">
                  <c:v>Hovedkontortjen. og adm. rådgivning</c:v>
                </c:pt>
                <c:pt idx="6">
                  <c:v>Informasjonstjenester</c:v>
                </c:pt>
                <c:pt idx="7">
                  <c:v>Agentur- og engroshandel</c:v>
                </c:pt>
                <c:pt idx="8">
                  <c:v>Forskning og utviklingsarbeid2</c:v>
                </c:pt>
                <c:pt idx="9">
                  <c:v>Finansiering og forsikring</c:v>
                </c:pt>
                <c:pt idx="10">
                  <c:v>Forlagsvirksomhet (inkl. utgivelse av programvare)</c:v>
                </c:pt>
                <c:pt idx="11">
                  <c:v>Arkitekter og tekniske konsulenter</c:v>
                </c:pt>
                <c:pt idx="12">
                  <c:v>IT-tjenester</c:v>
                </c:pt>
              </c:strCache>
            </c:strRef>
          </c:cat>
          <c:val>
            <c:numRef>
              <c:f>'F1.2b'!$D$3:$D$15</c:f>
              <c:numCache>
                <c:formatCode>General</c:formatCode>
                <c:ptCount val="13"/>
                <c:pt idx="0">
                  <c:v>34.4</c:v>
                </c:pt>
                <c:pt idx="1">
                  <c:v>86.4</c:v>
                </c:pt>
                <c:pt idx="2">
                  <c:v>448.5</c:v>
                </c:pt>
                <c:pt idx="3">
                  <c:v>451.9</c:v>
                </c:pt>
                <c:pt idx="4">
                  <c:v>483.5</c:v>
                </c:pt>
                <c:pt idx="5">
                  <c:v>551.29999999999995</c:v>
                </c:pt>
                <c:pt idx="6">
                  <c:v>817.3</c:v>
                </c:pt>
                <c:pt idx="7">
                  <c:v>1253</c:v>
                </c:pt>
                <c:pt idx="8">
                  <c:v>2167.6</c:v>
                </c:pt>
                <c:pt idx="9">
                  <c:v>2226.6</c:v>
                </c:pt>
                <c:pt idx="10">
                  <c:v>3389</c:v>
                </c:pt>
                <c:pt idx="11">
                  <c:v>4853.8</c:v>
                </c:pt>
                <c:pt idx="12">
                  <c:v>10720.4</c:v>
                </c:pt>
              </c:numCache>
            </c:numRef>
          </c:val>
          <c:extLst>
            <c:ext xmlns:c16="http://schemas.microsoft.com/office/drawing/2014/chart" uri="{C3380CC4-5D6E-409C-BE32-E72D297353CC}">
              <c16:uniqueId val="{00000001-A692-479B-87F7-7F8BF3526BBF}"/>
            </c:ext>
          </c:extLst>
        </c:ser>
        <c:dLbls>
          <c:showLegendKey val="0"/>
          <c:showVal val="0"/>
          <c:showCatName val="0"/>
          <c:showSerName val="0"/>
          <c:showPercent val="0"/>
          <c:showBubbleSize val="0"/>
        </c:dLbls>
        <c:gapWidth val="150"/>
        <c:axId val="1792349712"/>
        <c:axId val="1792351152"/>
      </c:barChart>
      <c:catAx>
        <c:axId val="1792349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92351152"/>
        <c:crosses val="autoZero"/>
        <c:auto val="1"/>
        <c:lblAlgn val="ctr"/>
        <c:lblOffset val="100"/>
        <c:noMultiLvlLbl val="0"/>
      </c:catAx>
      <c:valAx>
        <c:axId val="1792351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9234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'F1.2c'!$C$3</c:f>
              <c:strCache>
                <c:ptCount val="1"/>
                <c:pt idx="0">
                  <c:v>2022</c:v>
                </c:pt>
              </c:strCache>
            </c:strRef>
          </c:tx>
          <c:spPr>
            <a:solidFill>
              <a:schemeClr val="accent1"/>
            </a:solidFill>
            <a:ln>
              <a:noFill/>
            </a:ln>
            <a:effectLst/>
          </c:spPr>
          <c:invertIfNegative val="0"/>
          <c:cat>
            <c:strRef>
              <c:f>'F1.2c'!$B$4:$B$22</c:f>
              <c:strCache>
                <c:ptCount val="19"/>
                <c:pt idx="0">
                  <c:v>Beklednings-, lær- og lærvareindustri</c:v>
                </c:pt>
                <c:pt idx="1">
                  <c:v>Tekstilindustri</c:v>
                </c:pt>
                <c:pt idx="2">
                  <c:v>Trykking, grafisk industri</c:v>
                </c:pt>
                <c:pt idx="3">
                  <c:v>Papir- og papirvareindustri</c:v>
                </c:pt>
                <c:pt idx="4">
                  <c:v>Mineralproduktindustri</c:v>
                </c:pt>
                <c:pt idx="5">
                  <c:v>Trelast- og trevareindustri</c:v>
                </c:pt>
                <c:pt idx="6">
                  <c:v>Gummivare- og plastindustri</c:v>
                </c:pt>
                <c:pt idx="7">
                  <c:v>Motorkjøretøyindustri</c:v>
                </c:pt>
                <c:pt idx="8">
                  <c:v>Transportmiddelindustri ellers (inkl. bygging av skip og oljeplattformer)</c:v>
                </c:pt>
                <c:pt idx="9">
                  <c:v>Maskinreparasjon og -installasjon</c:v>
                </c:pt>
                <c:pt idx="10">
                  <c:v>Metallindustri</c:v>
                </c:pt>
                <c:pt idx="11">
                  <c:v>Farmasøytisk industri</c:v>
                </c:pt>
                <c:pt idx="12">
                  <c:v>Møbelindustri og annen industri</c:v>
                </c:pt>
                <c:pt idx="13">
                  <c:v>Næringsmiddel- og drikkevareindustri</c:v>
                </c:pt>
                <c:pt idx="14">
                  <c:v>Maskinindustri</c:v>
                </c:pt>
                <c:pt idx="15">
                  <c:v>Elektroteknisk industri</c:v>
                </c:pt>
                <c:pt idx="16">
                  <c:v>Petroleums-, kullvare- og kjemisk industri</c:v>
                </c:pt>
                <c:pt idx="17">
                  <c:v>Metallvareindustri</c:v>
                </c:pt>
                <c:pt idx="18">
                  <c:v>Data- og elektronisk industri</c:v>
                </c:pt>
              </c:strCache>
            </c:strRef>
          </c:cat>
          <c:val>
            <c:numRef>
              <c:f>'F1.2c'!$C$4:$C$22</c:f>
              <c:numCache>
                <c:formatCode>General</c:formatCode>
                <c:ptCount val="19"/>
                <c:pt idx="0">
                  <c:v>39.799999999999997</c:v>
                </c:pt>
                <c:pt idx="1">
                  <c:v>37.1</c:v>
                </c:pt>
                <c:pt idx="2">
                  <c:v>36.299999999999997</c:v>
                </c:pt>
                <c:pt idx="3">
                  <c:v>184.3</c:v>
                </c:pt>
                <c:pt idx="4">
                  <c:v>159.5</c:v>
                </c:pt>
                <c:pt idx="5">
                  <c:v>173.9</c:v>
                </c:pt>
                <c:pt idx="6">
                  <c:v>252</c:v>
                </c:pt>
                <c:pt idx="7">
                  <c:v>316.8</c:v>
                </c:pt>
                <c:pt idx="8">
                  <c:v>351.6</c:v>
                </c:pt>
                <c:pt idx="9">
                  <c:v>301.8</c:v>
                </c:pt>
                <c:pt idx="10">
                  <c:v>543</c:v>
                </c:pt>
                <c:pt idx="11">
                  <c:v>510.2</c:v>
                </c:pt>
                <c:pt idx="12">
                  <c:v>494.1</c:v>
                </c:pt>
                <c:pt idx="13">
                  <c:v>1135</c:v>
                </c:pt>
                <c:pt idx="14">
                  <c:v>1466.5</c:v>
                </c:pt>
                <c:pt idx="15">
                  <c:v>1719.6</c:v>
                </c:pt>
                <c:pt idx="16">
                  <c:v>1494</c:v>
                </c:pt>
                <c:pt idx="17">
                  <c:v>1741.4</c:v>
                </c:pt>
                <c:pt idx="18">
                  <c:v>2689.1</c:v>
                </c:pt>
              </c:numCache>
            </c:numRef>
          </c:val>
          <c:extLst>
            <c:ext xmlns:c16="http://schemas.microsoft.com/office/drawing/2014/chart" uri="{C3380CC4-5D6E-409C-BE32-E72D297353CC}">
              <c16:uniqueId val="{00000000-E8F4-40B6-BA4D-94B74F554EB4}"/>
            </c:ext>
          </c:extLst>
        </c:ser>
        <c:ser>
          <c:idx val="1"/>
          <c:order val="1"/>
          <c:tx>
            <c:strRef>
              <c:f>'F1.2c'!$D$3</c:f>
              <c:strCache>
                <c:ptCount val="1"/>
                <c:pt idx="0">
                  <c:v>2023</c:v>
                </c:pt>
              </c:strCache>
            </c:strRef>
          </c:tx>
          <c:spPr>
            <a:solidFill>
              <a:schemeClr val="accent2"/>
            </a:solidFill>
            <a:ln>
              <a:noFill/>
            </a:ln>
            <a:effectLst/>
          </c:spPr>
          <c:invertIfNegative val="0"/>
          <c:cat>
            <c:strRef>
              <c:f>'F1.2c'!$B$4:$B$22</c:f>
              <c:strCache>
                <c:ptCount val="19"/>
                <c:pt idx="0">
                  <c:v>Beklednings-, lær- og lærvareindustri</c:v>
                </c:pt>
                <c:pt idx="1">
                  <c:v>Tekstilindustri</c:v>
                </c:pt>
                <c:pt idx="2">
                  <c:v>Trykking, grafisk industri</c:v>
                </c:pt>
                <c:pt idx="3">
                  <c:v>Papir- og papirvareindustri</c:v>
                </c:pt>
                <c:pt idx="4">
                  <c:v>Mineralproduktindustri</c:v>
                </c:pt>
                <c:pt idx="5">
                  <c:v>Trelast- og trevareindustri</c:v>
                </c:pt>
                <c:pt idx="6">
                  <c:v>Gummivare- og plastindustri</c:v>
                </c:pt>
                <c:pt idx="7">
                  <c:v>Motorkjøretøyindustri</c:v>
                </c:pt>
                <c:pt idx="8">
                  <c:v>Transportmiddelindustri ellers (inkl. bygging av skip og oljeplattformer)</c:v>
                </c:pt>
                <c:pt idx="9">
                  <c:v>Maskinreparasjon og -installasjon</c:v>
                </c:pt>
                <c:pt idx="10">
                  <c:v>Metallindustri</c:v>
                </c:pt>
                <c:pt idx="11">
                  <c:v>Farmasøytisk industri</c:v>
                </c:pt>
                <c:pt idx="12">
                  <c:v>Møbelindustri og annen industri</c:v>
                </c:pt>
                <c:pt idx="13">
                  <c:v>Næringsmiddel- og drikkevareindustri</c:v>
                </c:pt>
                <c:pt idx="14">
                  <c:v>Maskinindustri</c:v>
                </c:pt>
                <c:pt idx="15">
                  <c:v>Elektroteknisk industri</c:v>
                </c:pt>
                <c:pt idx="16">
                  <c:v>Petroleums-, kullvare- og kjemisk industri</c:v>
                </c:pt>
                <c:pt idx="17">
                  <c:v>Metallvareindustri</c:v>
                </c:pt>
                <c:pt idx="18">
                  <c:v>Data- og elektronisk industri</c:v>
                </c:pt>
              </c:strCache>
            </c:strRef>
          </c:cat>
          <c:val>
            <c:numRef>
              <c:f>'F1.2c'!$D$4:$D$22</c:f>
              <c:numCache>
                <c:formatCode>General</c:formatCode>
                <c:ptCount val="19"/>
                <c:pt idx="0">
                  <c:v>42.5</c:v>
                </c:pt>
                <c:pt idx="1">
                  <c:v>53.2</c:v>
                </c:pt>
                <c:pt idx="2">
                  <c:v>72.2</c:v>
                </c:pt>
                <c:pt idx="3">
                  <c:v>186</c:v>
                </c:pt>
                <c:pt idx="4">
                  <c:v>188.7</c:v>
                </c:pt>
                <c:pt idx="5">
                  <c:v>213.2</c:v>
                </c:pt>
                <c:pt idx="6">
                  <c:v>239.8</c:v>
                </c:pt>
                <c:pt idx="7">
                  <c:v>311.39999999999998</c:v>
                </c:pt>
                <c:pt idx="8">
                  <c:v>341.2</c:v>
                </c:pt>
                <c:pt idx="9">
                  <c:v>411.4</c:v>
                </c:pt>
                <c:pt idx="10">
                  <c:v>610.20000000000005</c:v>
                </c:pt>
                <c:pt idx="11">
                  <c:v>616.20000000000005</c:v>
                </c:pt>
                <c:pt idx="12">
                  <c:v>634.29999999999995</c:v>
                </c:pt>
                <c:pt idx="13">
                  <c:v>1034.8</c:v>
                </c:pt>
                <c:pt idx="14">
                  <c:v>1264.2</c:v>
                </c:pt>
                <c:pt idx="15">
                  <c:v>1465.4</c:v>
                </c:pt>
                <c:pt idx="16">
                  <c:v>1548.9</c:v>
                </c:pt>
                <c:pt idx="17">
                  <c:v>1909.8</c:v>
                </c:pt>
                <c:pt idx="18">
                  <c:v>3046.9</c:v>
                </c:pt>
              </c:numCache>
            </c:numRef>
          </c:val>
          <c:extLst>
            <c:ext xmlns:c16="http://schemas.microsoft.com/office/drawing/2014/chart" uri="{C3380CC4-5D6E-409C-BE32-E72D297353CC}">
              <c16:uniqueId val="{00000001-E8F4-40B6-BA4D-94B74F554EB4}"/>
            </c:ext>
          </c:extLst>
        </c:ser>
        <c:dLbls>
          <c:showLegendKey val="0"/>
          <c:showVal val="0"/>
          <c:showCatName val="0"/>
          <c:showSerName val="0"/>
          <c:showPercent val="0"/>
          <c:showBubbleSize val="0"/>
        </c:dLbls>
        <c:gapWidth val="219"/>
        <c:overlap val="-27"/>
        <c:axId val="1195123328"/>
        <c:axId val="1195121168"/>
      </c:barChart>
      <c:catAx>
        <c:axId val="119512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95121168"/>
        <c:crosses val="autoZero"/>
        <c:auto val="1"/>
        <c:lblAlgn val="ctr"/>
        <c:lblOffset val="100"/>
        <c:noMultiLvlLbl val="0"/>
      </c:catAx>
      <c:valAx>
        <c:axId val="1195121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95123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'F1.2d'!$C$3</c:f>
              <c:strCache>
                <c:ptCount val="1"/>
                <c:pt idx="0">
                  <c:v>2022</c:v>
                </c:pt>
              </c:strCache>
            </c:strRef>
          </c:tx>
          <c:spPr>
            <a:solidFill>
              <a:schemeClr val="accent1"/>
            </a:solidFill>
            <a:ln>
              <a:noFill/>
            </a:ln>
            <a:effectLst/>
          </c:spPr>
          <c:invertIfNegative val="0"/>
          <c:cat>
            <c:strRef>
              <c:f>'F1.2d'!$B$4:$B$8</c:f>
              <c:strCache>
                <c:ptCount val="5"/>
                <c:pt idx="0">
                  <c:v>Vann, avløp, renovasjon</c:v>
                </c:pt>
                <c:pt idx="1">
                  <c:v>Bygge- og anleggsvirksomhet</c:v>
                </c:pt>
                <c:pt idx="2">
                  <c:v>Kraftforsyning</c:v>
                </c:pt>
                <c:pt idx="3">
                  <c:v>Fiske, fangst og akvakultur</c:v>
                </c:pt>
                <c:pt idx="4">
                  <c:v>Bergverksdrift og utvinning (inkl. utvinning av råolje og naturgass og utvinningstjenester)</c:v>
                </c:pt>
              </c:strCache>
            </c:strRef>
          </c:cat>
          <c:val>
            <c:numRef>
              <c:f>'F1.2d'!$C$4:$C$8</c:f>
              <c:numCache>
                <c:formatCode>General</c:formatCode>
                <c:ptCount val="5"/>
                <c:pt idx="0">
                  <c:v>243.5</c:v>
                </c:pt>
                <c:pt idx="1">
                  <c:v>417.3</c:v>
                </c:pt>
                <c:pt idx="2">
                  <c:v>407.7</c:v>
                </c:pt>
                <c:pt idx="3">
                  <c:v>1398.2</c:v>
                </c:pt>
                <c:pt idx="4">
                  <c:v>1960.4</c:v>
                </c:pt>
              </c:numCache>
            </c:numRef>
          </c:val>
          <c:extLst>
            <c:ext xmlns:c16="http://schemas.microsoft.com/office/drawing/2014/chart" uri="{C3380CC4-5D6E-409C-BE32-E72D297353CC}">
              <c16:uniqueId val="{00000000-F648-4544-9830-39F325EA6AEC}"/>
            </c:ext>
          </c:extLst>
        </c:ser>
        <c:ser>
          <c:idx val="1"/>
          <c:order val="1"/>
          <c:tx>
            <c:strRef>
              <c:f>'F1.2d'!$D$3</c:f>
              <c:strCache>
                <c:ptCount val="1"/>
                <c:pt idx="0">
                  <c:v>2023</c:v>
                </c:pt>
              </c:strCache>
            </c:strRef>
          </c:tx>
          <c:spPr>
            <a:solidFill>
              <a:schemeClr val="accent2"/>
            </a:solidFill>
            <a:ln>
              <a:noFill/>
            </a:ln>
            <a:effectLst/>
          </c:spPr>
          <c:invertIfNegative val="0"/>
          <c:cat>
            <c:strRef>
              <c:f>'F1.2d'!$B$4:$B$8</c:f>
              <c:strCache>
                <c:ptCount val="5"/>
                <c:pt idx="0">
                  <c:v>Vann, avløp, renovasjon</c:v>
                </c:pt>
                <c:pt idx="1">
                  <c:v>Bygge- og anleggsvirksomhet</c:v>
                </c:pt>
                <c:pt idx="2">
                  <c:v>Kraftforsyning</c:v>
                </c:pt>
                <c:pt idx="3">
                  <c:v>Fiske, fangst og akvakultur</c:v>
                </c:pt>
                <c:pt idx="4">
                  <c:v>Bergverksdrift og utvinning (inkl. utvinning av råolje og naturgass og utvinningstjenester)</c:v>
                </c:pt>
              </c:strCache>
            </c:strRef>
          </c:cat>
          <c:val>
            <c:numRef>
              <c:f>'F1.2d'!$D$4:$D$8</c:f>
              <c:numCache>
                <c:formatCode>General</c:formatCode>
                <c:ptCount val="5"/>
                <c:pt idx="0">
                  <c:v>151.9</c:v>
                </c:pt>
                <c:pt idx="1">
                  <c:v>344</c:v>
                </c:pt>
                <c:pt idx="2">
                  <c:v>643.79999999999995</c:v>
                </c:pt>
                <c:pt idx="3">
                  <c:v>1491.9</c:v>
                </c:pt>
                <c:pt idx="4">
                  <c:v>2738.8</c:v>
                </c:pt>
              </c:numCache>
            </c:numRef>
          </c:val>
          <c:extLst>
            <c:ext xmlns:c16="http://schemas.microsoft.com/office/drawing/2014/chart" uri="{C3380CC4-5D6E-409C-BE32-E72D297353CC}">
              <c16:uniqueId val="{00000001-F648-4544-9830-39F325EA6AEC}"/>
            </c:ext>
          </c:extLst>
        </c:ser>
        <c:dLbls>
          <c:showLegendKey val="0"/>
          <c:showVal val="0"/>
          <c:showCatName val="0"/>
          <c:showSerName val="0"/>
          <c:showPercent val="0"/>
          <c:showBubbleSize val="0"/>
        </c:dLbls>
        <c:gapWidth val="219"/>
        <c:overlap val="-27"/>
        <c:axId val="1747333712"/>
        <c:axId val="466758760"/>
      </c:barChart>
      <c:catAx>
        <c:axId val="174733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66758760"/>
        <c:crosses val="autoZero"/>
        <c:auto val="1"/>
        <c:lblAlgn val="ctr"/>
        <c:lblOffset val="100"/>
        <c:noMultiLvlLbl val="0"/>
      </c:catAx>
      <c:valAx>
        <c:axId val="466758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47333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'F1.2e'!$C$3</c:f>
              <c:strCache>
                <c:ptCount val="1"/>
                <c:pt idx="0">
                  <c:v>Industri</c:v>
                </c:pt>
              </c:strCache>
            </c:strRef>
          </c:tx>
          <c:spPr>
            <a:solidFill>
              <a:schemeClr val="accent1"/>
            </a:solidFill>
            <a:ln>
              <a:noFill/>
            </a:ln>
            <a:effectLst/>
          </c:spPr>
          <c:invertIfNegative val="0"/>
          <c:cat>
            <c:strRef>
              <c:f>'F1.2e'!$B$4:$B$10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'F1.2e'!$C$4:$C$10</c:f>
              <c:numCache>
                <c:formatCode>General</c:formatCode>
                <c:ptCount val="7"/>
                <c:pt idx="0">
                  <c:v>476.1</c:v>
                </c:pt>
                <c:pt idx="1">
                  <c:v>692.4</c:v>
                </c:pt>
                <c:pt idx="2">
                  <c:v>1599</c:v>
                </c:pt>
                <c:pt idx="3">
                  <c:v>1355.3</c:v>
                </c:pt>
                <c:pt idx="4">
                  <c:v>1841.1</c:v>
                </c:pt>
                <c:pt idx="5">
                  <c:v>2422.1999999999998</c:v>
                </c:pt>
                <c:pt idx="6">
                  <c:v>6296.1</c:v>
                </c:pt>
              </c:numCache>
            </c:numRef>
          </c:val>
          <c:extLst>
            <c:ext xmlns:c16="http://schemas.microsoft.com/office/drawing/2014/chart" uri="{C3380CC4-5D6E-409C-BE32-E72D297353CC}">
              <c16:uniqueId val="{00000000-45D2-4F21-97A4-6A4DF48ED1CA}"/>
            </c:ext>
          </c:extLst>
        </c:ser>
        <c:ser>
          <c:idx val="1"/>
          <c:order val="1"/>
          <c:tx>
            <c:strRef>
              <c:f>'F1.2e'!$D$3</c:f>
              <c:strCache>
                <c:ptCount val="1"/>
                <c:pt idx="0">
                  <c:v>Tjenesteytende næringer </c:v>
                </c:pt>
              </c:strCache>
            </c:strRef>
          </c:tx>
          <c:spPr>
            <a:solidFill>
              <a:schemeClr val="accent2"/>
            </a:solidFill>
            <a:ln>
              <a:noFill/>
            </a:ln>
            <a:effectLst/>
          </c:spPr>
          <c:invertIfNegative val="0"/>
          <c:cat>
            <c:strRef>
              <c:f>'F1.2e'!$B$4:$B$10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'F1.2e'!$D$4:$D$10</c:f>
              <c:numCache>
                <c:formatCode>General</c:formatCode>
                <c:ptCount val="7"/>
                <c:pt idx="0">
                  <c:v>2709.6</c:v>
                </c:pt>
                <c:pt idx="1">
                  <c:v>4615.3999999999996</c:v>
                </c:pt>
                <c:pt idx="2">
                  <c:v>6294.5</c:v>
                </c:pt>
                <c:pt idx="3">
                  <c:v>3794.3</c:v>
                </c:pt>
                <c:pt idx="4">
                  <c:v>2742.9</c:v>
                </c:pt>
                <c:pt idx="5">
                  <c:v>5130.1000000000004</c:v>
                </c:pt>
                <c:pt idx="6">
                  <c:v>4830.3</c:v>
                </c:pt>
              </c:numCache>
            </c:numRef>
          </c:val>
          <c:extLst>
            <c:ext xmlns:c16="http://schemas.microsoft.com/office/drawing/2014/chart" uri="{C3380CC4-5D6E-409C-BE32-E72D297353CC}">
              <c16:uniqueId val="{00000001-45D2-4F21-97A4-6A4DF48ED1CA}"/>
            </c:ext>
          </c:extLst>
        </c:ser>
        <c:ser>
          <c:idx val="2"/>
          <c:order val="2"/>
          <c:tx>
            <c:strRef>
              <c:f>'F1.2e'!$E$3</c:f>
              <c:strCache>
                <c:ptCount val="1"/>
                <c:pt idx="0">
                  <c:v>Andre næringer</c:v>
                </c:pt>
              </c:strCache>
            </c:strRef>
          </c:tx>
          <c:spPr>
            <a:solidFill>
              <a:schemeClr val="accent3"/>
            </a:solidFill>
            <a:ln>
              <a:noFill/>
            </a:ln>
            <a:effectLst/>
          </c:spPr>
          <c:invertIfNegative val="0"/>
          <c:cat>
            <c:strRef>
              <c:f>'F1.2e'!$B$4:$B$10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'F1.2e'!$E$4:$E$10</c:f>
              <c:numCache>
                <c:formatCode>General</c:formatCode>
                <c:ptCount val="7"/>
                <c:pt idx="0">
                  <c:v>133</c:v>
                </c:pt>
                <c:pt idx="1">
                  <c:v>605.79999999999995</c:v>
                </c:pt>
                <c:pt idx="2">
                  <c:v>774</c:v>
                </c:pt>
                <c:pt idx="3">
                  <c:v>607.5</c:v>
                </c:pt>
                <c:pt idx="4">
                  <c:v>455.7</c:v>
                </c:pt>
                <c:pt idx="5">
                  <c:v>317</c:v>
                </c:pt>
                <c:pt idx="6">
                  <c:v>2670.7</c:v>
                </c:pt>
              </c:numCache>
            </c:numRef>
          </c:val>
          <c:extLst>
            <c:ext xmlns:c16="http://schemas.microsoft.com/office/drawing/2014/chart" uri="{C3380CC4-5D6E-409C-BE32-E72D297353CC}">
              <c16:uniqueId val="{00000002-45D2-4F21-97A4-6A4DF48ED1CA}"/>
            </c:ext>
          </c:extLst>
        </c:ser>
        <c:dLbls>
          <c:showLegendKey val="0"/>
          <c:showVal val="0"/>
          <c:showCatName val="0"/>
          <c:showSerName val="0"/>
          <c:showPercent val="0"/>
          <c:showBubbleSize val="0"/>
        </c:dLbls>
        <c:gapWidth val="150"/>
        <c:overlap val="100"/>
        <c:axId val="1784092616"/>
        <c:axId val="1784096576"/>
      </c:barChart>
      <c:catAx>
        <c:axId val="17840926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Antall sysselsatte i foretaket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84096576"/>
        <c:crosses val="autoZero"/>
        <c:auto val="1"/>
        <c:lblAlgn val="ctr"/>
        <c:lblOffset val="100"/>
        <c:noMultiLvlLbl val="0"/>
      </c:catAx>
      <c:valAx>
        <c:axId val="1784096576"/>
        <c:scaling>
          <c:orientation val="minMax"/>
          <c:max val="1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84092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84619422572177"/>
          <c:y val="0.11379912663755459"/>
          <c:w val="0.75496045167528936"/>
          <c:h val="0.57475368048129782"/>
        </c:manualLayout>
      </c:layout>
      <c:barChart>
        <c:barDir val="col"/>
        <c:grouping val="percentStacked"/>
        <c:varyColors val="0"/>
        <c:ser>
          <c:idx val="0"/>
          <c:order val="0"/>
          <c:tx>
            <c:strRef>
              <c:f>'F1.2f'!$B$4</c:f>
              <c:strCache>
                <c:ptCount val="1"/>
                <c:pt idx="0">
                  <c:v>Lønnsutgifter</c:v>
                </c:pt>
              </c:strCache>
            </c:strRef>
          </c:tx>
          <c:spPr>
            <a:solidFill>
              <a:schemeClr val="accent1"/>
            </a:solidFill>
            <a:ln>
              <a:noFill/>
            </a:ln>
            <a:effectLst/>
          </c:spPr>
          <c:invertIfNegative val="0"/>
          <c:cat>
            <c:strRef>
              <c:f>'F1.2f'!$C$3:$E$3</c:f>
              <c:strCache>
                <c:ptCount val="3"/>
                <c:pt idx="0">
                  <c:v>Industri</c:v>
                </c:pt>
                <c:pt idx="1">
                  <c:v>Tjenesteytende næringer</c:v>
                </c:pt>
                <c:pt idx="2">
                  <c:v>Andre næringer</c:v>
                </c:pt>
              </c:strCache>
            </c:strRef>
          </c:cat>
          <c:val>
            <c:numRef>
              <c:f>'F1.2f'!$C$4:$E$4</c:f>
              <c:numCache>
                <c:formatCode>General</c:formatCode>
                <c:ptCount val="3"/>
                <c:pt idx="0">
                  <c:v>8867.7999999999993</c:v>
                </c:pt>
                <c:pt idx="1">
                  <c:v>18790.099999999999</c:v>
                </c:pt>
                <c:pt idx="2">
                  <c:v>2719.8</c:v>
                </c:pt>
              </c:numCache>
            </c:numRef>
          </c:val>
          <c:extLst>
            <c:ext xmlns:c16="http://schemas.microsoft.com/office/drawing/2014/chart" uri="{C3380CC4-5D6E-409C-BE32-E72D297353CC}">
              <c16:uniqueId val="{00000000-636C-43FE-8C70-11C8068F64B1}"/>
            </c:ext>
          </c:extLst>
        </c:ser>
        <c:ser>
          <c:idx val="1"/>
          <c:order val="1"/>
          <c:tx>
            <c:strRef>
              <c:f>'F1.2f'!$B$5</c:f>
              <c:strCache>
                <c:ptCount val="1"/>
                <c:pt idx="0">
                  <c:v>Utgifter til innleid FoU-personale2</c:v>
                </c:pt>
              </c:strCache>
            </c:strRef>
          </c:tx>
          <c:spPr>
            <a:solidFill>
              <a:schemeClr val="accent2"/>
            </a:solidFill>
            <a:ln>
              <a:noFill/>
            </a:ln>
            <a:effectLst/>
          </c:spPr>
          <c:invertIfNegative val="0"/>
          <c:cat>
            <c:strRef>
              <c:f>'F1.2f'!$C$3:$E$3</c:f>
              <c:strCache>
                <c:ptCount val="3"/>
                <c:pt idx="0">
                  <c:v>Industri</c:v>
                </c:pt>
                <c:pt idx="1">
                  <c:v>Tjenesteytende næringer</c:v>
                </c:pt>
                <c:pt idx="2">
                  <c:v>Andre næringer</c:v>
                </c:pt>
              </c:strCache>
            </c:strRef>
          </c:cat>
          <c:val>
            <c:numRef>
              <c:f>'F1.2f'!$C$5:$E$5</c:f>
              <c:numCache>
                <c:formatCode>General</c:formatCode>
                <c:ptCount val="3"/>
                <c:pt idx="0">
                  <c:v>738.7</c:v>
                </c:pt>
                <c:pt idx="1">
                  <c:v>4585.3</c:v>
                </c:pt>
                <c:pt idx="2">
                  <c:v>528.5</c:v>
                </c:pt>
              </c:numCache>
            </c:numRef>
          </c:val>
          <c:extLst>
            <c:ext xmlns:c16="http://schemas.microsoft.com/office/drawing/2014/chart" uri="{C3380CC4-5D6E-409C-BE32-E72D297353CC}">
              <c16:uniqueId val="{00000001-636C-43FE-8C70-11C8068F64B1}"/>
            </c:ext>
          </c:extLst>
        </c:ser>
        <c:ser>
          <c:idx val="2"/>
          <c:order val="2"/>
          <c:tx>
            <c:strRef>
              <c:f>'F1.2f'!$B$6</c:f>
              <c:strCache>
                <c:ptCount val="1"/>
                <c:pt idx="0">
                  <c:v>Andre driftsutgifter2</c:v>
                </c:pt>
              </c:strCache>
            </c:strRef>
          </c:tx>
          <c:spPr>
            <a:solidFill>
              <a:schemeClr val="accent3"/>
            </a:solidFill>
            <a:ln>
              <a:noFill/>
            </a:ln>
            <a:effectLst/>
          </c:spPr>
          <c:invertIfNegative val="0"/>
          <c:cat>
            <c:strRef>
              <c:f>'F1.2f'!$C$3:$E$3</c:f>
              <c:strCache>
                <c:ptCount val="3"/>
                <c:pt idx="0">
                  <c:v>Industri</c:v>
                </c:pt>
                <c:pt idx="1">
                  <c:v>Tjenesteytende næringer</c:v>
                </c:pt>
                <c:pt idx="2">
                  <c:v>Andre næringer</c:v>
                </c:pt>
              </c:strCache>
            </c:strRef>
          </c:cat>
          <c:val>
            <c:numRef>
              <c:f>'F1.2f'!$C$6:$E$6</c:f>
              <c:numCache>
                <c:formatCode>General</c:formatCode>
                <c:ptCount val="3"/>
                <c:pt idx="0">
                  <c:v>3571.5</c:v>
                </c:pt>
                <c:pt idx="1">
                  <c:v>3370.7</c:v>
                </c:pt>
                <c:pt idx="2">
                  <c:v>1631.8</c:v>
                </c:pt>
              </c:numCache>
            </c:numRef>
          </c:val>
          <c:extLst>
            <c:ext xmlns:c16="http://schemas.microsoft.com/office/drawing/2014/chart" uri="{C3380CC4-5D6E-409C-BE32-E72D297353CC}">
              <c16:uniqueId val="{00000002-636C-43FE-8C70-11C8068F64B1}"/>
            </c:ext>
          </c:extLst>
        </c:ser>
        <c:ser>
          <c:idx val="3"/>
          <c:order val="3"/>
          <c:tx>
            <c:strRef>
              <c:f>'F1.2f'!$B$7</c:f>
              <c:strCache>
                <c:ptCount val="1"/>
                <c:pt idx="0">
                  <c:v>Kapitalutgifter (investeringer)3</c:v>
                </c:pt>
              </c:strCache>
            </c:strRef>
          </c:tx>
          <c:spPr>
            <a:solidFill>
              <a:schemeClr val="accent4"/>
            </a:solidFill>
            <a:ln>
              <a:noFill/>
            </a:ln>
            <a:effectLst/>
          </c:spPr>
          <c:invertIfNegative val="0"/>
          <c:cat>
            <c:strRef>
              <c:f>'F1.2f'!$C$3:$E$3</c:f>
              <c:strCache>
                <c:ptCount val="3"/>
                <c:pt idx="0">
                  <c:v>Industri</c:v>
                </c:pt>
                <c:pt idx="1">
                  <c:v>Tjenesteytende næringer</c:v>
                </c:pt>
                <c:pt idx="2">
                  <c:v>Andre næringer</c:v>
                </c:pt>
              </c:strCache>
            </c:strRef>
          </c:cat>
          <c:val>
            <c:numRef>
              <c:f>'F1.2f'!$C$7:$E$7</c:f>
              <c:numCache>
                <c:formatCode>General</c:formatCode>
                <c:ptCount val="3"/>
                <c:pt idx="0">
                  <c:v>1028.0999999999999</c:v>
                </c:pt>
                <c:pt idx="1">
                  <c:v>661.3</c:v>
                </c:pt>
                <c:pt idx="2">
                  <c:v>550.79999999999995</c:v>
                </c:pt>
              </c:numCache>
            </c:numRef>
          </c:val>
          <c:extLst>
            <c:ext xmlns:c16="http://schemas.microsoft.com/office/drawing/2014/chart" uri="{C3380CC4-5D6E-409C-BE32-E72D297353CC}">
              <c16:uniqueId val="{00000003-636C-43FE-8C70-11C8068F64B1}"/>
            </c:ext>
          </c:extLst>
        </c:ser>
        <c:dLbls>
          <c:showLegendKey val="0"/>
          <c:showVal val="0"/>
          <c:showCatName val="0"/>
          <c:showSerName val="0"/>
          <c:showPercent val="0"/>
          <c:showBubbleSize val="0"/>
        </c:dLbls>
        <c:gapWidth val="150"/>
        <c:overlap val="100"/>
        <c:axId val="2104690896"/>
        <c:axId val="2104691256"/>
      </c:barChart>
      <c:scatterChart>
        <c:scatterStyle val="lineMarker"/>
        <c:varyColors val="0"/>
        <c:ser>
          <c:idx val="4"/>
          <c:order val="4"/>
          <c:tx>
            <c:strRef>
              <c:f>'F1.2f'!$B$8</c:f>
              <c:strCache>
                <c:ptCount val="1"/>
                <c:pt idx="0">
                  <c:v>Totale utgifter til egenutført FoU</c:v>
                </c:pt>
              </c:strCache>
            </c:strRef>
          </c:tx>
          <c:spPr>
            <a:ln w="25400" cap="rnd">
              <a:noFill/>
              <a:round/>
            </a:ln>
            <a:effectLst/>
          </c:spPr>
          <c:marker>
            <c:symbol val="diamond"/>
            <c:size val="5"/>
            <c:spPr>
              <a:solidFill>
                <a:schemeClr val="accent5"/>
              </a:solidFill>
              <a:ln w="50800">
                <a:solidFill>
                  <a:schemeClr val="accent5"/>
                </a:solidFill>
              </a:ln>
              <a:effectLst/>
            </c:spPr>
          </c:marker>
          <c:xVal>
            <c:strRef>
              <c:f>'F1.2f'!$C$3:$E$3</c:f>
              <c:strCache>
                <c:ptCount val="3"/>
                <c:pt idx="0">
                  <c:v>Industri</c:v>
                </c:pt>
                <c:pt idx="1">
                  <c:v>Tjenesteytende næringer</c:v>
                </c:pt>
                <c:pt idx="2">
                  <c:v>Andre næringer</c:v>
                </c:pt>
              </c:strCache>
            </c:strRef>
          </c:xVal>
          <c:yVal>
            <c:numRef>
              <c:f>'F1.2f'!$C$8:$E$8</c:f>
              <c:numCache>
                <c:formatCode>General</c:formatCode>
                <c:ptCount val="3"/>
                <c:pt idx="0">
                  <c:v>14206.1</c:v>
                </c:pt>
                <c:pt idx="1">
                  <c:v>27407.399999999998</c:v>
                </c:pt>
                <c:pt idx="2">
                  <c:v>5430.9000000000005</c:v>
                </c:pt>
              </c:numCache>
            </c:numRef>
          </c:yVal>
          <c:smooth val="0"/>
          <c:extLst>
            <c:ext xmlns:c16="http://schemas.microsoft.com/office/drawing/2014/chart" uri="{C3380CC4-5D6E-409C-BE32-E72D297353CC}">
              <c16:uniqueId val="{00000004-636C-43FE-8C70-11C8068F64B1}"/>
            </c:ext>
          </c:extLst>
        </c:ser>
        <c:dLbls>
          <c:showLegendKey val="0"/>
          <c:showVal val="0"/>
          <c:showCatName val="0"/>
          <c:showSerName val="0"/>
          <c:showPercent val="0"/>
          <c:showBubbleSize val="0"/>
        </c:dLbls>
        <c:axId val="1495804680"/>
        <c:axId val="1495804320"/>
      </c:scatterChart>
      <c:catAx>
        <c:axId val="210469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104691256"/>
        <c:crosses val="autoZero"/>
        <c:auto val="1"/>
        <c:lblAlgn val="ctr"/>
        <c:lblOffset val="100"/>
        <c:noMultiLvlLbl val="0"/>
      </c:catAx>
      <c:valAx>
        <c:axId val="2104691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104690896"/>
        <c:crosses val="autoZero"/>
        <c:crossBetween val="between"/>
      </c:valAx>
      <c:valAx>
        <c:axId val="149580432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a:t>
                </a:r>
                <a:r>
                  <a:rPr lang="en-US" baseline="0"/>
                  <a:t> kr</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95804680"/>
        <c:crosses val="max"/>
        <c:crossBetween val="midCat"/>
      </c:valAx>
      <c:valAx>
        <c:axId val="1495804680"/>
        <c:scaling>
          <c:orientation val="minMax"/>
        </c:scaling>
        <c:delete val="1"/>
        <c:axPos val="b"/>
        <c:numFmt formatCode="General" sourceLinked="1"/>
        <c:majorTickMark val="out"/>
        <c:minorTickMark val="none"/>
        <c:tickLblPos val="nextTo"/>
        <c:crossAx val="1495804320"/>
        <c:crosses val="autoZero"/>
        <c:crossBetween val="midCat"/>
      </c:valAx>
      <c:spPr>
        <a:noFill/>
        <a:ln>
          <a:noFill/>
        </a:ln>
        <a:effectLst/>
      </c:spPr>
    </c:plotArea>
    <c:legend>
      <c:legendPos val="b"/>
      <c:layout>
        <c:manualLayout>
          <c:xMode val="edge"/>
          <c:yMode val="edge"/>
          <c:x val="8.0065059779242373E-2"/>
          <c:y val="0.80998645587866136"/>
          <c:w val="0.88514417870941009"/>
          <c:h val="8.36581832249388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'F1.2g'!$C$5</c:f>
              <c:strCache>
                <c:ptCount val="1"/>
                <c:pt idx="0">
                  <c:v>Grunnforskning</c:v>
                </c:pt>
              </c:strCache>
            </c:strRef>
          </c:tx>
          <c:spPr>
            <a:solidFill>
              <a:schemeClr val="accent1"/>
            </a:solidFill>
            <a:ln>
              <a:noFill/>
            </a:ln>
            <a:effectLst/>
          </c:spPr>
          <c:invertIfNegative val="0"/>
          <c:cat>
            <c:strRef>
              <c:f>'F1.2g'!$B$6:$B$24</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Forlagsvirksomhet (inkl. utgivelse av programvare)</c:v>
                </c:pt>
                <c:pt idx="13">
                  <c:v>IT-tjenester</c:v>
                </c:pt>
                <c:pt idx="14">
                  <c:v>Informasjonstjenester</c:v>
                </c:pt>
                <c:pt idx="15">
                  <c:v>Finansiering og forsikring</c:v>
                </c:pt>
                <c:pt idx="16">
                  <c:v>Hovedkontortjen. og adm. rådgivning</c:v>
                </c:pt>
                <c:pt idx="17">
                  <c:v>Arkitekter og tekniske konsulenter</c:v>
                </c:pt>
                <c:pt idx="18">
                  <c:v>Forskning og utviklingsarbeid2</c:v>
                </c:pt>
              </c:strCache>
            </c:strRef>
          </c:cat>
          <c:val>
            <c:numRef>
              <c:f>'F1.2g'!$C$6:$C$24</c:f>
              <c:numCache>
                <c:formatCode>General</c:formatCode>
                <c:ptCount val="19"/>
                <c:pt idx="0">
                  <c:v>27.9</c:v>
                </c:pt>
                <c:pt idx="1">
                  <c:v>86.1</c:v>
                </c:pt>
                <c:pt idx="2">
                  <c:v>46</c:v>
                </c:pt>
                <c:pt idx="3">
                  <c:v>133.19999999999999</c:v>
                </c:pt>
                <c:pt idx="4">
                  <c:v>41.2</c:v>
                </c:pt>
                <c:pt idx="5">
                  <c:v>29.9</c:v>
                </c:pt>
                <c:pt idx="6">
                  <c:v>43.6</c:v>
                </c:pt>
                <c:pt idx="7">
                  <c:v>58.7</c:v>
                </c:pt>
                <c:pt idx="8">
                  <c:v>38.200000000000003</c:v>
                </c:pt>
                <c:pt idx="9">
                  <c:v>29.1</c:v>
                </c:pt>
                <c:pt idx="10">
                  <c:v>18.8</c:v>
                </c:pt>
                <c:pt idx="11">
                  <c:v>20.6</c:v>
                </c:pt>
                <c:pt idx="12">
                  <c:v>174.4</c:v>
                </c:pt>
                <c:pt idx="13">
                  <c:v>357.7</c:v>
                </c:pt>
                <c:pt idx="14">
                  <c:v>28.5</c:v>
                </c:pt>
                <c:pt idx="15">
                  <c:v>50.3</c:v>
                </c:pt>
                <c:pt idx="16">
                  <c:v>48.4</c:v>
                </c:pt>
                <c:pt idx="17">
                  <c:v>144.1</c:v>
                </c:pt>
                <c:pt idx="18">
                  <c:v>146.30000000000001</c:v>
                </c:pt>
              </c:numCache>
            </c:numRef>
          </c:val>
          <c:extLst>
            <c:ext xmlns:c16="http://schemas.microsoft.com/office/drawing/2014/chart" uri="{C3380CC4-5D6E-409C-BE32-E72D297353CC}">
              <c16:uniqueId val="{00000000-BC8B-408F-90B3-4400CD4D33A6}"/>
            </c:ext>
          </c:extLst>
        </c:ser>
        <c:ser>
          <c:idx val="1"/>
          <c:order val="1"/>
          <c:tx>
            <c:strRef>
              <c:f>'F1.2g'!$D$5</c:f>
              <c:strCache>
                <c:ptCount val="1"/>
                <c:pt idx="0">
                  <c:v>Anvendt forskning</c:v>
                </c:pt>
              </c:strCache>
            </c:strRef>
          </c:tx>
          <c:spPr>
            <a:solidFill>
              <a:schemeClr val="accent2"/>
            </a:solidFill>
            <a:ln>
              <a:noFill/>
            </a:ln>
            <a:effectLst/>
          </c:spPr>
          <c:invertIfNegative val="0"/>
          <c:cat>
            <c:strRef>
              <c:f>'F1.2g'!$B$6:$B$24</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Forlagsvirksomhet (inkl. utgivelse av programvare)</c:v>
                </c:pt>
                <c:pt idx="13">
                  <c:v>IT-tjenester</c:v>
                </c:pt>
                <c:pt idx="14">
                  <c:v>Informasjonstjenester</c:v>
                </c:pt>
                <c:pt idx="15">
                  <c:v>Finansiering og forsikring</c:v>
                </c:pt>
                <c:pt idx="16">
                  <c:v>Hovedkontortjen. og adm. rådgivning</c:v>
                </c:pt>
                <c:pt idx="17">
                  <c:v>Arkitekter og tekniske konsulenter</c:v>
                </c:pt>
                <c:pt idx="18">
                  <c:v>Forskning og utviklingsarbeid2</c:v>
                </c:pt>
              </c:strCache>
            </c:strRef>
          </c:cat>
          <c:val>
            <c:numRef>
              <c:f>'F1.2g'!$D$6:$D$24</c:f>
              <c:numCache>
                <c:formatCode>General</c:formatCode>
                <c:ptCount val="19"/>
                <c:pt idx="0">
                  <c:v>513.4</c:v>
                </c:pt>
                <c:pt idx="1">
                  <c:v>489.4</c:v>
                </c:pt>
                <c:pt idx="2">
                  <c:v>295.10000000000002</c:v>
                </c:pt>
                <c:pt idx="3">
                  <c:v>475.4</c:v>
                </c:pt>
                <c:pt idx="4">
                  <c:v>126.2</c:v>
                </c:pt>
                <c:pt idx="5">
                  <c:v>242.9</c:v>
                </c:pt>
                <c:pt idx="6">
                  <c:v>408.8</c:v>
                </c:pt>
                <c:pt idx="7">
                  <c:v>168.3</c:v>
                </c:pt>
                <c:pt idx="8">
                  <c:v>192.8</c:v>
                </c:pt>
                <c:pt idx="9">
                  <c:v>139.30000000000001</c:v>
                </c:pt>
                <c:pt idx="10">
                  <c:v>122</c:v>
                </c:pt>
                <c:pt idx="11">
                  <c:v>188.7</c:v>
                </c:pt>
                <c:pt idx="12">
                  <c:v>333.9</c:v>
                </c:pt>
                <c:pt idx="13">
                  <c:v>1601</c:v>
                </c:pt>
                <c:pt idx="14">
                  <c:v>63.6</c:v>
                </c:pt>
                <c:pt idx="15">
                  <c:v>229.8</c:v>
                </c:pt>
                <c:pt idx="16">
                  <c:v>119.7</c:v>
                </c:pt>
                <c:pt idx="17">
                  <c:v>963.2</c:v>
                </c:pt>
                <c:pt idx="18">
                  <c:v>495.2</c:v>
                </c:pt>
              </c:numCache>
            </c:numRef>
          </c:val>
          <c:extLst>
            <c:ext xmlns:c16="http://schemas.microsoft.com/office/drawing/2014/chart" uri="{C3380CC4-5D6E-409C-BE32-E72D297353CC}">
              <c16:uniqueId val="{00000001-BC8B-408F-90B3-4400CD4D33A6}"/>
            </c:ext>
          </c:extLst>
        </c:ser>
        <c:ser>
          <c:idx val="2"/>
          <c:order val="2"/>
          <c:tx>
            <c:strRef>
              <c:f>'F1.2g'!$E$5</c:f>
              <c:strCache>
                <c:ptCount val="1"/>
                <c:pt idx="0">
                  <c:v>Utviklingsarbeid</c:v>
                </c:pt>
              </c:strCache>
            </c:strRef>
          </c:tx>
          <c:spPr>
            <a:solidFill>
              <a:schemeClr val="accent3"/>
            </a:solidFill>
            <a:ln>
              <a:noFill/>
            </a:ln>
            <a:effectLst/>
          </c:spPr>
          <c:invertIfNegative val="0"/>
          <c:cat>
            <c:strRef>
              <c:f>'F1.2g'!$B$6:$B$24</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Forlagsvirksomhet (inkl. utgivelse av programvare)</c:v>
                </c:pt>
                <c:pt idx="13">
                  <c:v>IT-tjenester</c:v>
                </c:pt>
                <c:pt idx="14">
                  <c:v>Informasjonstjenester</c:v>
                </c:pt>
                <c:pt idx="15">
                  <c:v>Finansiering og forsikring</c:v>
                </c:pt>
                <c:pt idx="16">
                  <c:v>Hovedkontortjen. og adm. rådgivning</c:v>
                </c:pt>
                <c:pt idx="17">
                  <c:v>Arkitekter og tekniske konsulenter</c:v>
                </c:pt>
                <c:pt idx="18">
                  <c:v>Forskning og utviklingsarbeid2</c:v>
                </c:pt>
              </c:strCache>
            </c:strRef>
          </c:cat>
          <c:val>
            <c:numRef>
              <c:f>'F1.2g'!$E$6:$E$24</c:f>
              <c:numCache>
                <c:formatCode>General</c:formatCode>
                <c:ptCount val="19"/>
                <c:pt idx="0">
                  <c:v>674.4</c:v>
                </c:pt>
                <c:pt idx="1">
                  <c:v>1977.2</c:v>
                </c:pt>
                <c:pt idx="2">
                  <c:v>606.20000000000005</c:v>
                </c:pt>
                <c:pt idx="3">
                  <c:v>861.9</c:v>
                </c:pt>
                <c:pt idx="4">
                  <c:v>435.5</c:v>
                </c:pt>
                <c:pt idx="5">
                  <c:v>301.60000000000002</c:v>
                </c:pt>
                <c:pt idx="6">
                  <c:v>1427.4</c:v>
                </c:pt>
                <c:pt idx="7">
                  <c:v>2745.9</c:v>
                </c:pt>
                <c:pt idx="8">
                  <c:v>820.6</c:v>
                </c:pt>
                <c:pt idx="9">
                  <c:v>1033.5999999999999</c:v>
                </c:pt>
                <c:pt idx="10">
                  <c:v>438.1</c:v>
                </c:pt>
                <c:pt idx="11">
                  <c:v>1006.7</c:v>
                </c:pt>
                <c:pt idx="12">
                  <c:v>2839.7</c:v>
                </c:pt>
                <c:pt idx="13">
                  <c:v>8617.9</c:v>
                </c:pt>
                <c:pt idx="14">
                  <c:v>723.3</c:v>
                </c:pt>
                <c:pt idx="15">
                  <c:v>1936</c:v>
                </c:pt>
                <c:pt idx="16">
                  <c:v>381.5</c:v>
                </c:pt>
                <c:pt idx="17">
                  <c:v>3506.3</c:v>
                </c:pt>
                <c:pt idx="18">
                  <c:v>1405.3</c:v>
                </c:pt>
              </c:numCache>
            </c:numRef>
          </c:val>
          <c:extLst>
            <c:ext xmlns:c16="http://schemas.microsoft.com/office/drawing/2014/chart" uri="{C3380CC4-5D6E-409C-BE32-E72D297353CC}">
              <c16:uniqueId val="{00000002-BC8B-408F-90B3-4400CD4D33A6}"/>
            </c:ext>
          </c:extLst>
        </c:ser>
        <c:dLbls>
          <c:showLegendKey val="0"/>
          <c:showVal val="0"/>
          <c:showCatName val="0"/>
          <c:showSerName val="0"/>
          <c:showPercent val="0"/>
          <c:showBubbleSize val="0"/>
        </c:dLbls>
        <c:gapWidth val="150"/>
        <c:overlap val="100"/>
        <c:axId val="802887696"/>
        <c:axId val="802888416"/>
      </c:barChart>
      <c:catAx>
        <c:axId val="802887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02888416"/>
        <c:crosses val="autoZero"/>
        <c:auto val="1"/>
        <c:lblAlgn val="ctr"/>
        <c:lblOffset val="100"/>
        <c:noMultiLvlLbl val="0"/>
      </c:catAx>
      <c:valAx>
        <c:axId val="802888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0288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'F1.2i'!$C$3</c:f>
              <c:strCache>
                <c:ptCount val="1"/>
                <c:pt idx="0">
                  <c:v>Produktrettet FoU, utvikling</c:v>
                </c:pt>
              </c:strCache>
            </c:strRef>
          </c:tx>
          <c:spPr>
            <a:solidFill>
              <a:schemeClr val="accent1"/>
            </a:solidFill>
            <a:ln>
              <a:noFill/>
            </a:ln>
            <a:effectLst/>
          </c:spPr>
          <c:invertIfNegative val="0"/>
          <c:cat>
            <c:strRef>
              <c:f>'F1.2i'!$B$4:$B$10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'F1.2i'!$C$4:$C$10</c:f>
              <c:numCache>
                <c:formatCode>General</c:formatCode>
                <c:ptCount val="7"/>
                <c:pt idx="0">
                  <c:v>1985.5</c:v>
                </c:pt>
                <c:pt idx="1">
                  <c:v>3246.5</c:v>
                </c:pt>
                <c:pt idx="2">
                  <c:v>4524.2</c:v>
                </c:pt>
                <c:pt idx="3">
                  <c:v>2773.3</c:v>
                </c:pt>
                <c:pt idx="4">
                  <c:v>2266.6</c:v>
                </c:pt>
                <c:pt idx="5">
                  <c:v>3752.1</c:v>
                </c:pt>
                <c:pt idx="6">
                  <c:v>5310.8</c:v>
                </c:pt>
              </c:numCache>
            </c:numRef>
          </c:val>
          <c:extLst>
            <c:ext xmlns:c16="http://schemas.microsoft.com/office/drawing/2014/chart" uri="{C3380CC4-5D6E-409C-BE32-E72D297353CC}">
              <c16:uniqueId val="{00000000-2551-4504-9670-6743B645C180}"/>
            </c:ext>
          </c:extLst>
        </c:ser>
        <c:ser>
          <c:idx val="1"/>
          <c:order val="1"/>
          <c:tx>
            <c:strRef>
              <c:f>'F1.2i'!$D$3</c:f>
              <c:strCache>
                <c:ptCount val="1"/>
                <c:pt idx="0">
                  <c:v>Produktrettet FoU, forbedring</c:v>
                </c:pt>
              </c:strCache>
            </c:strRef>
          </c:tx>
          <c:spPr>
            <a:solidFill>
              <a:schemeClr val="accent2"/>
            </a:solidFill>
            <a:ln>
              <a:noFill/>
            </a:ln>
            <a:effectLst/>
          </c:spPr>
          <c:invertIfNegative val="0"/>
          <c:cat>
            <c:strRef>
              <c:f>'F1.2i'!$B$4:$B$10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'F1.2i'!$D$4:$D$10</c:f>
              <c:numCache>
                <c:formatCode>General</c:formatCode>
                <c:ptCount val="7"/>
                <c:pt idx="0">
                  <c:v>781.5</c:v>
                </c:pt>
                <c:pt idx="1">
                  <c:v>1291.0999999999999</c:v>
                </c:pt>
                <c:pt idx="2">
                  <c:v>2221.3000000000002</c:v>
                </c:pt>
                <c:pt idx="3">
                  <c:v>1645.4</c:v>
                </c:pt>
                <c:pt idx="4">
                  <c:v>1663.8</c:v>
                </c:pt>
                <c:pt idx="5">
                  <c:v>2746</c:v>
                </c:pt>
                <c:pt idx="6">
                  <c:v>3880.7</c:v>
                </c:pt>
              </c:numCache>
            </c:numRef>
          </c:val>
          <c:extLst>
            <c:ext xmlns:c16="http://schemas.microsoft.com/office/drawing/2014/chart" uri="{C3380CC4-5D6E-409C-BE32-E72D297353CC}">
              <c16:uniqueId val="{00000001-2551-4504-9670-6743B645C180}"/>
            </c:ext>
          </c:extLst>
        </c:ser>
        <c:ser>
          <c:idx val="2"/>
          <c:order val="2"/>
          <c:tx>
            <c:strRef>
              <c:f>'F1.2i'!$E$3</c:f>
              <c:strCache>
                <c:ptCount val="1"/>
                <c:pt idx="0">
                  <c:v>Prosessrettet FoU, utvikling</c:v>
                </c:pt>
              </c:strCache>
            </c:strRef>
          </c:tx>
          <c:spPr>
            <a:solidFill>
              <a:schemeClr val="accent3"/>
            </a:solidFill>
            <a:ln>
              <a:noFill/>
            </a:ln>
            <a:effectLst/>
          </c:spPr>
          <c:invertIfNegative val="0"/>
          <c:cat>
            <c:strRef>
              <c:f>'F1.2i'!$B$4:$B$10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'F1.2i'!$E$4:$E$10</c:f>
              <c:numCache>
                <c:formatCode>General</c:formatCode>
                <c:ptCount val="7"/>
                <c:pt idx="0">
                  <c:v>221.2</c:v>
                </c:pt>
                <c:pt idx="1">
                  <c:v>414.2</c:v>
                </c:pt>
                <c:pt idx="2">
                  <c:v>916.5</c:v>
                </c:pt>
                <c:pt idx="3">
                  <c:v>522.70000000000005</c:v>
                </c:pt>
                <c:pt idx="4">
                  <c:v>456.9</c:v>
                </c:pt>
                <c:pt idx="5">
                  <c:v>468.7</c:v>
                </c:pt>
                <c:pt idx="6">
                  <c:v>1670.8</c:v>
                </c:pt>
              </c:numCache>
            </c:numRef>
          </c:val>
          <c:extLst>
            <c:ext xmlns:c16="http://schemas.microsoft.com/office/drawing/2014/chart" uri="{C3380CC4-5D6E-409C-BE32-E72D297353CC}">
              <c16:uniqueId val="{00000002-2551-4504-9670-6743B645C180}"/>
            </c:ext>
          </c:extLst>
        </c:ser>
        <c:ser>
          <c:idx val="3"/>
          <c:order val="3"/>
          <c:tx>
            <c:strRef>
              <c:f>'F1.2i'!$F$3</c:f>
              <c:strCache>
                <c:ptCount val="1"/>
                <c:pt idx="0">
                  <c:v>Prosessrettet FoU, forbedring</c:v>
                </c:pt>
              </c:strCache>
            </c:strRef>
          </c:tx>
          <c:spPr>
            <a:solidFill>
              <a:schemeClr val="accent4"/>
            </a:solidFill>
            <a:ln>
              <a:noFill/>
            </a:ln>
            <a:effectLst/>
          </c:spPr>
          <c:invertIfNegative val="0"/>
          <c:cat>
            <c:strRef>
              <c:f>'F1.2i'!$B$4:$B$10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'F1.2i'!$F$4:$F$10</c:f>
              <c:numCache>
                <c:formatCode>General</c:formatCode>
                <c:ptCount val="7"/>
                <c:pt idx="0">
                  <c:v>126.8</c:v>
                </c:pt>
                <c:pt idx="1">
                  <c:v>401.1</c:v>
                </c:pt>
                <c:pt idx="2">
                  <c:v>733.3</c:v>
                </c:pt>
                <c:pt idx="3">
                  <c:v>635.79999999999995</c:v>
                </c:pt>
                <c:pt idx="4">
                  <c:v>434.2</c:v>
                </c:pt>
                <c:pt idx="5">
                  <c:v>352.1</c:v>
                </c:pt>
                <c:pt idx="6">
                  <c:v>2476.3000000000002</c:v>
                </c:pt>
              </c:numCache>
            </c:numRef>
          </c:val>
          <c:extLst>
            <c:ext xmlns:c16="http://schemas.microsoft.com/office/drawing/2014/chart" uri="{C3380CC4-5D6E-409C-BE32-E72D297353CC}">
              <c16:uniqueId val="{00000003-2551-4504-9670-6743B645C180}"/>
            </c:ext>
          </c:extLst>
        </c:ser>
        <c:dLbls>
          <c:showLegendKey val="0"/>
          <c:showVal val="0"/>
          <c:showCatName val="0"/>
          <c:showSerName val="0"/>
          <c:showPercent val="0"/>
          <c:showBubbleSize val="0"/>
        </c:dLbls>
        <c:gapWidth val="150"/>
        <c:overlap val="100"/>
        <c:axId val="712040160"/>
        <c:axId val="712042320"/>
      </c:barChart>
      <c:catAx>
        <c:axId val="71204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12042320"/>
        <c:crosses val="autoZero"/>
        <c:auto val="1"/>
        <c:lblAlgn val="ctr"/>
        <c:lblOffset val="100"/>
        <c:noMultiLvlLbl val="0"/>
      </c:catAx>
      <c:valAx>
        <c:axId val="712042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1204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'F1.1a'!$B$7</c:f>
              <c:strCache>
                <c:ptCount val="1"/>
                <c:pt idx="0">
                  <c:v>Næringslivet</c:v>
                </c:pt>
              </c:strCache>
            </c:strRef>
          </c:tx>
          <c:spPr>
            <a:solidFill>
              <a:schemeClr val="accent1"/>
            </a:solidFill>
            <a:ln>
              <a:noFill/>
            </a:ln>
            <a:effectLst/>
          </c:spPr>
          <c:invertIfNegative val="0"/>
          <c:cat>
            <c:numRef>
              <c:f>'F1.1a'!$A$8:$A$18</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'F1.1a'!$B$8:$B$18</c:f>
              <c:numCache>
                <c:formatCode>#\ ##0.0</c:formatCode>
                <c:ptCount val="11"/>
                <c:pt idx="0">
                  <c:v>44.448627673660852</c:v>
                </c:pt>
                <c:pt idx="1">
                  <c:v>46.042846269515664</c:v>
                </c:pt>
                <c:pt idx="2">
                  <c:v>46.143198127228899</c:v>
                </c:pt>
                <c:pt idx="3">
                  <c:v>46.553480072809791</c:v>
                </c:pt>
                <c:pt idx="4">
                  <c:v>46.243939389558832</c:v>
                </c:pt>
                <c:pt idx="5">
                  <c:v>44.997918969384038</c:v>
                </c:pt>
                <c:pt idx="6">
                  <c:v>46.086000978643519</c:v>
                </c:pt>
                <c:pt idx="7">
                  <c:v>47.465785808252242</c:v>
                </c:pt>
                <c:pt idx="8">
                  <c:v>46.930906809833836</c:v>
                </c:pt>
                <c:pt idx="9">
                  <c:v>48.132363775426995</c:v>
                </c:pt>
                <c:pt idx="10">
                  <c:v>49.807996696717353</c:v>
                </c:pt>
              </c:numCache>
            </c:numRef>
          </c:val>
          <c:extLst>
            <c:ext xmlns:c16="http://schemas.microsoft.com/office/drawing/2014/chart" uri="{C3380CC4-5D6E-409C-BE32-E72D297353CC}">
              <c16:uniqueId val="{00000000-4683-46F7-9B6C-425AEC229069}"/>
            </c:ext>
          </c:extLst>
        </c:ser>
        <c:ser>
          <c:idx val="1"/>
          <c:order val="1"/>
          <c:tx>
            <c:strRef>
              <c:f>'F1.1a'!$C$7</c:f>
              <c:strCache>
                <c:ptCount val="1"/>
                <c:pt idx="0">
                  <c:v>Instituttsektoren</c:v>
                </c:pt>
              </c:strCache>
            </c:strRef>
          </c:tx>
          <c:spPr>
            <a:solidFill>
              <a:schemeClr val="accent2"/>
            </a:solidFill>
            <a:ln>
              <a:noFill/>
            </a:ln>
            <a:effectLst/>
          </c:spPr>
          <c:invertIfNegative val="0"/>
          <c:cat>
            <c:numRef>
              <c:f>'F1.1a'!$A$8:$A$18</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'F1.1a'!$C$8:$C$18</c:f>
              <c:numCache>
                <c:formatCode>#\ ##0.0</c:formatCode>
                <c:ptCount val="11"/>
                <c:pt idx="0">
                  <c:v>24.020730517256052</c:v>
                </c:pt>
                <c:pt idx="1">
                  <c:v>22.917741845656899</c:v>
                </c:pt>
                <c:pt idx="2">
                  <c:v>22.784018941029021</c:v>
                </c:pt>
                <c:pt idx="3">
                  <c:v>20.869250459639289</c:v>
                </c:pt>
                <c:pt idx="4">
                  <c:v>20.042153226109559</c:v>
                </c:pt>
                <c:pt idx="5">
                  <c:v>20.374391346276425</c:v>
                </c:pt>
                <c:pt idx="6">
                  <c:v>19.637776824104591</c:v>
                </c:pt>
                <c:pt idx="7">
                  <c:v>19.30444422671378</c:v>
                </c:pt>
                <c:pt idx="8">
                  <c:v>20.106419734330473</c:v>
                </c:pt>
                <c:pt idx="9">
                  <c:v>19.081844409576355</c:v>
                </c:pt>
                <c:pt idx="10">
                  <c:v>18.878789643361937</c:v>
                </c:pt>
              </c:numCache>
            </c:numRef>
          </c:val>
          <c:extLst>
            <c:ext xmlns:c16="http://schemas.microsoft.com/office/drawing/2014/chart" uri="{C3380CC4-5D6E-409C-BE32-E72D297353CC}">
              <c16:uniqueId val="{00000001-4683-46F7-9B6C-425AEC229069}"/>
            </c:ext>
          </c:extLst>
        </c:ser>
        <c:ser>
          <c:idx val="2"/>
          <c:order val="2"/>
          <c:tx>
            <c:strRef>
              <c:f>'F1.1a'!$D$7</c:f>
              <c:strCache>
                <c:ptCount val="1"/>
                <c:pt idx="0">
                  <c:v>Univ.- og høgskolesektoren</c:v>
                </c:pt>
              </c:strCache>
            </c:strRef>
          </c:tx>
          <c:spPr>
            <a:solidFill>
              <a:schemeClr val="accent3"/>
            </a:solidFill>
            <a:ln>
              <a:noFill/>
            </a:ln>
            <a:effectLst/>
          </c:spPr>
          <c:invertIfNegative val="0"/>
          <c:cat>
            <c:numRef>
              <c:f>'F1.1a'!$A$8:$A$18</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'F1.1a'!$D$8:$D$18</c:f>
              <c:numCache>
                <c:formatCode>#\ ##0.0</c:formatCode>
                <c:ptCount val="11"/>
                <c:pt idx="0">
                  <c:v>31.530641809083093</c:v>
                </c:pt>
                <c:pt idx="1">
                  <c:v>31.039411884827445</c:v>
                </c:pt>
                <c:pt idx="2">
                  <c:v>31.072782931742072</c:v>
                </c:pt>
                <c:pt idx="3">
                  <c:v>32.57726946755092</c:v>
                </c:pt>
                <c:pt idx="4">
                  <c:v>33.713907384331613</c:v>
                </c:pt>
                <c:pt idx="5">
                  <c:v>34.627689684339543</c:v>
                </c:pt>
                <c:pt idx="6">
                  <c:v>34.276222197251897</c:v>
                </c:pt>
                <c:pt idx="7">
                  <c:v>33.229769965033981</c:v>
                </c:pt>
                <c:pt idx="8">
                  <c:v>32.962673455835692</c:v>
                </c:pt>
                <c:pt idx="9">
                  <c:v>32.785791814996649</c:v>
                </c:pt>
                <c:pt idx="10">
                  <c:v>31.313213659920702</c:v>
                </c:pt>
              </c:numCache>
            </c:numRef>
          </c:val>
          <c:extLst>
            <c:ext xmlns:c16="http://schemas.microsoft.com/office/drawing/2014/chart" uri="{C3380CC4-5D6E-409C-BE32-E72D297353CC}">
              <c16:uniqueId val="{00000002-4683-46F7-9B6C-425AEC229069}"/>
            </c:ext>
          </c:extLst>
        </c:ser>
        <c:dLbls>
          <c:showLegendKey val="0"/>
          <c:showVal val="0"/>
          <c:showCatName val="0"/>
          <c:showSerName val="0"/>
          <c:showPercent val="0"/>
          <c:showBubbleSize val="0"/>
        </c:dLbls>
        <c:gapWidth val="150"/>
        <c:overlap val="100"/>
        <c:axId val="1312361392"/>
        <c:axId val="1312352752"/>
      </c:barChart>
      <c:catAx>
        <c:axId val="131236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12352752"/>
        <c:crosses val="autoZero"/>
        <c:auto val="1"/>
        <c:lblAlgn val="ctr"/>
        <c:lblOffset val="100"/>
        <c:noMultiLvlLbl val="0"/>
      </c:catAx>
      <c:valAx>
        <c:axId val="1312352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123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'F1.2j'!$A$6</c:f>
              <c:strCache>
                <c:ptCount val="1"/>
                <c:pt idx="0">
                  <c:v>2023</c:v>
                </c:pt>
              </c:strCache>
            </c:strRef>
          </c:tx>
          <c:spPr>
            <a:solidFill>
              <a:schemeClr val="accent1"/>
            </a:solidFill>
            <a:ln>
              <a:noFill/>
            </a:ln>
            <a:effectLst/>
          </c:spPr>
          <c:invertIfNegative val="0"/>
          <c:cat>
            <c:multiLvlStrRef>
              <c:f>'F1.2j'!$B$4:$J$5</c:f>
              <c:multiLvlStrCache>
                <c:ptCount val="9"/>
                <c:lvl>
                  <c:pt idx="0">
                    <c:v>Egen finansiering</c:v>
                  </c:pt>
                  <c:pt idx="1">
                    <c:v>Norske foretak i eget konsern</c:v>
                  </c:pt>
                  <c:pt idx="2">
                    <c:v>Andre norske foretak</c:v>
                  </c:pt>
                  <c:pt idx="3">
                    <c:v>Norsk offentlig finansiering</c:v>
                  </c:pt>
                  <c:pt idx="4">
                    <c:v>SkatteFUNN</c:v>
                  </c:pt>
                  <c:pt idx="5">
                    <c:v>Utenlandske foretak i eget konsern</c:v>
                  </c:pt>
                  <c:pt idx="6">
                    <c:v>Andre utenlandske foretak/institusjoner</c:v>
                  </c:pt>
                  <c:pt idx="7">
                    <c:v>EU-institusjoner</c:v>
                  </c:pt>
                  <c:pt idx="8">
                    <c:v>Øvrig finansiering fra utlandet</c:v>
                  </c:pt>
                </c:lvl>
                <c:lvl>
                  <c:pt idx="0">
                    <c:v>.</c:v>
                  </c:pt>
                  <c:pt idx="1">
                    <c:v>Ekstern privat norsk finansiering</c:v>
                  </c:pt>
                  <c:pt idx="3">
                    <c:v>.</c:v>
                  </c:pt>
                  <c:pt idx="4">
                    <c:v>.</c:v>
                  </c:pt>
                  <c:pt idx="5">
                    <c:v>Utlandet</c:v>
                  </c:pt>
                </c:lvl>
              </c:multiLvlStrCache>
            </c:multiLvlStrRef>
          </c:cat>
          <c:val>
            <c:numRef>
              <c:f>'F1.2j'!$B$6:$J$6</c:f>
              <c:numCache>
                <c:formatCode>General</c:formatCode>
                <c:ptCount val="9"/>
                <c:pt idx="0">
                  <c:v>36043.699999999997</c:v>
                </c:pt>
                <c:pt idx="1">
                  <c:v>904.6</c:v>
                </c:pt>
                <c:pt idx="2">
                  <c:v>629.20000000000005</c:v>
                </c:pt>
                <c:pt idx="3">
                  <c:v>2134.6</c:v>
                </c:pt>
                <c:pt idx="4">
                  <c:v>1926.6</c:v>
                </c:pt>
                <c:pt idx="5">
                  <c:v>4605.3999999999996</c:v>
                </c:pt>
                <c:pt idx="6">
                  <c:v>342.9</c:v>
                </c:pt>
                <c:pt idx="7">
                  <c:v>408.9</c:v>
                </c:pt>
                <c:pt idx="8">
                  <c:v>48.6</c:v>
                </c:pt>
              </c:numCache>
            </c:numRef>
          </c:val>
          <c:extLst>
            <c:ext xmlns:c16="http://schemas.microsoft.com/office/drawing/2014/chart" uri="{C3380CC4-5D6E-409C-BE32-E72D297353CC}">
              <c16:uniqueId val="{00000000-E6F5-42A2-ABDA-C6A9870FDEDB}"/>
            </c:ext>
          </c:extLst>
        </c:ser>
        <c:ser>
          <c:idx val="1"/>
          <c:order val="1"/>
          <c:tx>
            <c:strRef>
              <c:f>'F1.2j'!$A$7</c:f>
              <c:strCache>
                <c:ptCount val="1"/>
                <c:pt idx="0">
                  <c:v>2022</c:v>
                </c:pt>
              </c:strCache>
            </c:strRef>
          </c:tx>
          <c:spPr>
            <a:solidFill>
              <a:schemeClr val="accent2"/>
            </a:solidFill>
            <a:ln>
              <a:noFill/>
            </a:ln>
            <a:effectLst/>
          </c:spPr>
          <c:invertIfNegative val="0"/>
          <c:cat>
            <c:multiLvlStrRef>
              <c:f>'F1.2j'!$B$4:$J$5</c:f>
              <c:multiLvlStrCache>
                <c:ptCount val="9"/>
                <c:lvl>
                  <c:pt idx="0">
                    <c:v>Egen finansiering</c:v>
                  </c:pt>
                  <c:pt idx="1">
                    <c:v>Norske foretak i eget konsern</c:v>
                  </c:pt>
                  <c:pt idx="2">
                    <c:v>Andre norske foretak</c:v>
                  </c:pt>
                  <c:pt idx="3">
                    <c:v>Norsk offentlig finansiering</c:v>
                  </c:pt>
                  <c:pt idx="4">
                    <c:v>SkatteFUNN</c:v>
                  </c:pt>
                  <c:pt idx="5">
                    <c:v>Utenlandske foretak i eget konsern</c:v>
                  </c:pt>
                  <c:pt idx="6">
                    <c:v>Andre utenlandske foretak/institusjoner</c:v>
                  </c:pt>
                  <c:pt idx="7">
                    <c:v>EU-institusjoner</c:v>
                  </c:pt>
                  <c:pt idx="8">
                    <c:v>Øvrig finansiering fra utlandet</c:v>
                  </c:pt>
                </c:lvl>
                <c:lvl>
                  <c:pt idx="0">
                    <c:v>.</c:v>
                  </c:pt>
                  <c:pt idx="1">
                    <c:v>Ekstern privat norsk finansiering</c:v>
                  </c:pt>
                  <c:pt idx="3">
                    <c:v>.</c:v>
                  </c:pt>
                  <c:pt idx="4">
                    <c:v>.</c:v>
                  </c:pt>
                  <c:pt idx="5">
                    <c:v>Utlandet</c:v>
                  </c:pt>
                </c:lvl>
              </c:multiLvlStrCache>
            </c:multiLvlStrRef>
          </c:cat>
          <c:val>
            <c:numRef>
              <c:f>'F1.2j'!$B$7:$J$7</c:f>
              <c:numCache>
                <c:formatCode>General</c:formatCode>
                <c:ptCount val="9"/>
                <c:pt idx="0">
                  <c:v>32391.5</c:v>
                </c:pt>
                <c:pt idx="1">
                  <c:v>1115.4000000000001</c:v>
                </c:pt>
                <c:pt idx="2">
                  <c:v>629</c:v>
                </c:pt>
                <c:pt idx="3">
                  <c:v>2126.8000000000002</c:v>
                </c:pt>
                <c:pt idx="4">
                  <c:v>1800.7</c:v>
                </c:pt>
                <c:pt idx="5">
                  <c:v>4134.8999999999996</c:v>
                </c:pt>
                <c:pt idx="6">
                  <c:v>260.7</c:v>
                </c:pt>
                <c:pt idx="7">
                  <c:v>312.39999999999998</c:v>
                </c:pt>
                <c:pt idx="8">
                  <c:v>21.3</c:v>
                </c:pt>
              </c:numCache>
            </c:numRef>
          </c:val>
          <c:extLst>
            <c:ext xmlns:c16="http://schemas.microsoft.com/office/drawing/2014/chart" uri="{C3380CC4-5D6E-409C-BE32-E72D297353CC}">
              <c16:uniqueId val="{00000001-E6F5-42A2-ABDA-C6A9870FDEDB}"/>
            </c:ext>
          </c:extLst>
        </c:ser>
        <c:dLbls>
          <c:showLegendKey val="0"/>
          <c:showVal val="0"/>
          <c:showCatName val="0"/>
          <c:showSerName val="0"/>
          <c:showPercent val="0"/>
          <c:showBubbleSize val="0"/>
        </c:dLbls>
        <c:gapWidth val="219"/>
        <c:axId val="1622688528"/>
        <c:axId val="1622698608"/>
      </c:barChart>
      <c:catAx>
        <c:axId val="1622688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22698608"/>
        <c:crosses val="autoZero"/>
        <c:auto val="1"/>
        <c:lblAlgn val="ctr"/>
        <c:lblOffset val="100"/>
        <c:noMultiLvlLbl val="0"/>
      </c:catAx>
      <c:valAx>
        <c:axId val="16226986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22688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'F1.2k'!$C$4</c:f>
              <c:strCache>
                <c:ptCount val="1"/>
                <c:pt idx="0">
                  <c:v>Utland</c:v>
                </c:pt>
              </c:strCache>
            </c:strRef>
          </c:tx>
          <c:spPr>
            <a:solidFill>
              <a:schemeClr val="accent1"/>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'F1.2k'!$C$5:$C$11</c:f>
              <c:numCache>
                <c:formatCode>General</c:formatCode>
                <c:ptCount val="7"/>
                <c:pt idx="0">
                  <c:v>105.3</c:v>
                </c:pt>
                <c:pt idx="1">
                  <c:v>331.5</c:v>
                </c:pt>
                <c:pt idx="2">
                  <c:v>597.79999999999995</c:v>
                </c:pt>
                <c:pt idx="3">
                  <c:v>650.6</c:v>
                </c:pt>
                <c:pt idx="4">
                  <c:v>421.3</c:v>
                </c:pt>
                <c:pt idx="5">
                  <c:v>1959.7</c:v>
                </c:pt>
                <c:pt idx="6">
                  <c:v>1445</c:v>
                </c:pt>
              </c:numCache>
            </c:numRef>
          </c:val>
          <c:extLst>
            <c:ext xmlns:c16="http://schemas.microsoft.com/office/drawing/2014/chart" uri="{C3380CC4-5D6E-409C-BE32-E72D297353CC}">
              <c16:uniqueId val="{00000000-F25F-4569-897C-2305C7653A11}"/>
            </c:ext>
          </c:extLst>
        </c:ser>
        <c:ser>
          <c:idx val="1"/>
          <c:order val="1"/>
          <c:tx>
            <c:strRef>
              <c:f>'F1.2k'!$D$4</c:f>
              <c:strCache>
                <c:ptCount val="1"/>
                <c:pt idx="0">
                  <c:v>SkatteFUNN</c:v>
                </c:pt>
              </c:strCache>
            </c:strRef>
          </c:tx>
          <c:spPr>
            <a:solidFill>
              <a:schemeClr val="accent2"/>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'F1.2k'!$D$5:$D$11</c:f>
              <c:numCache>
                <c:formatCode>General</c:formatCode>
                <c:ptCount val="7"/>
                <c:pt idx="0">
                  <c:v>291.8</c:v>
                </c:pt>
                <c:pt idx="1">
                  <c:v>531.70000000000005</c:v>
                </c:pt>
                <c:pt idx="2">
                  <c:v>635</c:v>
                </c:pt>
                <c:pt idx="3">
                  <c:v>286.8</c:v>
                </c:pt>
                <c:pt idx="4">
                  <c:v>206.1</c:v>
                </c:pt>
                <c:pt idx="5">
                  <c:v>138.1</c:v>
                </c:pt>
                <c:pt idx="6">
                  <c:v>128.9</c:v>
                </c:pt>
              </c:numCache>
            </c:numRef>
          </c:val>
          <c:extLst>
            <c:ext xmlns:c16="http://schemas.microsoft.com/office/drawing/2014/chart" uri="{C3380CC4-5D6E-409C-BE32-E72D297353CC}">
              <c16:uniqueId val="{00000001-F25F-4569-897C-2305C7653A11}"/>
            </c:ext>
          </c:extLst>
        </c:ser>
        <c:ser>
          <c:idx val="2"/>
          <c:order val="2"/>
          <c:tx>
            <c:strRef>
              <c:f>'F1.2k'!$E$4</c:f>
              <c:strCache>
                <c:ptCount val="1"/>
                <c:pt idx="0">
                  <c:v>Norsk offentlig finansiering</c:v>
                </c:pt>
              </c:strCache>
            </c:strRef>
          </c:tx>
          <c:spPr>
            <a:solidFill>
              <a:schemeClr val="accent3"/>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'F1.2k'!$E$5:$E$11</c:f>
              <c:numCache>
                <c:formatCode>General</c:formatCode>
                <c:ptCount val="7"/>
                <c:pt idx="0">
                  <c:v>533.6</c:v>
                </c:pt>
                <c:pt idx="1">
                  <c:v>537</c:v>
                </c:pt>
                <c:pt idx="2">
                  <c:v>580.4</c:v>
                </c:pt>
                <c:pt idx="3">
                  <c:v>190.1</c:v>
                </c:pt>
                <c:pt idx="4">
                  <c:v>135.6</c:v>
                </c:pt>
                <c:pt idx="5">
                  <c:v>288.8</c:v>
                </c:pt>
                <c:pt idx="6">
                  <c:v>402.7</c:v>
                </c:pt>
              </c:numCache>
            </c:numRef>
          </c:val>
          <c:extLst>
            <c:ext xmlns:c16="http://schemas.microsoft.com/office/drawing/2014/chart" uri="{C3380CC4-5D6E-409C-BE32-E72D297353CC}">
              <c16:uniqueId val="{00000002-F25F-4569-897C-2305C7653A11}"/>
            </c:ext>
          </c:extLst>
        </c:ser>
        <c:ser>
          <c:idx val="3"/>
          <c:order val="3"/>
          <c:tx>
            <c:strRef>
              <c:f>'F1.2k'!$F$4</c:f>
              <c:strCache>
                <c:ptCount val="1"/>
                <c:pt idx="0">
                  <c:v>Ekstern privat norsk finansiering</c:v>
                </c:pt>
              </c:strCache>
            </c:strRef>
          </c:tx>
          <c:spPr>
            <a:solidFill>
              <a:schemeClr val="accent4"/>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'F1.2k'!$F$5:$F$11</c:f>
              <c:numCache>
                <c:formatCode>General</c:formatCode>
                <c:ptCount val="7"/>
                <c:pt idx="0">
                  <c:v>133.4</c:v>
                </c:pt>
                <c:pt idx="1">
                  <c:v>263.10000000000002</c:v>
                </c:pt>
                <c:pt idx="2">
                  <c:v>595.6</c:v>
                </c:pt>
                <c:pt idx="3">
                  <c:v>175.2</c:v>
                </c:pt>
                <c:pt idx="4">
                  <c:v>128.6</c:v>
                </c:pt>
                <c:pt idx="5">
                  <c:v>121</c:v>
                </c:pt>
                <c:pt idx="6">
                  <c:v>250.3</c:v>
                </c:pt>
              </c:numCache>
            </c:numRef>
          </c:val>
          <c:extLst>
            <c:ext xmlns:c16="http://schemas.microsoft.com/office/drawing/2014/chart" uri="{C3380CC4-5D6E-409C-BE32-E72D297353CC}">
              <c16:uniqueId val="{00000003-F25F-4569-897C-2305C7653A11}"/>
            </c:ext>
          </c:extLst>
        </c:ser>
        <c:ser>
          <c:idx val="4"/>
          <c:order val="4"/>
          <c:tx>
            <c:strRef>
              <c:f>'F1.2k'!$G$4</c:f>
              <c:strCache>
                <c:ptCount val="1"/>
                <c:pt idx="0">
                  <c:v>Egen finansiering</c:v>
                </c:pt>
              </c:strCache>
            </c:strRef>
          </c:tx>
          <c:spPr>
            <a:solidFill>
              <a:schemeClr val="accent5"/>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'F1.2k'!$G$5:$G$11</c:f>
              <c:numCache>
                <c:formatCode>General</c:formatCode>
                <c:ptCount val="7"/>
                <c:pt idx="0">
                  <c:v>2254.6999999999998</c:v>
                </c:pt>
                <c:pt idx="1">
                  <c:v>4250.3999999999996</c:v>
                </c:pt>
                <c:pt idx="2">
                  <c:v>6258.7</c:v>
                </c:pt>
                <c:pt idx="3">
                  <c:v>4454.3999999999996</c:v>
                </c:pt>
                <c:pt idx="4">
                  <c:v>4148.2</c:v>
                </c:pt>
                <c:pt idx="5">
                  <c:v>5361.7</c:v>
                </c:pt>
                <c:pt idx="6">
                  <c:v>11570.3</c:v>
                </c:pt>
              </c:numCache>
            </c:numRef>
          </c:val>
          <c:extLst>
            <c:ext xmlns:c16="http://schemas.microsoft.com/office/drawing/2014/chart" uri="{C3380CC4-5D6E-409C-BE32-E72D297353CC}">
              <c16:uniqueId val="{00000004-F25F-4569-897C-2305C7653A11}"/>
            </c:ext>
          </c:extLst>
        </c:ser>
        <c:dLbls>
          <c:showLegendKey val="0"/>
          <c:showVal val="0"/>
          <c:showCatName val="0"/>
          <c:showSerName val="0"/>
          <c:showPercent val="0"/>
          <c:showBubbleSize val="0"/>
        </c:dLbls>
        <c:gapWidth val="150"/>
        <c:overlap val="100"/>
        <c:axId val="606470672"/>
        <c:axId val="606471328"/>
      </c:barChart>
      <c:scatterChart>
        <c:scatterStyle val="lineMarker"/>
        <c:varyColors val="0"/>
        <c:ser>
          <c:idx val="5"/>
          <c:order val="5"/>
          <c:tx>
            <c:strRef>
              <c:f>'F1.2k'!$H$4</c:f>
              <c:strCache>
                <c:ptCount val="1"/>
                <c:pt idx="0">
                  <c:v>Totale utgifter til egenutført FoU</c:v>
                </c:pt>
              </c:strCache>
            </c:strRef>
          </c:tx>
          <c:spPr>
            <a:ln w="25400" cap="rnd">
              <a:noFill/>
              <a:round/>
            </a:ln>
            <a:effectLst/>
          </c:spPr>
          <c:marker>
            <c:symbol val="circle"/>
            <c:size val="5"/>
            <c:spPr>
              <a:solidFill>
                <a:schemeClr val="accent6"/>
              </a:solidFill>
              <a:ln w="9525">
                <a:solidFill>
                  <a:schemeClr val="accent6"/>
                </a:solidFill>
              </a:ln>
              <a:effectLst/>
            </c:spPr>
          </c:marker>
          <c:xVal>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xVal>
          <c:yVal>
            <c:numRef>
              <c:f>'F1.2k'!$H$5:$H$11</c:f>
              <c:numCache>
                <c:formatCode>General</c:formatCode>
                <c:ptCount val="7"/>
                <c:pt idx="0">
                  <c:v>3318.7</c:v>
                </c:pt>
                <c:pt idx="1">
                  <c:v>5913.6</c:v>
                </c:pt>
                <c:pt idx="2">
                  <c:v>8667.5</c:v>
                </c:pt>
                <c:pt idx="3">
                  <c:v>5757.1</c:v>
                </c:pt>
                <c:pt idx="4">
                  <c:v>5039.8</c:v>
                </c:pt>
                <c:pt idx="5">
                  <c:v>7869.3</c:v>
                </c:pt>
                <c:pt idx="6">
                  <c:v>13797.1</c:v>
                </c:pt>
              </c:numCache>
            </c:numRef>
          </c:yVal>
          <c:smooth val="0"/>
          <c:extLst>
            <c:ext xmlns:c16="http://schemas.microsoft.com/office/drawing/2014/chart" uri="{C3380CC4-5D6E-409C-BE32-E72D297353CC}">
              <c16:uniqueId val="{00000005-F25F-4569-897C-2305C7653A11}"/>
            </c:ext>
          </c:extLst>
        </c:ser>
        <c:dLbls>
          <c:showLegendKey val="0"/>
          <c:showVal val="0"/>
          <c:showCatName val="0"/>
          <c:showSerName val="0"/>
          <c:showPercent val="0"/>
          <c:showBubbleSize val="0"/>
        </c:dLbls>
        <c:axId val="1872370496"/>
        <c:axId val="1872395456"/>
      </c:scatterChart>
      <c:catAx>
        <c:axId val="6064706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Antall sysselsatte i foretaket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06471328"/>
        <c:crosses val="autoZero"/>
        <c:auto val="1"/>
        <c:lblAlgn val="ctr"/>
        <c:lblOffset val="100"/>
        <c:noMultiLvlLbl val="0"/>
      </c:catAx>
      <c:valAx>
        <c:axId val="606471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06470672"/>
        <c:crosses val="autoZero"/>
        <c:crossBetween val="between"/>
      </c:valAx>
      <c:valAx>
        <c:axId val="18723954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72370496"/>
        <c:crosses val="max"/>
        <c:crossBetween val="midCat"/>
      </c:valAx>
      <c:valAx>
        <c:axId val="1872370496"/>
        <c:scaling>
          <c:orientation val="minMax"/>
        </c:scaling>
        <c:delete val="1"/>
        <c:axPos val="b"/>
        <c:numFmt formatCode="General" sourceLinked="1"/>
        <c:majorTickMark val="out"/>
        <c:minorTickMark val="none"/>
        <c:tickLblPos val="nextTo"/>
        <c:crossAx val="187239545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1"/>
          <c:tx>
            <c:strRef>
              <c:f>'F1.2l'!$D$4</c:f>
              <c:strCache>
                <c:ptCount val="1"/>
                <c:pt idx="0">
                  <c:v>Egen finansiering</c:v>
                </c:pt>
              </c:strCache>
            </c:strRef>
          </c:tx>
          <c:spPr>
            <a:solidFill>
              <a:schemeClr val="accent2"/>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'F1.2l'!$D$5:$D$23</c:f>
              <c:numCache>
                <c:formatCode>General</c:formatCode>
                <c:ptCount val="19"/>
                <c:pt idx="0">
                  <c:v>1117.3</c:v>
                </c:pt>
                <c:pt idx="1">
                  <c:v>2498.5</c:v>
                </c:pt>
                <c:pt idx="2">
                  <c:v>911</c:v>
                </c:pt>
                <c:pt idx="3">
                  <c:v>1319.6</c:v>
                </c:pt>
                <c:pt idx="4">
                  <c:v>508.2</c:v>
                </c:pt>
                <c:pt idx="5">
                  <c:v>504.1</c:v>
                </c:pt>
                <c:pt idx="6">
                  <c:v>1589.4</c:v>
                </c:pt>
                <c:pt idx="7">
                  <c:v>2355.3000000000002</c:v>
                </c:pt>
                <c:pt idx="8">
                  <c:v>684</c:v>
                </c:pt>
                <c:pt idx="9">
                  <c:v>940.3</c:v>
                </c:pt>
                <c:pt idx="10">
                  <c:v>546.6</c:v>
                </c:pt>
                <c:pt idx="11">
                  <c:v>1007.8</c:v>
                </c:pt>
                <c:pt idx="12">
                  <c:v>2112</c:v>
                </c:pt>
                <c:pt idx="13">
                  <c:v>7854.3</c:v>
                </c:pt>
                <c:pt idx="14">
                  <c:v>678.4</c:v>
                </c:pt>
                <c:pt idx="15">
                  <c:v>2054.3000000000002</c:v>
                </c:pt>
                <c:pt idx="16">
                  <c:v>331.7</c:v>
                </c:pt>
                <c:pt idx="17">
                  <c:v>3810.1</c:v>
                </c:pt>
                <c:pt idx="18">
                  <c:v>1494</c:v>
                </c:pt>
              </c:numCache>
            </c:numRef>
          </c:val>
          <c:extLst>
            <c:ext xmlns:c16="http://schemas.microsoft.com/office/drawing/2014/chart" uri="{C3380CC4-5D6E-409C-BE32-E72D297353CC}">
              <c16:uniqueId val="{00000000-8C52-45E7-B64C-32D54CF3211D}"/>
            </c:ext>
          </c:extLst>
        </c:ser>
        <c:ser>
          <c:idx val="2"/>
          <c:order val="2"/>
          <c:tx>
            <c:strRef>
              <c:f>'F1.2l'!$E$4</c:f>
              <c:strCache>
                <c:ptCount val="1"/>
                <c:pt idx="0">
                  <c:v>Ekstern privat norsk finansiering</c:v>
                </c:pt>
              </c:strCache>
            </c:strRef>
          </c:tx>
          <c:spPr>
            <a:solidFill>
              <a:schemeClr val="accent3"/>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'F1.2l'!$E$5:$E$23</c:f>
              <c:numCache>
                <c:formatCode>General</c:formatCode>
                <c:ptCount val="19"/>
                <c:pt idx="0">
                  <c:v>39.9</c:v>
                </c:pt>
                <c:pt idx="1">
                  <c:v>86.6</c:v>
                </c:pt>
                <c:pt idx="2">
                  <c:v>5.0999999999999996</c:v>
                </c:pt>
                <c:pt idx="3">
                  <c:v>24</c:v>
                </c:pt>
                <c:pt idx="4">
                  <c:v>0</c:v>
                </c:pt>
                <c:pt idx="5">
                  <c:v>0</c:v>
                </c:pt>
                <c:pt idx="6">
                  <c:v>19</c:v>
                </c:pt>
                <c:pt idx="7">
                  <c:v>14.1</c:v>
                </c:pt>
                <c:pt idx="8">
                  <c:v>12.7</c:v>
                </c:pt>
                <c:pt idx="9">
                  <c:v>87.6</c:v>
                </c:pt>
                <c:pt idx="10">
                  <c:v>2.2000000000000002</c:v>
                </c:pt>
                <c:pt idx="11">
                  <c:v>25.8</c:v>
                </c:pt>
                <c:pt idx="12">
                  <c:v>182.4</c:v>
                </c:pt>
                <c:pt idx="13">
                  <c:v>335.2</c:v>
                </c:pt>
                <c:pt idx="14">
                  <c:v>20.8</c:v>
                </c:pt>
                <c:pt idx="15">
                  <c:v>42.7</c:v>
                </c:pt>
                <c:pt idx="16">
                  <c:v>86.6</c:v>
                </c:pt>
                <c:pt idx="17">
                  <c:v>241.4</c:v>
                </c:pt>
                <c:pt idx="18">
                  <c:v>119.4</c:v>
                </c:pt>
              </c:numCache>
            </c:numRef>
          </c:val>
          <c:extLst>
            <c:ext xmlns:c16="http://schemas.microsoft.com/office/drawing/2014/chart" uri="{C3380CC4-5D6E-409C-BE32-E72D297353CC}">
              <c16:uniqueId val="{00000001-8C52-45E7-B64C-32D54CF3211D}"/>
            </c:ext>
          </c:extLst>
        </c:ser>
        <c:ser>
          <c:idx val="3"/>
          <c:order val="3"/>
          <c:tx>
            <c:strRef>
              <c:f>'F1.2l'!$F$4</c:f>
              <c:strCache>
                <c:ptCount val="1"/>
                <c:pt idx="0">
                  <c:v>Utland</c:v>
                </c:pt>
              </c:strCache>
            </c:strRef>
          </c:tx>
          <c:spPr>
            <a:solidFill>
              <a:schemeClr val="accent4"/>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'F1.2l'!$F$5:$F$23</c:f>
              <c:numCache>
                <c:formatCode>General</c:formatCode>
                <c:ptCount val="19"/>
                <c:pt idx="0">
                  <c:v>196.5</c:v>
                </c:pt>
                <c:pt idx="1">
                  <c:v>53.1</c:v>
                </c:pt>
                <c:pt idx="2">
                  <c:v>4</c:v>
                </c:pt>
                <c:pt idx="3">
                  <c:v>70.400000000000006</c:v>
                </c:pt>
                <c:pt idx="4">
                  <c:v>82</c:v>
                </c:pt>
                <c:pt idx="5">
                  <c:v>18.2</c:v>
                </c:pt>
                <c:pt idx="6">
                  <c:v>180.6</c:v>
                </c:pt>
                <c:pt idx="7">
                  <c:v>530.5</c:v>
                </c:pt>
                <c:pt idx="8">
                  <c:v>574.9</c:v>
                </c:pt>
                <c:pt idx="9">
                  <c:v>95.6</c:v>
                </c:pt>
                <c:pt idx="10">
                  <c:v>9.9</c:v>
                </c:pt>
                <c:pt idx="11">
                  <c:v>87</c:v>
                </c:pt>
                <c:pt idx="12">
                  <c:v>925.2</c:v>
                </c:pt>
                <c:pt idx="13">
                  <c:v>1746.5</c:v>
                </c:pt>
                <c:pt idx="14">
                  <c:v>56.4</c:v>
                </c:pt>
                <c:pt idx="15">
                  <c:v>3.3</c:v>
                </c:pt>
                <c:pt idx="16">
                  <c:v>14.6</c:v>
                </c:pt>
                <c:pt idx="17">
                  <c:v>215.2</c:v>
                </c:pt>
                <c:pt idx="18">
                  <c:v>222</c:v>
                </c:pt>
              </c:numCache>
            </c:numRef>
          </c:val>
          <c:extLst>
            <c:ext xmlns:c16="http://schemas.microsoft.com/office/drawing/2014/chart" uri="{C3380CC4-5D6E-409C-BE32-E72D297353CC}">
              <c16:uniqueId val="{00000002-8C52-45E7-B64C-32D54CF3211D}"/>
            </c:ext>
          </c:extLst>
        </c:ser>
        <c:ser>
          <c:idx val="4"/>
          <c:order val="4"/>
          <c:tx>
            <c:strRef>
              <c:f>'F1.2l'!$G$4</c:f>
              <c:strCache>
                <c:ptCount val="1"/>
                <c:pt idx="0">
                  <c:v>Norsk offentlig finansiering</c:v>
                </c:pt>
              </c:strCache>
            </c:strRef>
          </c:tx>
          <c:spPr>
            <a:solidFill>
              <a:schemeClr val="accent5"/>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'F1.2l'!$G$5:$G$23</c:f>
              <c:numCache>
                <c:formatCode>General</c:formatCode>
                <c:ptCount val="19"/>
                <c:pt idx="0">
                  <c:v>55.2</c:v>
                </c:pt>
                <c:pt idx="1">
                  <c:v>37.9</c:v>
                </c:pt>
                <c:pt idx="2">
                  <c:v>58.3</c:v>
                </c:pt>
                <c:pt idx="3">
                  <c:v>89.1</c:v>
                </c:pt>
                <c:pt idx="4">
                  <c:v>9.1999999999999993</c:v>
                </c:pt>
                <c:pt idx="5">
                  <c:v>67.2</c:v>
                </c:pt>
                <c:pt idx="6">
                  <c:v>70.2</c:v>
                </c:pt>
                <c:pt idx="7">
                  <c:v>95.3</c:v>
                </c:pt>
                <c:pt idx="8">
                  <c:v>147.30000000000001</c:v>
                </c:pt>
                <c:pt idx="9">
                  <c:v>68.3</c:v>
                </c:pt>
                <c:pt idx="10">
                  <c:v>55.8</c:v>
                </c:pt>
                <c:pt idx="11">
                  <c:v>32.700000000000003</c:v>
                </c:pt>
                <c:pt idx="12">
                  <c:v>46</c:v>
                </c:pt>
                <c:pt idx="13">
                  <c:v>268.60000000000002</c:v>
                </c:pt>
                <c:pt idx="14">
                  <c:v>7.1</c:v>
                </c:pt>
                <c:pt idx="15">
                  <c:v>75.2</c:v>
                </c:pt>
                <c:pt idx="16">
                  <c:v>106.8</c:v>
                </c:pt>
                <c:pt idx="17">
                  <c:v>338</c:v>
                </c:pt>
                <c:pt idx="18">
                  <c:v>223</c:v>
                </c:pt>
              </c:numCache>
            </c:numRef>
          </c:val>
          <c:extLst>
            <c:ext xmlns:c16="http://schemas.microsoft.com/office/drawing/2014/chart" uri="{C3380CC4-5D6E-409C-BE32-E72D297353CC}">
              <c16:uniqueId val="{00000003-8C52-45E7-B64C-32D54CF3211D}"/>
            </c:ext>
          </c:extLst>
        </c:ser>
        <c:ser>
          <c:idx val="5"/>
          <c:order val="5"/>
          <c:tx>
            <c:strRef>
              <c:f>'F1.2l'!$H$4</c:f>
              <c:strCache>
                <c:ptCount val="1"/>
                <c:pt idx="0">
                  <c:v>SkatteFUNN</c:v>
                </c:pt>
              </c:strCache>
            </c:strRef>
          </c:tx>
          <c:spPr>
            <a:solidFill>
              <a:schemeClr val="accent6"/>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'F1.2l'!$H$5:$H$23</c:f>
              <c:numCache>
                <c:formatCode>General</c:formatCode>
                <c:ptCount val="19"/>
                <c:pt idx="0">
                  <c:v>83.1</c:v>
                </c:pt>
                <c:pt idx="1">
                  <c:v>20</c:v>
                </c:pt>
                <c:pt idx="2">
                  <c:v>56.5</c:v>
                </c:pt>
                <c:pt idx="3">
                  <c:v>45.7</c:v>
                </c:pt>
                <c:pt idx="4">
                  <c:v>16.8</c:v>
                </c:pt>
                <c:pt idx="5">
                  <c:v>20.7</c:v>
                </c:pt>
                <c:pt idx="6">
                  <c:v>50.6</c:v>
                </c:pt>
                <c:pt idx="7">
                  <c:v>51.7</c:v>
                </c:pt>
                <c:pt idx="8">
                  <c:v>46.6</c:v>
                </c:pt>
                <c:pt idx="9">
                  <c:v>72.3</c:v>
                </c:pt>
                <c:pt idx="10">
                  <c:v>29.4</c:v>
                </c:pt>
                <c:pt idx="11">
                  <c:v>99.8</c:v>
                </c:pt>
                <c:pt idx="12">
                  <c:v>123.4</c:v>
                </c:pt>
                <c:pt idx="13">
                  <c:v>515.70000000000005</c:v>
                </c:pt>
                <c:pt idx="14">
                  <c:v>54.5</c:v>
                </c:pt>
                <c:pt idx="15">
                  <c:v>51.1</c:v>
                </c:pt>
                <c:pt idx="16">
                  <c:v>11.6</c:v>
                </c:pt>
                <c:pt idx="17">
                  <c:v>249.1</c:v>
                </c:pt>
                <c:pt idx="18">
                  <c:v>109.3</c:v>
                </c:pt>
              </c:numCache>
            </c:numRef>
          </c:val>
          <c:extLst>
            <c:ext xmlns:c16="http://schemas.microsoft.com/office/drawing/2014/chart" uri="{C3380CC4-5D6E-409C-BE32-E72D297353CC}">
              <c16:uniqueId val="{00000004-8C52-45E7-B64C-32D54CF3211D}"/>
            </c:ext>
          </c:extLst>
        </c:ser>
        <c:dLbls>
          <c:showLegendKey val="0"/>
          <c:showVal val="0"/>
          <c:showCatName val="0"/>
          <c:showSerName val="0"/>
          <c:showPercent val="0"/>
          <c:showBubbleSize val="0"/>
        </c:dLbls>
        <c:gapWidth val="182"/>
        <c:overlap val="100"/>
        <c:axId val="474060456"/>
        <c:axId val="472992024"/>
      </c:barChart>
      <c:scatterChart>
        <c:scatterStyle val="lineMarker"/>
        <c:varyColors val="0"/>
        <c:ser>
          <c:idx val="0"/>
          <c:order val="0"/>
          <c:tx>
            <c:strRef>
              <c:f>'F1.2l'!$C$4</c:f>
              <c:strCache>
                <c:ptCount val="1"/>
                <c:pt idx="0">
                  <c:v>Totale utgifter til egenutført FoU</c:v>
                </c:pt>
              </c:strCache>
            </c:strRef>
          </c:tx>
          <c:spPr>
            <a:ln w="25400" cap="rnd">
              <a:noFill/>
              <a:round/>
            </a:ln>
            <a:effectLst/>
          </c:spPr>
          <c:marker>
            <c:symbol val="circle"/>
            <c:size val="5"/>
            <c:spPr>
              <a:solidFill>
                <a:schemeClr val="accent1"/>
              </a:solidFill>
              <a:ln w="9525">
                <a:solidFill>
                  <a:schemeClr val="accent1"/>
                </a:solidFill>
              </a:ln>
              <a:effectLst/>
            </c:spPr>
          </c:marker>
          <c:xVal>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xVal>
          <c:yVal>
            <c:numRef>
              <c:f>'F1.2l'!$C$5:$C$23</c:f>
              <c:numCache>
                <c:formatCode>General</c:formatCode>
                <c:ptCount val="19"/>
                <c:pt idx="0">
                  <c:v>1491.9</c:v>
                </c:pt>
                <c:pt idx="1">
                  <c:v>2696.1</c:v>
                </c:pt>
                <c:pt idx="2">
                  <c:v>1034.8</c:v>
                </c:pt>
                <c:pt idx="3">
                  <c:v>1548.9</c:v>
                </c:pt>
                <c:pt idx="4">
                  <c:v>616.20000000000005</c:v>
                </c:pt>
                <c:pt idx="5">
                  <c:v>610.20000000000005</c:v>
                </c:pt>
                <c:pt idx="6">
                  <c:v>1909.8</c:v>
                </c:pt>
                <c:pt idx="7">
                  <c:v>3046.9</c:v>
                </c:pt>
                <c:pt idx="8">
                  <c:v>1465.4</c:v>
                </c:pt>
                <c:pt idx="9">
                  <c:v>1264.2</c:v>
                </c:pt>
                <c:pt idx="10">
                  <c:v>643.79999999999995</c:v>
                </c:pt>
                <c:pt idx="11">
                  <c:v>1253</c:v>
                </c:pt>
                <c:pt idx="12">
                  <c:v>3389</c:v>
                </c:pt>
                <c:pt idx="13">
                  <c:v>10720.4</c:v>
                </c:pt>
                <c:pt idx="14">
                  <c:v>817.3</c:v>
                </c:pt>
                <c:pt idx="15">
                  <c:v>2226.6</c:v>
                </c:pt>
                <c:pt idx="16">
                  <c:v>551.29999999999995</c:v>
                </c:pt>
                <c:pt idx="17">
                  <c:v>4853.8</c:v>
                </c:pt>
                <c:pt idx="18">
                  <c:v>2167.6</c:v>
                </c:pt>
              </c:numCache>
            </c:numRef>
          </c:yVal>
          <c:smooth val="0"/>
          <c:extLst>
            <c:ext xmlns:c16="http://schemas.microsoft.com/office/drawing/2014/chart" uri="{C3380CC4-5D6E-409C-BE32-E72D297353CC}">
              <c16:uniqueId val="{00000005-8C52-45E7-B64C-32D54CF3211D}"/>
            </c:ext>
          </c:extLst>
        </c:ser>
        <c:dLbls>
          <c:showLegendKey val="0"/>
          <c:showVal val="0"/>
          <c:showCatName val="0"/>
          <c:showSerName val="0"/>
          <c:showPercent val="0"/>
          <c:showBubbleSize val="0"/>
        </c:dLbls>
        <c:axId val="515425752"/>
        <c:axId val="523018144"/>
      </c:scatterChart>
      <c:catAx>
        <c:axId val="474060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72992024"/>
        <c:crosses val="autoZero"/>
        <c:auto val="1"/>
        <c:lblAlgn val="ctr"/>
        <c:lblOffset val="100"/>
        <c:noMultiLvlLbl val="0"/>
      </c:catAx>
      <c:valAx>
        <c:axId val="472992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74060456"/>
        <c:crosses val="autoZero"/>
        <c:crossBetween val="between"/>
      </c:valAx>
      <c:valAx>
        <c:axId val="523018144"/>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15425752"/>
        <c:crosses val="max"/>
        <c:crossBetween val="midCat"/>
      </c:valAx>
      <c:valAx>
        <c:axId val="515425752"/>
        <c:scaling>
          <c:orientation val="minMax"/>
        </c:scaling>
        <c:delete val="1"/>
        <c:axPos val="b"/>
        <c:numFmt formatCode="General" sourceLinked="1"/>
        <c:majorTickMark val="out"/>
        <c:minorTickMark val="none"/>
        <c:tickLblPos val="nextTo"/>
        <c:crossAx val="5230181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9959436888574E-2"/>
          <c:y val="3.7235284976979602E-2"/>
          <c:w val="0.91494822238129325"/>
          <c:h val="0.75498107450673024"/>
        </c:manualLayout>
      </c:layout>
      <c:barChart>
        <c:barDir val="col"/>
        <c:grouping val="clustered"/>
        <c:varyColors val="0"/>
        <c:ser>
          <c:idx val="1"/>
          <c:order val="1"/>
          <c:tx>
            <c:strRef>
              <c:f>'F1.2m'!$A$6</c:f>
              <c:strCache>
                <c:ptCount val="1"/>
                <c:pt idx="0">
                  <c:v>Industri</c:v>
                </c:pt>
              </c:strCache>
            </c:strRef>
          </c:tx>
          <c:spPr>
            <a:solidFill>
              <a:schemeClr val="accent2"/>
            </a:solidFill>
            <a:ln>
              <a:noFill/>
            </a:ln>
            <a:effectLst/>
          </c:spPr>
          <c:invertIfNegative val="0"/>
          <c:cat>
            <c:strRef>
              <c:f>'F1.2m'!$B$4:$I$4</c:f>
              <c:strCache>
                <c:ptCount val="8"/>
                <c:pt idx="0">
                  <c:v>Eget konsern</c:v>
                </c:pt>
                <c:pt idx="1">
                  <c:v>Leverandører</c:v>
                </c:pt>
                <c:pt idx="2">
                  <c:v>Klienter, kunder</c:v>
                </c:pt>
                <c:pt idx="3">
                  <c:v>Konkurrenter</c:v>
                </c:pt>
                <c:pt idx="4">
                  <c:v>Konsulenter, konsulent-foretak</c:v>
                </c:pt>
                <c:pt idx="5">
                  <c:v>Kommersielle laboratorier/ FoU-foretak</c:v>
                </c:pt>
                <c:pt idx="6">
                  <c:v>Universiteter/ høyskoler</c:v>
                </c:pt>
                <c:pt idx="7">
                  <c:v>Forsknings- intsitutter</c:v>
                </c:pt>
              </c:strCache>
            </c:strRef>
          </c:cat>
          <c:val>
            <c:numRef>
              <c:f>'F1.2m'!$B$6:$I$6</c:f>
              <c:numCache>
                <c:formatCode>General</c:formatCode>
                <c:ptCount val="8"/>
                <c:pt idx="0">
                  <c:v>24</c:v>
                </c:pt>
                <c:pt idx="1">
                  <c:v>41</c:v>
                </c:pt>
                <c:pt idx="2">
                  <c:v>34</c:v>
                </c:pt>
                <c:pt idx="3">
                  <c:v>9</c:v>
                </c:pt>
                <c:pt idx="4">
                  <c:v>17</c:v>
                </c:pt>
                <c:pt idx="5">
                  <c:v>20</c:v>
                </c:pt>
                <c:pt idx="6">
                  <c:v>38</c:v>
                </c:pt>
                <c:pt idx="7">
                  <c:v>38</c:v>
                </c:pt>
              </c:numCache>
            </c:numRef>
          </c:val>
          <c:extLst>
            <c:ext xmlns:c16="http://schemas.microsoft.com/office/drawing/2014/chart" uri="{C3380CC4-5D6E-409C-BE32-E72D297353CC}">
              <c16:uniqueId val="{00000000-B6C3-4575-A14C-334232337915}"/>
            </c:ext>
          </c:extLst>
        </c:ser>
        <c:ser>
          <c:idx val="2"/>
          <c:order val="2"/>
          <c:tx>
            <c:strRef>
              <c:f>'F1.2m'!$A$7</c:f>
              <c:strCache>
                <c:ptCount val="1"/>
                <c:pt idx="0">
                  <c:v>Tjenesteyting</c:v>
                </c:pt>
              </c:strCache>
            </c:strRef>
          </c:tx>
          <c:spPr>
            <a:solidFill>
              <a:schemeClr val="accent3"/>
            </a:solidFill>
            <a:ln>
              <a:noFill/>
            </a:ln>
            <a:effectLst/>
          </c:spPr>
          <c:invertIfNegative val="0"/>
          <c:cat>
            <c:strRef>
              <c:f>'F1.2m'!$B$4:$I$4</c:f>
              <c:strCache>
                <c:ptCount val="8"/>
                <c:pt idx="0">
                  <c:v>Eget konsern</c:v>
                </c:pt>
                <c:pt idx="1">
                  <c:v>Leverandører</c:v>
                </c:pt>
                <c:pt idx="2">
                  <c:v>Klienter, kunder</c:v>
                </c:pt>
                <c:pt idx="3">
                  <c:v>Konkurrenter</c:v>
                </c:pt>
                <c:pt idx="4">
                  <c:v>Konsulenter, konsulent-foretak</c:v>
                </c:pt>
                <c:pt idx="5">
                  <c:v>Kommersielle laboratorier/ FoU-foretak</c:v>
                </c:pt>
                <c:pt idx="6">
                  <c:v>Universiteter/ høyskoler</c:v>
                </c:pt>
                <c:pt idx="7">
                  <c:v>Forsknings- intsitutter</c:v>
                </c:pt>
              </c:strCache>
            </c:strRef>
          </c:cat>
          <c:val>
            <c:numRef>
              <c:f>'F1.2m'!$B$7:$I$7</c:f>
              <c:numCache>
                <c:formatCode>General</c:formatCode>
                <c:ptCount val="8"/>
                <c:pt idx="0">
                  <c:v>26</c:v>
                </c:pt>
                <c:pt idx="1">
                  <c:v>25</c:v>
                </c:pt>
                <c:pt idx="2">
                  <c:v>42</c:v>
                </c:pt>
                <c:pt idx="3">
                  <c:v>7</c:v>
                </c:pt>
                <c:pt idx="4">
                  <c:v>14</c:v>
                </c:pt>
                <c:pt idx="5">
                  <c:v>13</c:v>
                </c:pt>
                <c:pt idx="6">
                  <c:v>42</c:v>
                </c:pt>
                <c:pt idx="7">
                  <c:v>32</c:v>
                </c:pt>
              </c:numCache>
            </c:numRef>
          </c:val>
          <c:extLst>
            <c:ext xmlns:c16="http://schemas.microsoft.com/office/drawing/2014/chart" uri="{C3380CC4-5D6E-409C-BE32-E72D297353CC}">
              <c16:uniqueId val="{00000001-B6C3-4575-A14C-334232337915}"/>
            </c:ext>
          </c:extLst>
        </c:ser>
        <c:ser>
          <c:idx val="3"/>
          <c:order val="3"/>
          <c:tx>
            <c:strRef>
              <c:f>'F1.2m'!$A$8</c:f>
              <c:strCache>
                <c:ptCount val="1"/>
                <c:pt idx="0">
                  <c:v>Andre næringer</c:v>
                </c:pt>
              </c:strCache>
            </c:strRef>
          </c:tx>
          <c:spPr>
            <a:solidFill>
              <a:schemeClr val="accent4"/>
            </a:solidFill>
            <a:ln>
              <a:noFill/>
            </a:ln>
            <a:effectLst/>
          </c:spPr>
          <c:invertIfNegative val="0"/>
          <c:cat>
            <c:strRef>
              <c:f>'F1.2m'!$B$4:$I$4</c:f>
              <c:strCache>
                <c:ptCount val="8"/>
                <c:pt idx="0">
                  <c:v>Eget konsern</c:v>
                </c:pt>
                <c:pt idx="1">
                  <c:v>Leverandører</c:v>
                </c:pt>
                <c:pt idx="2">
                  <c:v>Klienter, kunder</c:v>
                </c:pt>
                <c:pt idx="3">
                  <c:v>Konkurrenter</c:v>
                </c:pt>
                <c:pt idx="4">
                  <c:v>Konsulenter, konsulent-foretak</c:v>
                </c:pt>
                <c:pt idx="5">
                  <c:v>Kommersielle laboratorier/ FoU-foretak</c:v>
                </c:pt>
                <c:pt idx="6">
                  <c:v>Universiteter/ høyskoler</c:v>
                </c:pt>
                <c:pt idx="7">
                  <c:v>Forsknings- intsitutter</c:v>
                </c:pt>
              </c:strCache>
            </c:strRef>
          </c:cat>
          <c:val>
            <c:numRef>
              <c:f>'F1.2m'!$B$8:$I$8</c:f>
              <c:numCache>
                <c:formatCode>General</c:formatCode>
                <c:ptCount val="8"/>
                <c:pt idx="0">
                  <c:v>20</c:v>
                </c:pt>
                <c:pt idx="1">
                  <c:v>56</c:v>
                </c:pt>
                <c:pt idx="2">
                  <c:v>15</c:v>
                </c:pt>
                <c:pt idx="3">
                  <c:v>18</c:v>
                </c:pt>
                <c:pt idx="4">
                  <c:v>27</c:v>
                </c:pt>
                <c:pt idx="5">
                  <c:v>26</c:v>
                </c:pt>
                <c:pt idx="6">
                  <c:v>47</c:v>
                </c:pt>
                <c:pt idx="7">
                  <c:v>42</c:v>
                </c:pt>
              </c:numCache>
            </c:numRef>
          </c:val>
          <c:extLst>
            <c:ext xmlns:c16="http://schemas.microsoft.com/office/drawing/2014/chart" uri="{C3380CC4-5D6E-409C-BE32-E72D297353CC}">
              <c16:uniqueId val="{00000002-B6C3-4575-A14C-334232337915}"/>
            </c:ext>
          </c:extLst>
        </c:ser>
        <c:dLbls>
          <c:showLegendKey val="0"/>
          <c:showVal val="0"/>
          <c:showCatName val="0"/>
          <c:showSerName val="0"/>
          <c:showPercent val="0"/>
          <c:showBubbleSize val="0"/>
        </c:dLbls>
        <c:gapWidth val="182"/>
        <c:axId val="1166432072"/>
        <c:axId val="1166430632"/>
      </c:barChart>
      <c:scatterChart>
        <c:scatterStyle val="lineMarker"/>
        <c:varyColors val="0"/>
        <c:ser>
          <c:idx val="0"/>
          <c:order val="0"/>
          <c:tx>
            <c:strRef>
              <c:f>'F1.2m'!$A$5</c:f>
              <c:strCache>
                <c:ptCount val="1"/>
                <c:pt idx="0">
                  <c:v>Næringslivet totalt</c:v>
                </c:pt>
              </c:strCache>
            </c:strRef>
          </c:tx>
          <c:spPr>
            <a:ln w="25400" cap="rnd">
              <a:noFill/>
              <a:round/>
            </a:ln>
            <a:effectLst/>
          </c:spPr>
          <c:marker>
            <c:symbol val="circle"/>
            <c:size val="5"/>
            <c:spPr>
              <a:solidFill>
                <a:schemeClr val="accent1"/>
              </a:solidFill>
              <a:ln w="9525">
                <a:solidFill>
                  <a:schemeClr val="accent1"/>
                </a:solidFill>
              </a:ln>
              <a:effectLst/>
            </c:spPr>
          </c:marker>
          <c:xVal>
            <c:strRef>
              <c:f>'F1.2m'!$B$4:$I$4</c:f>
              <c:strCache>
                <c:ptCount val="8"/>
                <c:pt idx="0">
                  <c:v>Eget konsern</c:v>
                </c:pt>
                <c:pt idx="1">
                  <c:v>Leverandører</c:v>
                </c:pt>
                <c:pt idx="2">
                  <c:v>Klienter, kunder</c:v>
                </c:pt>
                <c:pt idx="3">
                  <c:v>Konkurrenter</c:v>
                </c:pt>
                <c:pt idx="4">
                  <c:v>Konsulenter, konsulent-foretak</c:v>
                </c:pt>
                <c:pt idx="5">
                  <c:v>Kommersielle laboratorier/ FoU-foretak</c:v>
                </c:pt>
                <c:pt idx="6">
                  <c:v>Universiteter/ høyskoler</c:v>
                </c:pt>
                <c:pt idx="7">
                  <c:v>Forsknings- intsitutter</c:v>
                </c:pt>
              </c:strCache>
            </c:strRef>
          </c:xVal>
          <c:yVal>
            <c:numRef>
              <c:f>'F1.2m'!$B$5:$I$5</c:f>
              <c:numCache>
                <c:formatCode>General</c:formatCode>
                <c:ptCount val="8"/>
                <c:pt idx="0">
                  <c:v>24</c:v>
                </c:pt>
                <c:pt idx="1">
                  <c:v>36</c:v>
                </c:pt>
                <c:pt idx="2">
                  <c:v>34</c:v>
                </c:pt>
                <c:pt idx="3">
                  <c:v>10</c:v>
                </c:pt>
                <c:pt idx="4">
                  <c:v>18</c:v>
                </c:pt>
                <c:pt idx="5">
                  <c:v>18</c:v>
                </c:pt>
                <c:pt idx="6">
                  <c:v>42</c:v>
                </c:pt>
                <c:pt idx="7">
                  <c:v>36</c:v>
                </c:pt>
              </c:numCache>
            </c:numRef>
          </c:yVal>
          <c:smooth val="0"/>
          <c:extLst>
            <c:ext xmlns:c16="http://schemas.microsoft.com/office/drawing/2014/chart" uri="{C3380CC4-5D6E-409C-BE32-E72D297353CC}">
              <c16:uniqueId val="{00000003-B6C3-4575-A14C-334232337915}"/>
            </c:ext>
          </c:extLst>
        </c:ser>
        <c:dLbls>
          <c:showLegendKey val="0"/>
          <c:showVal val="0"/>
          <c:showCatName val="0"/>
          <c:showSerName val="0"/>
          <c:showPercent val="0"/>
          <c:showBubbleSize val="0"/>
        </c:dLbls>
        <c:axId val="1166432072"/>
        <c:axId val="1166430632"/>
      </c:scatterChart>
      <c:catAx>
        <c:axId val="1166432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66430632"/>
        <c:crosses val="autoZero"/>
        <c:auto val="1"/>
        <c:lblAlgn val="ctr"/>
        <c:lblOffset val="100"/>
        <c:noMultiLvlLbl val="0"/>
      </c:catAx>
      <c:valAx>
        <c:axId val="1166430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66432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'F1.2n'!$B$4</c:f>
              <c:strCache>
                <c:ptCount val="1"/>
                <c:pt idx="0">
                  <c:v>Lokalt/regionalt i Norge</c:v>
                </c:pt>
              </c:strCache>
            </c:strRef>
          </c:tx>
          <c:spPr>
            <a:solidFill>
              <a:schemeClr val="accent1"/>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'F1.2n'!$B$5:$B$8</c:f>
              <c:numCache>
                <c:formatCode>General</c:formatCode>
                <c:ptCount val="4"/>
                <c:pt idx="0">
                  <c:v>68</c:v>
                </c:pt>
                <c:pt idx="1">
                  <c:v>68</c:v>
                </c:pt>
                <c:pt idx="2">
                  <c:v>66</c:v>
                </c:pt>
                <c:pt idx="3">
                  <c:v>73</c:v>
                </c:pt>
              </c:numCache>
            </c:numRef>
          </c:val>
          <c:extLst>
            <c:ext xmlns:c16="http://schemas.microsoft.com/office/drawing/2014/chart" uri="{C3380CC4-5D6E-409C-BE32-E72D297353CC}">
              <c16:uniqueId val="{00000000-BD0E-4A36-8AD9-CD1AE90D5230}"/>
            </c:ext>
          </c:extLst>
        </c:ser>
        <c:ser>
          <c:idx val="1"/>
          <c:order val="1"/>
          <c:tx>
            <c:strRef>
              <c:f>'F1.2n'!$C$4</c:f>
              <c:strCache>
                <c:ptCount val="1"/>
                <c:pt idx="0">
                  <c:v>Norge for øvrig</c:v>
                </c:pt>
              </c:strCache>
            </c:strRef>
          </c:tx>
          <c:spPr>
            <a:solidFill>
              <a:schemeClr val="accent2"/>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'F1.2n'!$C$5:$C$8</c:f>
              <c:numCache>
                <c:formatCode>General</c:formatCode>
                <c:ptCount val="4"/>
                <c:pt idx="0">
                  <c:v>53</c:v>
                </c:pt>
                <c:pt idx="1">
                  <c:v>54</c:v>
                </c:pt>
                <c:pt idx="2">
                  <c:v>49</c:v>
                </c:pt>
                <c:pt idx="3">
                  <c:v>62</c:v>
                </c:pt>
              </c:numCache>
            </c:numRef>
          </c:val>
          <c:extLst>
            <c:ext xmlns:c16="http://schemas.microsoft.com/office/drawing/2014/chart" uri="{C3380CC4-5D6E-409C-BE32-E72D297353CC}">
              <c16:uniqueId val="{00000001-BD0E-4A36-8AD9-CD1AE90D5230}"/>
            </c:ext>
          </c:extLst>
        </c:ser>
        <c:ser>
          <c:idx val="2"/>
          <c:order val="2"/>
          <c:tx>
            <c:strRef>
              <c:f>'F1.2n'!$D$4</c:f>
              <c:strCache>
                <c:ptCount val="1"/>
                <c:pt idx="0">
                  <c:v>Norden</c:v>
                </c:pt>
              </c:strCache>
            </c:strRef>
          </c:tx>
          <c:spPr>
            <a:solidFill>
              <a:schemeClr val="accent3"/>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'F1.2n'!$D$5:$D$8</c:f>
              <c:numCache>
                <c:formatCode>General</c:formatCode>
                <c:ptCount val="4"/>
                <c:pt idx="0">
                  <c:v>19</c:v>
                </c:pt>
                <c:pt idx="1">
                  <c:v>20</c:v>
                </c:pt>
                <c:pt idx="2">
                  <c:v>21</c:v>
                </c:pt>
                <c:pt idx="3">
                  <c:v>12</c:v>
                </c:pt>
              </c:numCache>
            </c:numRef>
          </c:val>
          <c:extLst>
            <c:ext xmlns:c16="http://schemas.microsoft.com/office/drawing/2014/chart" uri="{C3380CC4-5D6E-409C-BE32-E72D297353CC}">
              <c16:uniqueId val="{00000002-BD0E-4A36-8AD9-CD1AE90D5230}"/>
            </c:ext>
          </c:extLst>
        </c:ser>
        <c:ser>
          <c:idx val="3"/>
          <c:order val="3"/>
          <c:tx>
            <c:strRef>
              <c:f>'F1.2n'!$E$4</c:f>
              <c:strCache>
                <c:ptCount val="1"/>
                <c:pt idx="0">
                  <c:v>Europa for øvrig</c:v>
                </c:pt>
              </c:strCache>
            </c:strRef>
          </c:tx>
          <c:spPr>
            <a:solidFill>
              <a:schemeClr val="accent4"/>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'F1.2n'!$E$5:$E$8</c:f>
              <c:numCache>
                <c:formatCode>General</c:formatCode>
                <c:ptCount val="4"/>
                <c:pt idx="0">
                  <c:v>28</c:v>
                </c:pt>
                <c:pt idx="1">
                  <c:v>32</c:v>
                </c:pt>
                <c:pt idx="2">
                  <c:v>31</c:v>
                </c:pt>
                <c:pt idx="3">
                  <c:v>16</c:v>
                </c:pt>
              </c:numCache>
            </c:numRef>
          </c:val>
          <c:extLst>
            <c:ext xmlns:c16="http://schemas.microsoft.com/office/drawing/2014/chart" uri="{C3380CC4-5D6E-409C-BE32-E72D297353CC}">
              <c16:uniqueId val="{00000003-BD0E-4A36-8AD9-CD1AE90D5230}"/>
            </c:ext>
          </c:extLst>
        </c:ser>
        <c:ser>
          <c:idx val="4"/>
          <c:order val="4"/>
          <c:tx>
            <c:strRef>
              <c:f>'F1.2n'!$F$4</c:f>
              <c:strCache>
                <c:ptCount val="1"/>
                <c:pt idx="0">
                  <c:v>USA</c:v>
                </c:pt>
              </c:strCache>
            </c:strRef>
          </c:tx>
          <c:spPr>
            <a:solidFill>
              <a:schemeClr val="accent5"/>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'F1.2n'!$F$5:$F$8</c:f>
              <c:numCache>
                <c:formatCode>General</c:formatCode>
                <c:ptCount val="4"/>
                <c:pt idx="0">
                  <c:v>7</c:v>
                </c:pt>
                <c:pt idx="1">
                  <c:v>8</c:v>
                </c:pt>
                <c:pt idx="2">
                  <c:v>8</c:v>
                </c:pt>
                <c:pt idx="3">
                  <c:v>6</c:v>
                </c:pt>
              </c:numCache>
            </c:numRef>
          </c:val>
          <c:extLst>
            <c:ext xmlns:c16="http://schemas.microsoft.com/office/drawing/2014/chart" uri="{C3380CC4-5D6E-409C-BE32-E72D297353CC}">
              <c16:uniqueId val="{00000004-BD0E-4A36-8AD9-CD1AE90D5230}"/>
            </c:ext>
          </c:extLst>
        </c:ser>
        <c:ser>
          <c:idx val="5"/>
          <c:order val="5"/>
          <c:tx>
            <c:strRef>
              <c:f>'F1.2n'!$G$4</c:f>
              <c:strCache>
                <c:ptCount val="1"/>
                <c:pt idx="0">
                  <c:v>Kina eller India</c:v>
                </c:pt>
              </c:strCache>
            </c:strRef>
          </c:tx>
          <c:spPr>
            <a:solidFill>
              <a:schemeClr val="accent6"/>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'F1.2n'!$G$5:$G$8</c:f>
              <c:numCache>
                <c:formatCode>General</c:formatCode>
                <c:ptCount val="4"/>
                <c:pt idx="0">
                  <c:v>2</c:v>
                </c:pt>
                <c:pt idx="1">
                  <c:v>4</c:v>
                </c:pt>
                <c:pt idx="2">
                  <c:v>2</c:v>
                </c:pt>
                <c:pt idx="3">
                  <c:v>1</c:v>
                </c:pt>
              </c:numCache>
            </c:numRef>
          </c:val>
          <c:extLst>
            <c:ext xmlns:c16="http://schemas.microsoft.com/office/drawing/2014/chart" uri="{C3380CC4-5D6E-409C-BE32-E72D297353CC}">
              <c16:uniqueId val="{00000005-BD0E-4A36-8AD9-CD1AE90D5230}"/>
            </c:ext>
          </c:extLst>
        </c:ser>
        <c:ser>
          <c:idx val="6"/>
          <c:order val="6"/>
          <c:tx>
            <c:strRef>
              <c:f>'F1.2n'!$H$4</c:f>
              <c:strCache>
                <c:ptCount val="1"/>
                <c:pt idx="0">
                  <c:v>Andre land</c:v>
                </c:pt>
              </c:strCache>
            </c:strRef>
          </c:tx>
          <c:spPr>
            <a:solidFill>
              <a:schemeClr val="accent1">
                <a:lumMod val="60000"/>
              </a:schemeClr>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'F1.2n'!$H$5:$H$8</c:f>
              <c:numCache>
                <c:formatCode>General</c:formatCode>
                <c:ptCount val="4"/>
                <c:pt idx="0">
                  <c:v>5</c:v>
                </c:pt>
                <c:pt idx="1">
                  <c:v>6</c:v>
                </c:pt>
                <c:pt idx="2">
                  <c:v>6</c:v>
                </c:pt>
                <c:pt idx="3">
                  <c:v>4</c:v>
                </c:pt>
              </c:numCache>
            </c:numRef>
          </c:val>
          <c:extLst>
            <c:ext xmlns:c16="http://schemas.microsoft.com/office/drawing/2014/chart" uri="{C3380CC4-5D6E-409C-BE32-E72D297353CC}">
              <c16:uniqueId val="{00000006-BD0E-4A36-8AD9-CD1AE90D5230}"/>
            </c:ext>
          </c:extLst>
        </c:ser>
        <c:dLbls>
          <c:showLegendKey val="0"/>
          <c:showVal val="0"/>
          <c:showCatName val="0"/>
          <c:showSerName val="0"/>
          <c:showPercent val="0"/>
          <c:showBubbleSize val="0"/>
        </c:dLbls>
        <c:gapWidth val="219"/>
        <c:overlap val="-27"/>
        <c:axId val="1166410352"/>
        <c:axId val="1166406392"/>
      </c:barChart>
      <c:catAx>
        <c:axId val="116641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66406392"/>
        <c:crosses val="autoZero"/>
        <c:auto val="1"/>
        <c:lblAlgn val="ctr"/>
        <c:lblOffset val="100"/>
        <c:noMultiLvlLbl val="0"/>
      </c:catAx>
      <c:valAx>
        <c:axId val="1166406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66410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'F1.2o'!$A$4</c:f>
              <c:strCache>
                <c:ptCount val="1"/>
                <c:pt idx="0">
                  <c:v>2022</c:v>
                </c:pt>
              </c:strCache>
            </c:strRef>
          </c:tx>
          <c:spPr>
            <a:solidFill>
              <a:schemeClr val="accent1"/>
            </a:solidFill>
            <a:ln>
              <a:noFill/>
            </a:ln>
            <a:effectLst/>
          </c:spPr>
          <c:invertIfNegative val="0"/>
          <c:cat>
            <c:strRef>
              <c:f>'F1.2o'!$B$3:$G$3</c:f>
              <c:strCache>
                <c:ptCount val="6"/>
                <c:pt idx="0">
                  <c:v>Fra norske foretak i eget konsern</c:v>
                </c:pt>
                <c:pt idx="1">
                  <c:v>Fra andre norske foretak</c:v>
                </c:pt>
                <c:pt idx="2">
                  <c:v>Fra forsknings- institutter, universiteter og høyskoler i Norge</c:v>
                </c:pt>
                <c:pt idx="3">
                  <c:v>Fra utenlandsk foretak i eget konsern</c:v>
                </c:pt>
                <c:pt idx="4">
                  <c:v>Fra andre utenlanske foretak</c:v>
                </c:pt>
                <c:pt idx="5">
                  <c:v>Fra forsknings- institutter, universiteter og høyskoler i utlandet</c:v>
                </c:pt>
              </c:strCache>
            </c:strRef>
          </c:cat>
          <c:val>
            <c:numRef>
              <c:f>'F1.2o'!$B$4:$G$4</c:f>
              <c:numCache>
                <c:formatCode>General</c:formatCode>
                <c:ptCount val="6"/>
                <c:pt idx="0">
                  <c:v>856.3</c:v>
                </c:pt>
                <c:pt idx="1">
                  <c:v>2926.6</c:v>
                </c:pt>
                <c:pt idx="2">
                  <c:v>1308</c:v>
                </c:pt>
                <c:pt idx="3">
                  <c:v>2712.1</c:v>
                </c:pt>
                <c:pt idx="4">
                  <c:v>1795.3</c:v>
                </c:pt>
                <c:pt idx="5">
                  <c:v>183.4</c:v>
                </c:pt>
              </c:numCache>
            </c:numRef>
          </c:val>
          <c:extLst>
            <c:ext xmlns:c16="http://schemas.microsoft.com/office/drawing/2014/chart" uri="{C3380CC4-5D6E-409C-BE32-E72D297353CC}">
              <c16:uniqueId val="{00000000-C03A-4E3B-A949-92E67E7617CA}"/>
            </c:ext>
          </c:extLst>
        </c:ser>
        <c:ser>
          <c:idx val="1"/>
          <c:order val="1"/>
          <c:tx>
            <c:strRef>
              <c:f>'F1.2o'!$A$5</c:f>
              <c:strCache>
                <c:ptCount val="1"/>
                <c:pt idx="0">
                  <c:v>2023</c:v>
                </c:pt>
              </c:strCache>
            </c:strRef>
          </c:tx>
          <c:spPr>
            <a:solidFill>
              <a:schemeClr val="accent2"/>
            </a:solidFill>
            <a:ln>
              <a:noFill/>
            </a:ln>
            <a:effectLst/>
          </c:spPr>
          <c:invertIfNegative val="0"/>
          <c:cat>
            <c:strRef>
              <c:f>'F1.2o'!$B$3:$G$3</c:f>
              <c:strCache>
                <c:ptCount val="6"/>
                <c:pt idx="0">
                  <c:v>Fra norske foretak i eget konsern</c:v>
                </c:pt>
                <c:pt idx="1">
                  <c:v>Fra andre norske foretak</c:v>
                </c:pt>
                <c:pt idx="2">
                  <c:v>Fra forsknings- institutter, universiteter og høyskoler i Norge</c:v>
                </c:pt>
                <c:pt idx="3">
                  <c:v>Fra utenlandsk foretak i eget konsern</c:v>
                </c:pt>
                <c:pt idx="4">
                  <c:v>Fra andre utenlanske foretak</c:v>
                </c:pt>
                <c:pt idx="5">
                  <c:v>Fra forsknings- institutter, universiteter og høyskoler i utlandet</c:v>
                </c:pt>
              </c:strCache>
            </c:strRef>
          </c:cat>
          <c:val>
            <c:numRef>
              <c:f>'F1.2o'!$B$5:$G$5</c:f>
              <c:numCache>
                <c:formatCode>General</c:formatCode>
                <c:ptCount val="6"/>
                <c:pt idx="0">
                  <c:v>694.3</c:v>
                </c:pt>
                <c:pt idx="1">
                  <c:v>2937.6</c:v>
                </c:pt>
                <c:pt idx="2">
                  <c:v>1257.7</c:v>
                </c:pt>
                <c:pt idx="3">
                  <c:v>2377.6</c:v>
                </c:pt>
                <c:pt idx="4">
                  <c:v>2166.1999999999998</c:v>
                </c:pt>
                <c:pt idx="5">
                  <c:v>244.7</c:v>
                </c:pt>
              </c:numCache>
            </c:numRef>
          </c:val>
          <c:extLst>
            <c:ext xmlns:c16="http://schemas.microsoft.com/office/drawing/2014/chart" uri="{C3380CC4-5D6E-409C-BE32-E72D297353CC}">
              <c16:uniqueId val="{00000001-C03A-4E3B-A949-92E67E7617CA}"/>
            </c:ext>
          </c:extLst>
        </c:ser>
        <c:dLbls>
          <c:showLegendKey val="0"/>
          <c:showVal val="0"/>
          <c:showCatName val="0"/>
          <c:showSerName val="0"/>
          <c:showPercent val="0"/>
          <c:showBubbleSize val="0"/>
        </c:dLbls>
        <c:gapWidth val="219"/>
        <c:overlap val="-27"/>
        <c:axId val="407716624"/>
        <c:axId val="407709784"/>
      </c:barChart>
      <c:catAx>
        <c:axId val="40771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07709784"/>
        <c:crosses val="autoZero"/>
        <c:auto val="1"/>
        <c:lblAlgn val="ctr"/>
        <c:lblOffset val="100"/>
        <c:noMultiLvlLbl val="0"/>
      </c:catAx>
      <c:valAx>
        <c:axId val="407709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0771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spPr>
            <a:solidFill>
              <a:schemeClr val="accent1"/>
            </a:solidFill>
            <a:ln>
              <a:noFill/>
            </a:ln>
            <a:effectLst/>
          </c:spPr>
          <c:invertIfNegative val="0"/>
          <c:cat>
            <c:multiLvlStrRef>
              <c:f>'F1.2p'!$A$4:$B$24</c:f>
              <c:multiLvlStrCache>
                <c:ptCount val="21"/>
                <c:lvl>
                  <c:pt idx="0">
                    <c:v>5–9 sysselsatte</c:v>
                  </c:pt>
                  <c:pt idx="1">
                    <c:v>10–19 sysselsatte</c:v>
                  </c:pt>
                  <c:pt idx="2">
                    <c:v>20–49 sysselsatte</c:v>
                  </c:pt>
                  <c:pt idx="3">
                    <c:v>50–99 sysselsatte</c:v>
                  </c:pt>
                  <c:pt idx="4">
                    <c:v>100–199 sysselsatte</c:v>
                  </c:pt>
                  <c:pt idx="5">
                    <c:v>200–499 sysselsatte</c:v>
                  </c:pt>
                  <c:pt idx="6">
                    <c:v>Minst 500 sysselsatte</c:v>
                  </c:pt>
                  <c:pt idx="7">
                    <c:v>5–9 sysselsatte</c:v>
                  </c:pt>
                  <c:pt idx="8">
                    <c:v>10–19 sysselsatte</c:v>
                  </c:pt>
                  <c:pt idx="9">
                    <c:v>20–49 sysselsatte</c:v>
                  </c:pt>
                  <c:pt idx="10">
                    <c:v>50–99 sysselsatte</c:v>
                  </c:pt>
                  <c:pt idx="11">
                    <c:v>100–199 sysselsatte</c:v>
                  </c:pt>
                  <c:pt idx="12">
                    <c:v>200–499 sysselsatte</c:v>
                  </c:pt>
                  <c:pt idx="13">
                    <c:v>Minst 500 sysselsatte</c:v>
                  </c:pt>
                  <c:pt idx="14">
                    <c:v>5–9 sysselsatte</c:v>
                  </c:pt>
                  <c:pt idx="15">
                    <c:v>10–19 sysselsatte</c:v>
                  </c:pt>
                  <c:pt idx="16">
                    <c:v>20–49 sysselsatte</c:v>
                  </c:pt>
                  <c:pt idx="17">
                    <c:v>50–99 sysselsatte</c:v>
                  </c:pt>
                  <c:pt idx="18">
                    <c:v>100–199 sysselsatte</c:v>
                  </c:pt>
                  <c:pt idx="19">
                    <c:v>200–499 sysselsatte</c:v>
                  </c:pt>
                  <c:pt idx="20">
                    <c:v>Minst 500 sysselsatte</c:v>
                  </c:pt>
                </c:lvl>
                <c:lvl>
                  <c:pt idx="0">
                    <c:v> Industri</c:v>
                  </c:pt>
                  <c:pt idx="7">
                    <c:v> Tjenesteyting</c:v>
                  </c:pt>
                  <c:pt idx="14">
                    <c:v>Andre næringer</c:v>
                  </c:pt>
                </c:lvl>
              </c:multiLvlStrCache>
            </c:multiLvlStrRef>
          </c:cat>
          <c:val>
            <c:numRef>
              <c:f>'F1.2p'!$C$4:$C$24</c:f>
              <c:numCache>
                <c:formatCode>General</c:formatCode>
                <c:ptCount val="21"/>
                <c:pt idx="0">
                  <c:v>33.6</c:v>
                </c:pt>
                <c:pt idx="1">
                  <c:v>67.2</c:v>
                </c:pt>
                <c:pt idx="2">
                  <c:v>255.6</c:v>
                </c:pt>
                <c:pt idx="3">
                  <c:v>119.5</c:v>
                </c:pt>
                <c:pt idx="4">
                  <c:v>396.8</c:v>
                </c:pt>
                <c:pt idx="5">
                  <c:v>321.5</c:v>
                </c:pt>
                <c:pt idx="6">
                  <c:v>1156.5999999999999</c:v>
                </c:pt>
                <c:pt idx="7">
                  <c:v>530.6</c:v>
                </c:pt>
                <c:pt idx="8">
                  <c:v>807.8</c:v>
                </c:pt>
                <c:pt idx="9">
                  <c:v>1040.2</c:v>
                </c:pt>
                <c:pt idx="10">
                  <c:v>501.6</c:v>
                </c:pt>
                <c:pt idx="11">
                  <c:v>655.29999999999995</c:v>
                </c:pt>
                <c:pt idx="12">
                  <c:v>614.1</c:v>
                </c:pt>
                <c:pt idx="13">
                  <c:v>576.5</c:v>
                </c:pt>
                <c:pt idx="14">
                  <c:v>11.8</c:v>
                </c:pt>
                <c:pt idx="15">
                  <c:v>39.4</c:v>
                </c:pt>
                <c:pt idx="16">
                  <c:v>54.3</c:v>
                </c:pt>
                <c:pt idx="17">
                  <c:v>168.1</c:v>
                </c:pt>
                <c:pt idx="18">
                  <c:v>144.80000000000001</c:v>
                </c:pt>
                <c:pt idx="19">
                  <c:v>423.1</c:v>
                </c:pt>
                <c:pt idx="20">
                  <c:v>2335.9</c:v>
                </c:pt>
              </c:numCache>
            </c:numRef>
          </c:val>
          <c:extLst>
            <c:ext xmlns:c16="http://schemas.microsoft.com/office/drawing/2014/chart" uri="{C3380CC4-5D6E-409C-BE32-E72D297353CC}">
              <c16:uniqueId val="{00000000-B7F3-4436-88F1-8C60FEB330F6}"/>
            </c:ext>
          </c:extLst>
        </c:ser>
        <c:dLbls>
          <c:showLegendKey val="0"/>
          <c:showVal val="0"/>
          <c:showCatName val="0"/>
          <c:showSerName val="0"/>
          <c:showPercent val="0"/>
          <c:showBubbleSize val="0"/>
        </c:dLbls>
        <c:gapWidth val="219"/>
        <c:overlap val="-27"/>
        <c:axId val="826656832"/>
        <c:axId val="826656472"/>
      </c:barChart>
      <c:catAx>
        <c:axId val="82665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26656472"/>
        <c:crosses val="autoZero"/>
        <c:auto val="1"/>
        <c:lblAlgn val="ctr"/>
        <c:lblOffset val="100"/>
        <c:noMultiLvlLbl val="0"/>
      </c:catAx>
      <c:valAx>
        <c:axId val="826656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266568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11458333333356E-2"/>
          <c:y val="9.9371022551745444E-2"/>
          <c:w val="0.86358888888888885"/>
          <c:h val="0.79319687541374284"/>
        </c:manualLayout>
      </c:layout>
      <c:lineChart>
        <c:grouping val="standard"/>
        <c:varyColors val="0"/>
        <c:ser>
          <c:idx val="0"/>
          <c:order val="0"/>
          <c:tx>
            <c:strRef>
              <c:f>'F1.3a'!$A$5</c:f>
              <c:strCache>
                <c:ptCount val="1"/>
                <c:pt idx="0">
                  <c:v>Løpende priser</c:v>
                </c:pt>
              </c:strCache>
            </c:strRef>
          </c:tx>
          <c:spPr>
            <a:ln w="28575" cap="rnd">
              <a:solidFill>
                <a:schemeClr val="accent1"/>
              </a:solidFill>
              <a:round/>
            </a:ln>
            <a:effectLst/>
          </c:spPr>
          <c:marker>
            <c:symbol val="none"/>
          </c:marker>
          <c:cat>
            <c:strRef>
              <c:f>'F1.3a'!$B$4:$AL$4</c:f>
              <c:strCach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strCache>
            </c:strRef>
          </c:cat>
          <c:val>
            <c:numRef>
              <c:f>'F1.3a'!$B$5:$AL$5</c:f>
              <c:numCache>
                <c:formatCode>0</c:formatCode>
                <c:ptCount val="37"/>
                <c:pt idx="0">
                  <c:v>286</c:v>
                </c:pt>
                <c:pt idx="1">
                  <c:v>421</c:v>
                </c:pt>
                <c:pt idx="2">
                  <c:v>525</c:v>
                </c:pt>
                <c:pt idx="3">
                  <c:v>907</c:v>
                </c:pt>
                <c:pt idx="4">
                  <c:v>1009</c:v>
                </c:pt>
                <c:pt idx="5">
                  <c:v>1220</c:v>
                </c:pt>
                <c:pt idx="6">
                  <c:v>1474</c:v>
                </c:pt>
                <c:pt idx="7">
                  <c:v>1803</c:v>
                </c:pt>
                <c:pt idx="8">
                  <c:v>2166</c:v>
                </c:pt>
                <c:pt idx="9">
                  <c:v>2771</c:v>
                </c:pt>
                <c:pt idx="10">
                  <c:v>3359</c:v>
                </c:pt>
                <c:pt idx="11">
                  <c:v>3894</c:v>
                </c:pt>
                <c:pt idx="12">
                  <c:v>4139</c:v>
                </c:pt>
                <c:pt idx="13">
                  <c:v>4846</c:v>
                </c:pt>
                <c:pt idx="14">
                  <c:v>5819</c:v>
                </c:pt>
                <c:pt idx="15">
                  <c:v>6274</c:v>
                </c:pt>
                <c:pt idx="16">
                  <c:v>7495</c:v>
                </c:pt>
                <c:pt idx="17">
                  <c:v>8225</c:v>
                </c:pt>
                <c:pt idx="18">
                  <c:v>9096</c:v>
                </c:pt>
                <c:pt idx="19">
                  <c:v>9890</c:v>
                </c:pt>
                <c:pt idx="20">
                  <c:v>11723</c:v>
                </c:pt>
                <c:pt idx="21">
                  <c:v>12984</c:v>
                </c:pt>
                <c:pt idx="22">
                  <c:v>13420</c:v>
                </c:pt>
                <c:pt idx="23">
                  <c:v>13830</c:v>
                </c:pt>
                <c:pt idx="24">
                  <c:v>14259</c:v>
                </c:pt>
                <c:pt idx="25">
                  <c:v>15039</c:v>
                </c:pt>
                <c:pt idx="26">
                  <c:v>16001</c:v>
                </c:pt>
                <c:pt idx="27">
                  <c:v>16720</c:v>
                </c:pt>
                <c:pt idx="28">
                  <c:v>18709</c:v>
                </c:pt>
                <c:pt idx="29">
                  <c:v>20636</c:v>
                </c:pt>
                <c:pt idx="30">
                  <c:v>23322</c:v>
                </c:pt>
                <c:pt idx="31">
                  <c:v>25201</c:v>
                </c:pt>
                <c:pt idx="32">
                  <c:v>26335</c:v>
                </c:pt>
                <c:pt idx="33">
                  <c:v>25816</c:v>
                </c:pt>
                <c:pt idx="34">
                  <c:v>26904</c:v>
                </c:pt>
                <c:pt idx="35">
                  <c:v>29149</c:v>
                </c:pt>
                <c:pt idx="36">
                  <c:v>29576</c:v>
                </c:pt>
              </c:numCache>
            </c:numRef>
          </c:val>
          <c:smooth val="0"/>
          <c:extLst>
            <c:ext xmlns:c16="http://schemas.microsoft.com/office/drawing/2014/chart" uri="{C3380CC4-5D6E-409C-BE32-E72D297353CC}">
              <c16:uniqueId val="{00000000-D2AA-4065-A016-1B5B4D8769D8}"/>
            </c:ext>
          </c:extLst>
        </c:ser>
        <c:ser>
          <c:idx val="1"/>
          <c:order val="1"/>
          <c:tx>
            <c:strRef>
              <c:f>'F1.3a'!$A$6</c:f>
              <c:strCache>
                <c:ptCount val="1"/>
                <c:pt idx="0">
                  <c:v>Faste 2015-priser</c:v>
                </c:pt>
              </c:strCache>
            </c:strRef>
          </c:tx>
          <c:spPr>
            <a:ln w="28575" cap="rnd">
              <a:solidFill>
                <a:schemeClr val="accent2"/>
              </a:solidFill>
              <a:round/>
            </a:ln>
            <a:effectLst/>
          </c:spPr>
          <c:marker>
            <c:symbol val="none"/>
          </c:marker>
          <c:cat>
            <c:strRef>
              <c:f>'F1.3a'!$B$4:$AL$4</c:f>
              <c:strCach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strCache>
            </c:strRef>
          </c:cat>
          <c:val>
            <c:numRef>
              <c:f>'F1.3a'!$B$6:$AL$6</c:f>
              <c:numCache>
                <c:formatCode>0</c:formatCode>
                <c:ptCount val="37"/>
                <c:pt idx="0">
                  <c:v>3866</c:v>
                </c:pt>
                <c:pt idx="1">
                  <c:v>4630</c:v>
                </c:pt>
                <c:pt idx="2">
                  <c:v>4511</c:v>
                </c:pt>
                <c:pt idx="3">
                  <c:v>5551</c:v>
                </c:pt>
                <c:pt idx="4">
                  <c:v>5357</c:v>
                </c:pt>
                <c:pt idx="5">
                  <c:v>5359</c:v>
                </c:pt>
                <c:pt idx="6">
                  <c:v>5358</c:v>
                </c:pt>
                <c:pt idx="7">
                  <c:v>5568</c:v>
                </c:pt>
                <c:pt idx="8">
                  <c:v>5747</c:v>
                </c:pt>
                <c:pt idx="9">
                  <c:v>6734</c:v>
                </c:pt>
                <c:pt idx="10">
                  <c:v>7561</c:v>
                </c:pt>
                <c:pt idx="11">
                  <c:v>8359</c:v>
                </c:pt>
                <c:pt idx="12">
                  <c:v>8367</c:v>
                </c:pt>
                <c:pt idx="13">
                  <c:v>9136</c:v>
                </c:pt>
                <c:pt idx="14">
                  <c:v>10263</c:v>
                </c:pt>
                <c:pt idx="15">
                  <c:v>10476</c:v>
                </c:pt>
                <c:pt idx="16">
                  <c:v>11982</c:v>
                </c:pt>
                <c:pt idx="17">
                  <c:v>12879</c:v>
                </c:pt>
                <c:pt idx="18">
                  <c:v>13950</c:v>
                </c:pt>
                <c:pt idx="19">
                  <c:v>14255</c:v>
                </c:pt>
                <c:pt idx="20">
                  <c:v>15689</c:v>
                </c:pt>
                <c:pt idx="21">
                  <c:v>16612</c:v>
                </c:pt>
                <c:pt idx="22">
                  <c:v>16400</c:v>
                </c:pt>
                <c:pt idx="23">
                  <c:v>16282</c:v>
                </c:pt>
                <c:pt idx="24">
                  <c:v>16095</c:v>
                </c:pt>
                <c:pt idx="25">
                  <c:v>16354</c:v>
                </c:pt>
                <c:pt idx="26">
                  <c:v>16844</c:v>
                </c:pt>
                <c:pt idx="27">
                  <c:v>17171</c:v>
                </c:pt>
                <c:pt idx="28">
                  <c:v>18709</c:v>
                </c:pt>
                <c:pt idx="29">
                  <c:v>20192</c:v>
                </c:pt>
                <c:pt idx="30">
                  <c:v>22403</c:v>
                </c:pt>
                <c:pt idx="31">
                  <c:v>23486</c:v>
                </c:pt>
                <c:pt idx="32">
                  <c:v>23854</c:v>
                </c:pt>
                <c:pt idx="33">
                  <c:v>23029</c:v>
                </c:pt>
                <c:pt idx="34">
                  <c:v>23538</c:v>
                </c:pt>
                <c:pt idx="35">
                  <c:v>23583</c:v>
                </c:pt>
                <c:pt idx="36">
                  <c:v>22594</c:v>
                </c:pt>
              </c:numCache>
            </c:numRef>
          </c:val>
          <c:smooth val="0"/>
          <c:extLst>
            <c:ext xmlns:c16="http://schemas.microsoft.com/office/drawing/2014/chart" uri="{C3380CC4-5D6E-409C-BE32-E72D297353CC}">
              <c16:uniqueId val="{00000001-D2AA-4065-A016-1B5B4D8769D8}"/>
            </c:ext>
          </c:extLst>
        </c:ser>
        <c:dLbls>
          <c:showLegendKey val="0"/>
          <c:showVal val="0"/>
          <c:showCatName val="0"/>
          <c:showSerName val="0"/>
          <c:showPercent val="0"/>
          <c:showBubbleSize val="0"/>
        </c:dLbls>
        <c:smooth val="0"/>
        <c:axId val="1917489552"/>
        <c:axId val="1307650112"/>
      </c:lineChart>
      <c:catAx>
        <c:axId val="191748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7650112"/>
        <c:crosses val="autoZero"/>
        <c:auto val="1"/>
        <c:lblAlgn val="ctr"/>
        <c:lblOffset val="100"/>
        <c:noMultiLvlLbl val="0"/>
      </c:catAx>
      <c:valAx>
        <c:axId val="1307650112"/>
        <c:scaling>
          <c:orientation val="minMax"/>
          <c:max val="30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422222222222209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17489552"/>
        <c:crosses val="autoZero"/>
        <c:crossBetween val="between"/>
      </c:valAx>
      <c:spPr>
        <a:noFill/>
        <a:ln>
          <a:noFill/>
        </a:ln>
        <a:effectLst/>
      </c:spPr>
    </c:plotArea>
    <c:legend>
      <c:legendPos val="r"/>
      <c:layout>
        <c:manualLayout>
          <c:xMode val="edge"/>
          <c:yMode val="edge"/>
          <c:x val="0.12471354166666666"/>
          <c:y val="0.14899298292069377"/>
          <c:w val="0.31966145833333331"/>
          <c:h val="0.19579333333333335"/>
        </c:manualLayout>
      </c:layout>
      <c:overlay val="0"/>
      <c:spPr>
        <a:solidFill>
          <a:schemeClr val="bg1"/>
        </a:solidFill>
        <a:ln>
          <a:solidFill>
            <a:schemeClr val="tx1">
              <a:lumMod val="50000"/>
              <a:lumOff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8923611111134E-2"/>
          <c:y val="7.9375000000000001E-2"/>
          <c:w val="0.57642656250000002"/>
          <c:h val="0.89640451388888887"/>
        </c:manualLayout>
      </c:layout>
      <c:barChart>
        <c:barDir val="col"/>
        <c:grouping val="stacked"/>
        <c:varyColors val="0"/>
        <c:ser>
          <c:idx val="0"/>
          <c:order val="0"/>
          <c:tx>
            <c:strRef>
              <c:f>'F1.3b'!$B$4</c:f>
              <c:strCache>
                <c:ptCount val="1"/>
                <c:pt idx="0">
                  <c:v>Lønn</c:v>
                </c:pt>
              </c:strCache>
            </c:strRef>
          </c:tx>
          <c:spPr>
            <a:solidFill>
              <a:schemeClr val="accent1">
                <a:lumMod val="40000"/>
                <a:lumOff val="60000"/>
              </a:schemeClr>
            </a:solidFill>
            <a:ln>
              <a:noFill/>
            </a:ln>
            <a:effectLst/>
          </c:spPr>
          <c:invertIfNegative val="0"/>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'F1.3b'!$B$5:$B$25</c:f>
              <c:numCache>
                <c:formatCode>0</c:formatCode>
                <c:ptCount val="21"/>
                <c:pt idx="0">
                  <c:v>3653</c:v>
                </c:pt>
                <c:pt idx="1">
                  <c:v>3963</c:v>
                </c:pt>
                <c:pt idx="2">
                  <c:v>4546</c:v>
                </c:pt>
                <c:pt idx="3">
                  <c:v>4930</c:v>
                </c:pt>
                <c:pt idx="4">
                  <c:v>6069</c:v>
                </c:pt>
                <c:pt idx="5">
                  <c:v>6803</c:v>
                </c:pt>
                <c:pt idx="6">
                  <c:v>7248</c:v>
                </c:pt>
                <c:pt idx="7">
                  <c:v>7615</c:v>
                </c:pt>
                <c:pt idx="8">
                  <c:v>7952</c:v>
                </c:pt>
                <c:pt idx="9">
                  <c:v>8395</c:v>
                </c:pt>
                <c:pt idx="10">
                  <c:v>8949</c:v>
                </c:pt>
                <c:pt idx="11">
                  <c:v>9126</c:v>
                </c:pt>
                <c:pt idx="12">
                  <c:v>10933</c:v>
                </c:pt>
                <c:pt idx="13">
                  <c:v>11864</c:v>
                </c:pt>
                <c:pt idx="14">
                  <c:v>13049</c:v>
                </c:pt>
                <c:pt idx="15">
                  <c:v>14033</c:v>
                </c:pt>
                <c:pt idx="16">
                  <c:v>15002</c:v>
                </c:pt>
                <c:pt idx="17">
                  <c:v>14669</c:v>
                </c:pt>
                <c:pt idx="18">
                  <c:v>15575</c:v>
                </c:pt>
                <c:pt idx="19">
                  <c:v>16293</c:v>
                </c:pt>
                <c:pt idx="20">
                  <c:v>16470</c:v>
                </c:pt>
              </c:numCache>
            </c:numRef>
          </c:val>
          <c:extLst>
            <c:ext xmlns:c16="http://schemas.microsoft.com/office/drawing/2014/chart" uri="{C3380CC4-5D6E-409C-BE32-E72D297353CC}">
              <c16:uniqueId val="{00000000-9D03-4DBB-9549-08C395BED119}"/>
            </c:ext>
          </c:extLst>
        </c:ser>
        <c:ser>
          <c:idx val="1"/>
          <c:order val="1"/>
          <c:tx>
            <c:strRef>
              <c:f>'F1.3b'!$C$4</c:f>
              <c:strCache>
                <c:ptCount val="1"/>
                <c:pt idx="0">
                  <c:v>Annen drift</c:v>
                </c:pt>
              </c:strCache>
            </c:strRef>
          </c:tx>
          <c:spPr>
            <a:solidFill>
              <a:schemeClr val="accent1"/>
            </a:solidFill>
            <a:ln>
              <a:noFill/>
            </a:ln>
            <a:effectLst/>
          </c:spPr>
          <c:invertIfNegative val="0"/>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'F1.3b'!$C$5:$C$25</c:f>
              <c:numCache>
                <c:formatCode>0</c:formatCode>
                <c:ptCount val="21"/>
                <c:pt idx="0">
                  <c:v>3008</c:v>
                </c:pt>
                <c:pt idx="1">
                  <c:v>3262</c:v>
                </c:pt>
                <c:pt idx="2">
                  <c:v>3645</c:v>
                </c:pt>
                <c:pt idx="3">
                  <c:v>3950</c:v>
                </c:pt>
                <c:pt idx="4">
                  <c:v>4463</c:v>
                </c:pt>
                <c:pt idx="5">
                  <c:v>4810</c:v>
                </c:pt>
                <c:pt idx="6">
                  <c:v>4839</c:v>
                </c:pt>
                <c:pt idx="7">
                  <c:v>5070</c:v>
                </c:pt>
                <c:pt idx="8">
                  <c:v>5435</c:v>
                </c:pt>
                <c:pt idx="9">
                  <c:v>5789</c:v>
                </c:pt>
                <c:pt idx="10">
                  <c:v>6120</c:v>
                </c:pt>
                <c:pt idx="11">
                  <c:v>6522</c:v>
                </c:pt>
                <c:pt idx="12">
                  <c:v>6308</c:v>
                </c:pt>
                <c:pt idx="13">
                  <c:v>7008</c:v>
                </c:pt>
                <c:pt idx="14">
                  <c:v>8051</c:v>
                </c:pt>
                <c:pt idx="15">
                  <c:v>8669</c:v>
                </c:pt>
                <c:pt idx="16">
                  <c:v>8643</c:v>
                </c:pt>
                <c:pt idx="17">
                  <c:v>8439</c:v>
                </c:pt>
                <c:pt idx="18">
                  <c:v>8743</c:v>
                </c:pt>
                <c:pt idx="19">
                  <c:v>9994</c:v>
                </c:pt>
                <c:pt idx="20">
                  <c:v>10073</c:v>
                </c:pt>
              </c:numCache>
            </c:numRef>
          </c:val>
          <c:extLst>
            <c:ext xmlns:c16="http://schemas.microsoft.com/office/drawing/2014/chart" uri="{C3380CC4-5D6E-409C-BE32-E72D297353CC}">
              <c16:uniqueId val="{00000001-9D03-4DBB-9549-08C395BED119}"/>
            </c:ext>
          </c:extLst>
        </c:ser>
        <c:ser>
          <c:idx val="2"/>
          <c:order val="2"/>
          <c:tx>
            <c:strRef>
              <c:f>'F1.3b'!$D$4</c:f>
              <c:strCache>
                <c:ptCount val="1"/>
                <c:pt idx="0">
                  <c:v>Vitenskapelig utstyr</c:v>
                </c:pt>
              </c:strCache>
            </c:strRef>
          </c:tx>
          <c:spPr>
            <a:solidFill>
              <a:schemeClr val="accent1">
                <a:lumMod val="50000"/>
              </a:schemeClr>
            </a:solidFill>
            <a:ln>
              <a:noFill/>
            </a:ln>
            <a:effectLst/>
          </c:spPr>
          <c:invertIfNegative val="0"/>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'F1.3b'!$D$5:$D$25</c:f>
              <c:numCache>
                <c:formatCode>0</c:formatCode>
                <c:ptCount val="21"/>
                <c:pt idx="0">
                  <c:v>311</c:v>
                </c:pt>
                <c:pt idx="1">
                  <c:v>373</c:v>
                </c:pt>
                <c:pt idx="2">
                  <c:v>365</c:v>
                </c:pt>
                <c:pt idx="3">
                  <c:v>370</c:v>
                </c:pt>
                <c:pt idx="4">
                  <c:v>393</c:v>
                </c:pt>
                <c:pt idx="5">
                  <c:v>452</c:v>
                </c:pt>
                <c:pt idx="6">
                  <c:v>360</c:v>
                </c:pt>
                <c:pt idx="7">
                  <c:v>405</c:v>
                </c:pt>
                <c:pt idx="8">
                  <c:v>384</c:v>
                </c:pt>
                <c:pt idx="9">
                  <c:v>403</c:v>
                </c:pt>
                <c:pt idx="10">
                  <c:v>419</c:v>
                </c:pt>
                <c:pt idx="11">
                  <c:v>461</c:v>
                </c:pt>
                <c:pt idx="12">
                  <c:v>517</c:v>
                </c:pt>
                <c:pt idx="13">
                  <c:v>756</c:v>
                </c:pt>
                <c:pt idx="14">
                  <c:v>516</c:v>
                </c:pt>
                <c:pt idx="15">
                  <c:v>703</c:v>
                </c:pt>
                <c:pt idx="16">
                  <c:v>587</c:v>
                </c:pt>
                <c:pt idx="17">
                  <c:v>683</c:v>
                </c:pt>
                <c:pt idx="18">
                  <c:v>695</c:v>
                </c:pt>
                <c:pt idx="19">
                  <c:v>595</c:v>
                </c:pt>
                <c:pt idx="20">
                  <c:v>530</c:v>
                </c:pt>
              </c:numCache>
            </c:numRef>
          </c:val>
          <c:extLst>
            <c:ext xmlns:c16="http://schemas.microsoft.com/office/drawing/2014/chart" uri="{C3380CC4-5D6E-409C-BE32-E72D297353CC}">
              <c16:uniqueId val="{00000002-9D03-4DBB-9549-08C395BED119}"/>
            </c:ext>
          </c:extLst>
        </c:ser>
        <c:ser>
          <c:idx val="3"/>
          <c:order val="3"/>
          <c:tx>
            <c:strRef>
              <c:f>'F1.3b'!$E$4</c:f>
              <c:strCache>
                <c:ptCount val="1"/>
                <c:pt idx="0">
                  <c:v>Bygg og anlegg</c:v>
                </c:pt>
              </c:strCache>
            </c:strRef>
          </c:tx>
          <c:spPr>
            <a:solidFill>
              <a:schemeClr val="accent5"/>
            </a:solidFill>
            <a:ln>
              <a:noFill/>
            </a:ln>
            <a:effectLst/>
          </c:spPr>
          <c:invertIfNegative val="0"/>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'F1.3b'!$E$5:$E$25</c:f>
              <c:numCache>
                <c:formatCode>0</c:formatCode>
                <c:ptCount val="21"/>
                <c:pt idx="0">
                  <c:v>523</c:v>
                </c:pt>
                <c:pt idx="1">
                  <c:v>627</c:v>
                </c:pt>
                <c:pt idx="2">
                  <c:v>541</c:v>
                </c:pt>
                <c:pt idx="3">
                  <c:v>640</c:v>
                </c:pt>
                <c:pt idx="4">
                  <c:v>797</c:v>
                </c:pt>
                <c:pt idx="5">
                  <c:v>919</c:v>
                </c:pt>
                <c:pt idx="6">
                  <c:v>973</c:v>
                </c:pt>
                <c:pt idx="7">
                  <c:v>740</c:v>
                </c:pt>
                <c:pt idx="8">
                  <c:v>488</c:v>
                </c:pt>
                <c:pt idx="9">
                  <c:v>452</c:v>
                </c:pt>
                <c:pt idx="10">
                  <c:v>512</c:v>
                </c:pt>
                <c:pt idx="11">
                  <c:v>611</c:v>
                </c:pt>
                <c:pt idx="12">
                  <c:v>951</c:v>
                </c:pt>
                <c:pt idx="13">
                  <c:v>1008</c:v>
                </c:pt>
                <c:pt idx="14">
                  <c:v>1706</c:v>
                </c:pt>
                <c:pt idx="15">
                  <c:v>1796</c:v>
                </c:pt>
                <c:pt idx="16">
                  <c:v>2102</c:v>
                </c:pt>
                <c:pt idx="17">
                  <c:v>2026</c:v>
                </c:pt>
                <c:pt idx="18">
                  <c:v>1892</c:v>
                </c:pt>
                <c:pt idx="19">
                  <c:v>2267</c:v>
                </c:pt>
                <c:pt idx="20">
                  <c:v>2503</c:v>
                </c:pt>
              </c:numCache>
            </c:numRef>
          </c:val>
          <c:extLst>
            <c:ext xmlns:c16="http://schemas.microsoft.com/office/drawing/2014/chart" uri="{C3380CC4-5D6E-409C-BE32-E72D297353CC}">
              <c16:uniqueId val="{00000003-9D03-4DBB-9549-08C395BED119}"/>
            </c:ext>
          </c:extLst>
        </c:ser>
        <c:dLbls>
          <c:showLegendKey val="0"/>
          <c:showVal val="0"/>
          <c:showCatName val="0"/>
          <c:showSerName val="0"/>
          <c:showPercent val="0"/>
          <c:showBubbleSize val="0"/>
        </c:dLbls>
        <c:gapWidth val="150"/>
        <c:overlap val="100"/>
        <c:axId val="1398737807"/>
        <c:axId val="1398749807"/>
      </c:barChart>
      <c:lineChart>
        <c:grouping val="standard"/>
        <c:varyColors val="0"/>
        <c:ser>
          <c:idx val="4"/>
          <c:order val="4"/>
          <c:tx>
            <c:strRef>
              <c:f>'F1.3b'!$F$4</c:f>
              <c:strCache>
                <c:ptCount val="1"/>
                <c:pt idx="0">
                  <c:v>Realendring drift</c:v>
                </c:pt>
              </c:strCache>
            </c:strRef>
          </c:tx>
          <c:spPr>
            <a:ln w="28575" cap="rnd">
              <a:solidFill>
                <a:schemeClr val="accent4"/>
              </a:solidFill>
              <a:round/>
            </a:ln>
            <a:effectLst/>
          </c:spPr>
          <c:marker>
            <c:symbol val="none"/>
          </c:marker>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'F1.3b'!$F$5:$F$25</c:f>
              <c:numCache>
                <c:formatCode>0.0\ %</c:formatCode>
                <c:ptCount val="21"/>
                <c:pt idx="0">
                  <c:v>6.5328524031884827E-2</c:v>
                </c:pt>
                <c:pt idx="1">
                  <c:v>6.2353272607756693E-2</c:v>
                </c:pt>
                <c:pt idx="2">
                  <c:v>0.11031556616282145</c:v>
                </c:pt>
                <c:pt idx="3">
                  <c:v>1.8947536024201961E-2</c:v>
                </c:pt>
                <c:pt idx="4">
                  <c:v>0.10133604187827183</c:v>
                </c:pt>
                <c:pt idx="5">
                  <c:v>5.4057888762769624E-2</c:v>
                </c:pt>
                <c:pt idx="6">
                  <c:v>-5.8554314174181776E-3</c:v>
                </c:pt>
                <c:pt idx="7">
                  <c:v>1.103513641595022E-2</c:v>
                </c:pt>
                <c:pt idx="8">
                  <c:v>1.1852149457613592E-2</c:v>
                </c:pt>
                <c:pt idx="9">
                  <c:v>2.0713387598438215E-2</c:v>
                </c:pt>
                <c:pt idx="10">
                  <c:v>2.8462136929460646E-2</c:v>
                </c:pt>
                <c:pt idx="11">
                  <c:v>1.3049234066696114E-2</c:v>
                </c:pt>
                <c:pt idx="12">
                  <c:v>7.2868699439950113E-2</c:v>
                </c:pt>
                <c:pt idx="13">
                  <c:v>7.1051563134388873E-2</c:v>
                </c:pt>
                <c:pt idx="14">
                  <c:v>9.7638903931549947E-2</c:v>
                </c:pt>
                <c:pt idx="15">
                  <c:v>4.3860081898465575E-2</c:v>
                </c:pt>
                <c:pt idx="16">
                  <c:v>1.2288496077133892E-2</c:v>
                </c:pt>
                <c:pt idx="17">
                  <c:v>-3.7538519002707993E-2</c:v>
                </c:pt>
                <c:pt idx="18">
                  <c:v>3.2065586494615328E-2</c:v>
                </c:pt>
                <c:pt idx="19">
                  <c:v>-3.2902467685080872E-4</c:v>
                </c:pt>
                <c:pt idx="20">
                  <c:v>-4.6595824713184131E-2</c:v>
                </c:pt>
              </c:numCache>
            </c:numRef>
          </c:val>
          <c:smooth val="0"/>
          <c:extLst>
            <c:ext xmlns:c16="http://schemas.microsoft.com/office/drawing/2014/chart" uri="{C3380CC4-5D6E-409C-BE32-E72D297353CC}">
              <c16:uniqueId val="{00000004-9D03-4DBB-9549-08C395BED119}"/>
            </c:ext>
          </c:extLst>
        </c:ser>
        <c:ser>
          <c:idx val="5"/>
          <c:order val="5"/>
          <c:tx>
            <c:strRef>
              <c:f>'F1.3b'!$G$4</c:f>
              <c:strCache>
                <c:ptCount val="1"/>
                <c:pt idx="0">
                  <c:v>Realendring kapital</c:v>
                </c:pt>
              </c:strCache>
            </c:strRef>
          </c:tx>
          <c:spPr>
            <a:ln w="28575" cap="rnd">
              <a:solidFill>
                <a:schemeClr val="accent3"/>
              </a:solidFill>
              <a:round/>
            </a:ln>
            <a:effectLst/>
          </c:spPr>
          <c:marker>
            <c:symbol val="none"/>
          </c:marker>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'F1.3b'!$G$5:$G$25</c:f>
              <c:numCache>
                <c:formatCode>0.0\ %</c:formatCode>
                <c:ptCount val="21"/>
                <c:pt idx="0">
                  <c:v>0.10475972639527309</c:v>
                </c:pt>
                <c:pt idx="1">
                  <c:v>0.17391304347826098</c:v>
                </c:pt>
                <c:pt idx="2">
                  <c:v>-0.1130268199233716</c:v>
                </c:pt>
                <c:pt idx="3">
                  <c:v>4.8236141108711328E-2</c:v>
                </c:pt>
                <c:pt idx="4">
                  <c:v>9.4093406593406703E-2</c:v>
                </c:pt>
                <c:pt idx="5">
                  <c:v>0.10106716886377898</c:v>
                </c:pt>
                <c:pt idx="6">
                  <c:v>-7.1265678449258796E-2</c:v>
                </c:pt>
                <c:pt idx="7">
                  <c:v>-0.17249846531614488</c:v>
                </c:pt>
                <c:pt idx="8">
                  <c:v>-0.27002967359050445</c:v>
                </c:pt>
                <c:pt idx="9">
                  <c:v>-5.4878048780487854E-2</c:v>
                </c:pt>
                <c:pt idx="10">
                  <c:v>5.4838709677419439E-2</c:v>
                </c:pt>
                <c:pt idx="11">
                  <c:v>0.12232415902140681</c:v>
                </c:pt>
                <c:pt idx="12">
                  <c:v>0.33333333333333326</c:v>
                </c:pt>
                <c:pt idx="13">
                  <c:v>0.1757493188010899</c:v>
                </c:pt>
                <c:pt idx="14">
                  <c:v>0.23638470451911942</c:v>
                </c:pt>
                <c:pt idx="15">
                  <c:v>9.1377694470478055E-2</c:v>
                </c:pt>
                <c:pt idx="16">
                  <c:v>4.5942464577071629E-2</c:v>
                </c:pt>
                <c:pt idx="17">
                  <c:v>-7.7996715927750593E-3</c:v>
                </c:pt>
                <c:pt idx="18">
                  <c:v>-6.37153496069508E-2</c:v>
                </c:pt>
                <c:pt idx="19">
                  <c:v>2.297834732655768E-2</c:v>
                </c:pt>
                <c:pt idx="20">
                  <c:v>8.6393088552916275E-4</c:v>
                </c:pt>
              </c:numCache>
            </c:numRef>
          </c:val>
          <c:smooth val="0"/>
          <c:extLst>
            <c:ext xmlns:c16="http://schemas.microsoft.com/office/drawing/2014/chart" uri="{C3380CC4-5D6E-409C-BE32-E72D297353CC}">
              <c16:uniqueId val="{00000005-9D03-4DBB-9549-08C395BED119}"/>
            </c:ext>
          </c:extLst>
        </c:ser>
        <c:dLbls>
          <c:showLegendKey val="0"/>
          <c:showVal val="0"/>
          <c:showCatName val="0"/>
          <c:showSerName val="0"/>
          <c:showPercent val="0"/>
          <c:showBubbleSize val="0"/>
        </c:dLbls>
        <c:marker val="1"/>
        <c:smooth val="0"/>
        <c:axId val="1756402911"/>
        <c:axId val="1756399071"/>
      </c:lineChart>
      <c:catAx>
        <c:axId val="1398737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98749807"/>
        <c:crosses val="autoZero"/>
        <c:auto val="1"/>
        <c:lblAlgn val="ctr"/>
        <c:lblOffset val="100"/>
        <c:noMultiLvlLbl val="0"/>
      </c:catAx>
      <c:valAx>
        <c:axId val="1398749807"/>
        <c:scaling>
          <c:orientation val="minMax"/>
          <c:max val="30000"/>
          <c:min val="-15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6.6145833333333334E-3"/>
              <c:y val="3.454166666666663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98737807"/>
        <c:crosses val="autoZero"/>
        <c:crossBetween val="between"/>
      </c:valAx>
      <c:valAx>
        <c:axId val="1756399071"/>
        <c:scaling>
          <c:orientation val="minMax"/>
          <c:max val="0.5"/>
          <c:min val="-0.30000000000000004"/>
        </c:scaling>
        <c:delete val="0"/>
        <c:axPos val="r"/>
        <c:numFmt formatCode="0.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56402911"/>
        <c:crosses val="max"/>
        <c:crossBetween val="between"/>
      </c:valAx>
      <c:catAx>
        <c:axId val="1756402911"/>
        <c:scaling>
          <c:orientation val="minMax"/>
        </c:scaling>
        <c:delete val="1"/>
        <c:axPos val="b"/>
        <c:numFmt formatCode="General" sourceLinked="1"/>
        <c:majorTickMark val="out"/>
        <c:minorTickMark val="none"/>
        <c:tickLblPos val="nextTo"/>
        <c:crossAx val="1756399071"/>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10146683939979E-2"/>
          <c:y val="9.9427915326365288E-2"/>
          <c:w val="0.59819930555555556"/>
          <c:h val="0.79684268283123871"/>
        </c:manualLayout>
      </c:layout>
      <c:barChart>
        <c:barDir val="col"/>
        <c:grouping val="stacked"/>
        <c:varyColors val="0"/>
        <c:ser>
          <c:idx val="0"/>
          <c:order val="0"/>
          <c:tx>
            <c:strRef>
              <c:f>'F1.3c'!$A$6</c:f>
              <c:strCache>
                <c:ptCount val="1"/>
                <c:pt idx="0">
                  <c:v>Grunnbudsjett</c:v>
                </c:pt>
              </c:strCache>
            </c:strRef>
          </c:tx>
          <c:spPr>
            <a:solidFill>
              <a:schemeClr val="accent1"/>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'F1.3c'!$B$6:$L$6</c:f>
              <c:numCache>
                <c:formatCode>0</c:formatCode>
                <c:ptCount val="11"/>
                <c:pt idx="0">
                  <c:v>4166</c:v>
                </c:pt>
                <c:pt idx="1">
                  <c:v>5110</c:v>
                </c:pt>
                <c:pt idx="2">
                  <c:v>6523</c:v>
                </c:pt>
                <c:pt idx="3">
                  <c:v>7730</c:v>
                </c:pt>
                <c:pt idx="4">
                  <c:v>8701</c:v>
                </c:pt>
                <c:pt idx="5">
                  <c:v>10125</c:v>
                </c:pt>
                <c:pt idx="6">
                  <c:v>11737</c:v>
                </c:pt>
                <c:pt idx="7">
                  <c:v>14649</c:v>
                </c:pt>
                <c:pt idx="8">
                  <c:v>15706</c:v>
                </c:pt>
                <c:pt idx="9">
                  <c:v>16044</c:v>
                </c:pt>
                <c:pt idx="10">
                  <c:v>16511</c:v>
                </c:pt>
              </c:numCache>
            </c:numRef>
          </c:val>
          <c:extLst>
            <c:ext xmlns:c16="http://schemas.microsoft.com/office/drawing/2014/chart" uri="{C3380CC4-5D6E-409C-BE32-E72D297353CC}">
              <c16:uniqueId val="{00000000-15A9-4C8E-A47B-FB11F68F23AB}"/>
            </c:ext>
          </c:extLst>
        </c:ser>
        <c:ser>
          <c:idx val="1"/>
          <c:order val="1"/>
          <c:tx>
            <c:strRef>
              <c:f>'F1.3c'!$A$7</c:f>
              <c:strCache>
                <c:ptCount val="1"/>
                <c:pt idx="0">
                  <c:v>Næringsliv</c:v>
                </c:pt>
              </c:strCache>
            </c:strRef>
          </c:tx>
          <c:spPr>
            <a:solidFill>
              <a:schemeClr val="accent2"/>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'F1.3c'!$B$7:$L$7</c:f>
              <c:numCache>
                <c:formatCode>0</c:formatCode>
                <c:ptCount val="11"/>
                <c:pt idx="0">
                  <c:v>365</c:v>
                </c:pt>
                <c:pt idx="1">
                  <c:v>421</c:v>
                </c:pt>
                <c:pt idx="2">
                  <c:v>462</c:v>
                </c:pt>
                <c:pt idx="3">
                  <c:v>496</c:v>
                </c:pt>
                <c:pt idx="4">
                  <c:v>542</c:v>
                </c:pt>
                <c:pt idx="5">
                  <c:v>645</c:v>
                </c:pt>
                <c:pt idx="6">
                  <c:v>567</c:v>
                </c:pt>
                <c:pt idx="7">
                  <c:v>522</c:v>
                </c:pt>
                <c:pt idx="8">
                  <c:v>610</c:v>
                </c:pt>
                <c:pt idx="9">
                  <c:v>552</c:v>
                </c:pt>
                <c:pt idx="10">
                  <c:v>623</c:v>
                </c:pt>
              </c:numCache>
            </c:numRef>
          </c:val>
          <c:extLst>
            <c:ext xmlns:c16="http://schemas.microsoft.com/office/drawing/2014/chart" uri="{C3380CC4-5D6E-409C-BE32-E72D297353CC}">
              <c16:uniqueId val="{00000001-15A9-4C8E-A47B-FB11F68F23AB}"/>
            </c:ext>
          </c:extLst>
        </c:ser>
        <c:ser>
          <c:idx val="2"/>
          <c:order val="2"/>
          <c:tx>
            <c:strRef>
              <c:f>'F1.3c'!$A$8</c:f>
              <c:strCache>
                <c:ptCount val="1"/>
                <c:pt idx="0">
                  <c:v>Forskningsråd</c:v>
                </c:pt>
              </c:strCache>
            </c:strRef>
          </c:tx>
          <c:spPr>
            <a:solidFill>
              <a:schemeClr val="accent3"/>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'F1.3c'!$B$8:$L$8</c:f>
              <c:numCache>
                <c:formatCode>0</c:formatCode>
                <c:ptCount val="11"/>
                <c:pt idx="0">
                  <c:v>1280</c:v>
                </c:pt>
                <c:pt idx="1">
                  <c:v>1545</c:v>
                </c:pt>
                <c:pt idx="2">
                  <c:v>1866</c:v>
                </c:pt>
                <c:pt idx="3">
                  <c:v>2307</c:v>
                </c:pt>
                <c:pt idx="4">
                  <c:v>2439</c:v>
                </c:pt>
                <c:pt idx="5">
                  <c:v>2344</c:v>
                </c:pt>
                <c:pt idx="6">
                  <c:v>2637</c:v>
                </c:pt>
                <c:pt idx="7">
                  <c:v>3232</c:v>
                </c:pt>
                <c:pt idx="8">
                  <c:v>3712</c:v>
                </c:pt>
                <c:pt idx="9">
                  <c:v>3805</c:v>
                </c:pt>
                <c:pt idx="10">
                  <c:v>4409</c:v>
                </c:pt>
              </c:numCache>
            </c:numRef>
          </c:val>
          <c:extLst>
            <c:ext xmlns:c16="http://schemas.microsoft.com/office/drawing/2014/chart" uri="{C3380CC4-5D6E-409C-BE32-E72D297353CC}">
              <c16:uniqueId val="{00000002-15A9-4C8E-A47B-FB11F68F23AB}"/>
            </c:ext>
          </c:extLst>
        </c:ser>
        <c:ser>
          <c:idx val="3"/>
          <c:order val="3"/>
          <c:tx>
            <c:strRef>
              <c:f>'F1.3c'!$A$9</c:f>
              <c:strCache>
                <c:ptCount val="1"/>
                <c:pt idx="0">
                  <c:v>Departement m.v</c:v>
                </c:pt>
              </c:strCache>
            </c:strRef>
          </c:tx>
          <c:spPr>
            <a:solidFill>
              <a:schemeClr val="accent4"/>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'F1.3c'!$B$9:$L$9</c:f>
              <c:numCache>
                <c:formatCode>0</c:formatCode>
                <c:ptCount val="11"/>
                <c:pt idx="0">
                  <c:v>345</c:v>
                </c:pt>
                <c:pt idx="1">
                  <c:v>513</c:v>
                </c:pt>
                <c:pt idx="2">
                  <c:v>969</c:v>
                </c:pt>
                <c:pt idx="3">
                  <c:v>818</c:v>
                </c:pt>
                <c:pt idx="4">
                  <c:v>948</c:v>
                </c:pt>
                <c:pt idx="5">
                  <c:v>1036</c:v>
                </c:pt>
                <c:pt idx="6">
                  <c:v>1137</c:v>
                </c:pt>
                <c:pt idx="7">
                  <c:v>1208</c:v>
                </c:pt>
                <c:pt idx="8">
                  <c:v>1579</c:v>
                </c:pt>
                <c:pt idx="9">
                  <c:v>1424</c:v>
                </c:pt>
                <c:pt idx="10">
                  <c:v>1822</c:v>
                </c:pt>
              </c:numCache>
            </c:numRef>
          </c:val>
          <c:extLst>
            <c:ext xmlns:c16="http://schemas.microsoft.com/office/drawing/2014/chart" uri="{C3380CC4-5D6E-409C-BE32-E72D297353CC}">
              <c16:uniqueId val="{00000003-15A9-4C8E-A47B-FB11F68F23AB}"/>
            </c:ext>
          </c:extLst>
        </c:ser>
        <c:ser>
          <c:idx val="4"/>
          <c:order val="4"/>
          <c:tx>
            <c:strRef>
              <c:f>'F1.3c'!$A$10</c:f>
              <c:strCache>
                <c:ptCount val="1"/>
                <c:pt idx="0">
                  <c:v>Andre nasjonale kilder</c:v>
                </c:pt>
              </c:strCache>
            </c:strRef>
          </c:tx>
          <c:spPr>
            <a:solidFill>
              <a:schemeClr val="accent5"/>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'F1.3c'!$B$10:$L$10</c:f>
              <c:numCache>
                <c:formatCode>0</c:formatCode>
                <c:ptCount val="11"/>
                <c:pt idx="0">
                  <c:v>291</c:v>
                </c:pt>
                <c:pt idx="1">
                  <c:v>328</c:v>
                </c:pt>
                <c:pt idx="2">
                  <c:v>430</c:v>
                </c:pt>
                <c:pt idx="3">
                  <c:v>414</c:v>
                </c:pt>
                <c:pt idx="4">
                  <c:v>439</c:v>
                </c:pt>
                <c:pt idx="5">
                  <c:v>484</c:v>
                </c:pt>
                <c:pt idx="6">
                  <c:v>605</c:v>
                </c:pt>
                <c:pt idx="7">
                  <c:v>758</c:v>
                </c:pt>
                <c:pt idx="8">
                  <c:v>1043</c:v>
                </c:pt>
                <c:pt idx="9">
                  <c:v>1404</c:v>
                </c:pt>
                <c:pt idx="10">
                  <c:v>1727</c:v>
                </c:pt>
              </c:numCache>
            </c:numRef>
          </c:val>
          <c:extLst>
            <c:ext xmlns:c16="http://schemas.microsoft.com/office/drawing/2014/chart" uri="{C3380CC4-5D6E-409C-BE32-E72D297353CC}">
              <c16:uniqueId val="{00000004-15A9-4C8E-A47B-FB11F68F23AB}"/>
            </c:ext>
          </c:extLst>
        </c:ser>
        <c:ser>
          <c:idx val="5"/>
          <c:order val="5"/>
          <c:tx>
            <c:strRef>
              <c:f>'F1.3c'!$A$11</c:f>
              <c:strCache>
                <c:ptCount val="1"/>
                <c:pt idx="0">
                  <c:v>EU-institusjoner</c:v>
                </c:pt>
              </c:strCache>
            </c:strRef>
          </c:tx>
          <c:spPr>
            <a:solidFill>
              <a:schemeClr val="accent6"/>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'F1.3c'!$B$11:$L$11</c:f>
              <c:numCache>
                <c:formatCode>0</c:formatCode>
                <c:ptCount val="11"/>
                <c:pt idx="0">
                  <c:v>135</c:v>
                </c:pt>
                <c:pt idx="1">
                  <c:v>165</c:v>
                </c:pt>
                <c:pt idx="2">
                  <c:v>170</c:v>
                </c:pt>
                <c:pt idx="3">
                  <c:v>198</c:v>
                </c:pt>
                <c:pt idx="4">
                  <c:v>225</c:v>
                </c:pt>
                <c:pt idx="5">
                  <c:v>321</c:v>
                </c:pt>
                <c:pt idx="6">
                  <c:v>406</c:v>
                </c:pt>
                <c:pt idx="7">
                  <c:v>526</c:v>
                </c:pt>
                <c:pt idx="8">
                  <c:v>670</c:v>
                </c:pt>
                <c:pt idx="9">
                  <c:v>822</c:v>
                </c:pt>
                <c:pt idx="10">
                  <c:v>1142</c:v>
                </c:pt>
              </c:numCache>
            </c:numRef>
          </c:val>
          <c:extLst>
            <c:ext xmlns:c16="http://schemas.microsoft.com/office/drawing/2014/chart" uri="{C3380CC4-5D6E-409C-BE32-E72D297353CC}">
              <c16:uniqueId val="{00000005-15A9-4C8E-A47B-FB11F68F23AB}"/>
            </c:ext>
          </c:extLst>
        </c:ser>
        <c:ser>
          <c:idx val="6"/>
          <c:order val="6"/>
          <c:tx>
            <c:strRef>
              <c:f>'F1.3c'!$A$12</c:f>
              <c:strCache>
                <c:ptCount val="1"/>
                <c:pt idx="0">
                  <c:v>Øvrig utland</c:v>
                </c:pt>
              </c:strCache>
            </c:strRef>
          </c:tx>
          <c:spPr>
            <a:solidFill>
              <a:schemeClr val="accent1">
                <a:lumMod val="60000"/>
              </a:schemeClr>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'F1.3c'!$B$12:$L$12</c:f>
              <c:numCache>
                <c:formatCode>0</c:formatCode>
                <c:ptCount val="11"/>
                <c:pt idx="0">
                  <c:v>79</c:v>
                </c:pt>
                <c:pt idx="1">
                  <c:v>107</c:v>
                </c:pt>
                <c:pt idx="2">
                  <c:v>112</c:v>
                </c:pt>
                <c:pt idx="3">
                  <c:v>124</c:v>
                </c:pt>
                <c:pt idx="4">
                  <c:v>93</c:v>
                </c:pt>
                <c:pt idx="5">
                  <c:v>115</c:v>
                </c:pt>
                <c:pt idx="6">
                  <c:v>151</c:v>
                </c:pt>
                <c:pt idx="7">
                  <c:v>204</c:v>
                </c:pt>
                <c:pt idx="8">
                  <c:v>325</c:v>
                </c:pt>
                <c:pt idx="9">
                  <c:v>266</c:v>
                </c:pt>
                <c:pt idx="10">
                  <c:v>309</c:v>
                </c:pt>
              </c:numCache>
            </c:numRef>
          </c:val>
          <c:extLst>
            <c:ext xmlns:c16="http://schemas.microsoft.com/office/drawing/2014/chart" uri="{C3380CC4-5D6E-409C-BE32-E72D297353CC}">
              <c16:uniqueId val="{00000006-15A9-4C8E-A47B-FB11F68F23AB}"/>
            </c:ext>
          </c:extLst>
        </c:ser>
        <c:dLbls>
          <c:showLegendKey val="0"/>
          <c:showVal val="0"/>
          <c:showCatName val="0"/>
          <c:showSerName val="0"/>
          <c:showPercent val="0"/>
          <c:showBubbleSize val="0"/>
        </c:dLbls>
        <c:gapWidth val="50"/>
        <c:overlap val="100"/>
        <c:axId val="2058738127"/>
        <c:axId val="2058727567"/>
      </c:barChart>
      <c:lineChart>
        <c:grouping val="standard"/>
        <c:varyColors val="0"/>
        <c:ser>
          <c:idx val="7"/>
          <c:order val="7"/>
          <c:tx>
            <c:strRef>
              <c:f>'F1.3c'!$A$13</c:f>
              <c:strCache>
                <c:ptCount val="1"/>
                <c:pt idx="0">
                  <c:v>Andel ekstern finansiering</c:v>
                </c:pt>
              </c:strCache>
            </c:strRef>
          </c:tx>
          <c:spPr>
            <a:ln w="28575" cap="rnd">
              <a:solidFill>
                <a:schemeClr val="accent2">
                  <a:lumMod val="60000"/>
                </a:schemeClr>
              </a:solidFill>
              <a:round/>
            </a:ln>
            <a:effectLst/>
          </c:spPr>
          <c:marker>
            <c:symbol val="none"/>
          </c:marker>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'F1.3c'!$B$13:$L$13</c:f>
              <c:numCache>
                <c:formatCode>0%</c:formatCode>
                <c:ptCount val="11"/>
                <c:pt idx="0">
                  <c:v>0.37456838312565682</c:v>
                </c:pt>
                <c:pt idx="1">
                  <c:v>0.37606837606837606</c:v>
                </c:pt>
                <c:pt idx="2">
                  <c:v>0.38070825026108424</c:v>
                </c:pt>
                <c:pt idx="3">
                  <c:v>0.36041701141816979</c:v>
                </c:pt>
                <c:pt idx="4">
                  <c:v>0.35008963250672243</c:v>
                </c:pt>
                <c:pt idx="5">
                  <c:v>0.3281353682813537</c:v>
                </c:pt>
                <c:pt idx="6">
                  <c:v>0.31923902325851167</c:v>
                </c:pt>
                <c:pt idx="7">
                  <c:v>0.30573459715639811</c:v>
                </c:pt>
                <c:pt idx="8">
                  <c:v>0.33575808839078031</c:v>
                </c:pt>
                <c:pt idx="9">
                  <c:v>0.34024179620034545</c:v>
                </c:pt>
                <c:pt idx="10">
                  <c:v>0.37795275590551181</c:v>
                </c:pt>
              </c:numCache>
            </c:numRef>
          </c:val>
          <c:smooth val="0"/>
          <c:extLst>
            <c:ext xmlns:c16="http://schemas.microsoft.com/office/drawing/2014/chart" uri="{C3380CC4-5D6E-409C-BE32-E72D297353CC}">
              <c16:uniqueId val="{00000007-15A9-4C8E-A47B-FB11F68F23AB}"/>
            </c:ext>
          </c:extLst>
        </c:ser>
        <c:dLbls>
          <c:showLegendKey val="0"/>
          <c:showVal val="0"/>
          <c:showCatName val="0"/>
          <c:showSerName val="0"/>
          <c:showPercent val="0"/>
          <c:showBubbleSize val="0"/>
        </c:dLbls>
        <c:marker val="1"/>
        <c:smooth val="0"/>
        <c:axId val="1865729952"/>
        <c:axId val="1865727072"/>
      </c:lineChart>
      <c:catAx>
        <c:axId val="2058738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58727567"/>
        <c:crosses val="autoZero"/>
        <c:auto val="1"/>
        <c:lblAlgn val="ctr"/>
        <c:lblOffset val="100"/>
        <c:noMultiLvlLbl val="0"/>
      </c:catAx>
      <c:valAx>
        <c:axId val="20587275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4.4097120648585401E-3"/>
              <c:y val="4.818706202899610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58738127"/>
        <c:crosses val="autoZero"/>
        <c:crossBetween val="between"/>
      </c:valAx>
      <c:valAx>
        <c:axId val="1865727072"/>
        <c:scaling>
          <c:orientation val="minMax"/>
          <c:max val="0.45"/>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65729952"/>
        <c:crosses val="max"/>
        <c:crossBetween val="between"/>
        <c:majorUnit val="0.15000000000000002"/>
      </c:valAx>
      <c:catAx>
        <c:axId val="1865729952"/>
        <c:scaling>
          <c:orientation val="minMax"/>
        </c:scaling>
        <c:delete val="1"/>
        <c:axPos val="b"/>
        <c:numFmt formatCode="General" sourceLinked="1"/>
        <c:majorTickMark val="out"/>
        <c:minorTickMark val="none"/>
        <c:tickLblPos val="nextTo"/>
        <c:crossAx val="1865727072"/>
        <c:crosses val="autoZero"/>
        <c:auto val="1"/>
        <c:lblAlgn val="ctr"/>
        <c:lblOffset val="100"/>
        <c:noMultiLvlLbl val="0"/>
      </c:catAx>
      <c:spPr>
        <a:noFill/>
        <a:ln>
          <a:noFill/>
        </a:ln>
        <a:effectLst/>
      </c:spPr>
    </c:plotArea>
    <c:legend>
      <c:legendPos val="r"/>
      <c:layout>
        <c:manualLayout>
          <c:xMode val="edge"/>
          <c:yMode val="edge"/>
          <c:x val="0.76506024305555542"/>
          <c:y val="0.11729104068142032"/>
          <c:w val="0.22171059027777779"/>
          <c:h val="0.747720150846114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'F1.1a'!$A$18</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E3-48BF-BBBB-6662F92895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E3-48BF-BBBB-6662F92895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E3-48BF-BBBB-6662F928954A}"/>
              </c:ext>
            </c:extLst>
          </c:dPt>
          <c:dLbls>
            <c:dLbl>
              <c:idx val="0"/>
              <c:layout>
                <c:manualLayout>
                  <c:x val="2.3766185476815398E-2"/>
                  <c:y val="-9.753135024788568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E3-48BF-BBBB-6662F928954A}"/>
                </c:ext>
              </c:extLst>
            </c:dLbl>
            <c:dLbl>
              <c:idx val="1"/>
              <c:layout>
                <c:manualLayout>
                  <c:x val="-7.2618766404199481E-2"/>
                  <c:y val="4.8538203557887752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E3-48BF-BBBB-6662F928954A}"/>
                </c:ext>
              </c:extLst>
            </c:dLbl>
            <c:dLbl>
              <c:idx val="2"/>
              <c:layout>
                <c:manualLayout>
                  <c:x val="-4.2666557305336833E-2"/>
                  <c:y val="-1.310549722951295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E3-48BF-BBBB-6662F92895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'F1.1a'!$B$7:$D$7</c:f>
              <c:strCache>
                <c:ptCount val="3"/>
                <c:pt idx="0">
                  <c:v>Næringslivet</c:v>
                </c:pt>
                <c:pt idx="1">
                  <c:v>Instituttsektoren</c:v>
                </c:pt>
                <c:pt idx="2">
                  <c:v>Univ.- og høgskolesektoren</c:v>
                </c:pt>
              </c:strCache>
            </c:strRef>
          </c:cat>
          <c:val>
            <c:numRef>
              <c:f>'F1.1a'!$B$18:$D$18</c:f>
              <c:numCache>
                <c:formatCode>#\ ##0.0</c:formatCode>
                <c:ptCount val="3"/>
                <c:pt idx="0">
                  <c:v>49.807996696717353</c:v>
                </c:pt>
                <c:pt idx="1">
                  <c:v>18.878789643361937</c:v>
                </c:pt>
                <c:pt idx="2">
                  <c:v>31.313213659920702</c:v>
                </c:pt>
              </c:numCache>
            </c:numRef>
          </c:val>
          <c:extLst>
            <c:ext xmlns:c16="http://schemas.microsoft.com/office/drawing/2014/chart" uri="{C3380CC4-5D6E-409C-BE32-E72D297353CC}">
              <c16:uniqueId val="{00000006-27E3-48BF-BBBB-6662F928954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0850694444445"/>
          <c:y val="4.8506944444444443E-2"/>
          <c:w val="0.65779907024146145"/>
          <c:h val="0.84501003539758424"/>
        </c:manualLayout>
      </c:layout>
      <c:barChart>
        <c:barDir val="col"/>
        <c:grouping val="stacked"/>
        <c:varyColors val="0"/>
        <c:ser>
          <c:idx val="0"/>
          <c:order val="0"/>
          <c:tx>
            <c:strRef>
              <c:f>'F1.3d'!$A$7</c:f>
              <c:strCache>
                <c:ptCount val="1"/>
                <c:pt idx="0">
                  <c:v>Grunnbudsjett</c:v>
                </c:pt>
              </c:strCache>
            </c:strRef>
          </c:tx>
          <c:spPr>
            <a:solidFill>
              <a:schemeClr val="accent1"/>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'F1.3d'!$B$7:$L$7</c:f>
              <c:numCache>
                <c:formatCode>0</c:formatCode>
                <c:ptCount val="11"/>
                <c:pt idx="0">
                  <c:v>6654.9520766773167</c:v>
                </c:pt>
                <c:pt idx="1">
                  <c:v>7837.4233128834348</c:v>
                </c:pt>
                <c:pt idx="2">
                  <c:v>8732.262382864792</c:v>
                </c:pt>
                <c:pt idx="3">
                  <c:v>9449.8777506112474</c:v>
                </c:pt>
                <c:pt idx="4">
                  <c:v>9820.541760722348</c:v>
                </c:pt>
                <c:pt idx="5">
                  <c:v>10657.894736842105</c:v>
                </c:pt>
                <c:pt idx="6">
                  <c:v>11737</c:v>
                </c:pt>
                <c:pt idx="7">
                  <c:v>14072.046109510087</c:v>
                </c:pt>
                <c:pt idx="8">
                  <c:v>14226.449275362318</c:v>
                </c:pt>
                <c:pt idx="9">
                  <c:v>14036.745406824146</c:v>
                </c:pt>
                <c:pt idx="10">
                  <c:v>12613.44537815126</c:v>
                </c:pt>
              </c:numCache>
            </c:numRef>
          </c:val>
          <c:extLst>
            <c:ext xmlns:c16="http://schemas.microsoft.com/office/drawing/2014/chart" uri="{C3380CC4-5D6E-409C-BE32-E72D297353CC}">
              <c16:uniqueId val="{00000000-9C3B-4EF2-9FF8-486158F4B58E}"/>
            </c:ext>
          </c:extLst>
        </c:ser>
        <c:ser>
          <c:idx val="1"/>
          <c:order val="1"/>
          <c:tx>
            <c:strRef>
              <c:f>'F1.3d'!$A$8</c:f>
              <c:strCache>
                <c:ptCount val="1"/>
                <c:pt idx="0">
                  <c:v>Næringsliv</c:v>
                </c:pt>
              </c:strCache>
            </c:strRef>
          </c:tx>
          <c:spPr>
            <a:solidFill>
              <a:schemeClr val="accent2"/>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'F1.3d'!$B$8:$L$8</c:f>
              <c:numCache>
                <c:formatCode>0</c:formatCode>
                <c:ptCount val="11"/>
                <c:pt idx="0">
                  <c:v>583.06709265175721</c:v>
                </c:pt>
                <c:pt idx="1">
                  <c:v>645.70552147239266</c:v>
                </c:pt>
                <c:pt idx="2">
                  <c:v>618.47389558232931</c:v>
                </c:pt>
                <c:pt idx="3">
                  <c:v>606.35696821515899</c:v>
                </c:pt>
                <c:pt idx="4">
                  <c:v>611.73814898419869</c:v>
                </c:pt>
                <c:pt idx="5">
                  <c:v>678.94736842105272</c:v>
                </c:pt>
                <c:pt idx="6">
                  <c:v>567</c:v>
                </c:pt>
                <c:pt idx="7">
                  <c:v>501.44092219020177</c:v>
                </c:pt>
                <c:pt idx="8">
                  <c:v>552.53623188405788</c:v>
                </c:pt>
                <c:pt idx="9">
                  <c:v>482.93963254593177</c:v>
                </c:pt>
                <c:pt idx="10">
                  <c:v>475.93582887700535</c:v>
                </c:pt>
              </c:numCache>
            </c:numRef>
          </c:val>
          <c:extLst>
            <c:ext xmlns:c16="http://schemas.microsoft.com/office/drawing/2014/chart" uri="{C3380CC4-5D6E-409C-BE32-E72D297353CC}">
              <c16:uniqueId val="{00000001-9C3B-4EF2-9FF8-486158F4B58E}"/>
            </c:ext>
          </c:extLst>
        </c:ser>
        <c:ser>
          <c:idx val="2"/>
          <c:order val="2"/>
          <c:tx>
            <c:strRef>
              <c:f>'F1.3d'!$A$9</c:f>
              <c:strCache>
                <c:ptCount val="1"/>
                <c:pt idx="0">
                  <c:v>Forskningsråd</c:v>
                </c:pt>
              </c:strCache>
            </c:strRef>
          </c:tx>
          <c:spPr>
            <a:solidFill>
              <a:schemeClr val="accent3"/>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'F1.3d'!$B$9:$L$9</c:f>
              <c:numCache>
                <c:formatCode>0</c:formatCode>
                <c:ptCount val="11"/>
                <c:pt idx="0">
                  <c:v>2044.7284345047924</c:v>
                </c:pt>
                <c:pt idx="1">
                  <c:v>2369.6319018404906</c:v>
                </c:pt>
                <c:pt idx="2">
                  <c:v>2497.9919678714859</c:v>
                </c:pt>
                <c:pt idx="3">
                  <c:v>2820.2933985330073</c:v>
                </c:pt>
                <c:pt idx="4">
                  <c:v>2752.8216704288939</c:v>
                </c:pt>
                <c:pt idx="5">
                  <c:v>2467.3684210526317</c:v>
                </c:pt>
                <c:pt idx="6">
                  <c:v>2637</c:v>
                </c:pt>
                <c:pt idx="7">
                  <c:v>3104.7070124879924</c:v>
                </c:pt>
                <c:pt idx="8">
                  <c:v>3362.31884057971</c:v>
                </c:pt>
                <c:pt idx="9">
                  <c:v>3328.9588801399823</c:v>
                </c:pt>
                <c:pt idx="10">
                  <c:v>3368.2200152788391</c:v>
                </c:pt>
              </c:numCache>
            </c:numRef>
          </c:val>
          <c:extLst>
            <c:ext xmlns:c16="http://schemas.microsoft.com/office/drawing/2014/chart" uri="{C3380CC4-5D6E-409C-BE32-E72D297353CC}">
              <c16:uniqueId val="{00000002-9C3B-4EF2-9FF8-486158F4B58E}"/>
            </c:ext>
          </c:extLst>
        </c:ser>
        <c:ser>
          <c:idx val="3"/>
          <c:order val="3"/>
          <c:tx>
            <c:strRef>
              <c:f>'F1.3d'!$A$10</c:f>
              <c:strCache>
                <c:ptCount val="1"/>
                <c:pt idx="0">
                  <c:v>Departement m.v</c:v>
                </c:pt>
              </c:strCache>
            </c:strRef>
          </c:tx>
          <c:spPr>
            <a:solidFill>
              <a:schemeClr val="accent4"/>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'F1.3d'!$B$10:$L$10</c:f>
              <c:numCache>
                <c:formatCode>0</c:formatCode>
                <c:ptCount val="11"/>
                <c:pt idx="0">
                  <c:v>551.11821086261978</c:v>
                </c:pt>
                <c:pt idx="1">
                  <c:v>786.80981595092021</c:v>
                </c:pt>
                <c:pt idx="2">
                  <c:v>1297.1887550200804</c:v>
                </c:pt>
                <c:pt idx="3">
                  <c:v>1000.0000000000001</c:v>
                </c:pt>
                <c:pt idx="4">
                  <c:v>1069.9774266365689</c:v>
                </c:pt>
                <c:pt idx="5">
                  <c:v>1090.5263157894738</c:v>
                </c:pt>
                <c:pt idx="6">
                  <c:v>1137</c:v>
                </c:pt>
                <c:pt idx="7">
                  <c:v>1160.422670509126</c:v>
                </c:pt>
                <c:pt idx="8">
                  <c:v>1430.2536231884058</c:v>
                </c:pt>
                <c:pt idx="9">
                  <c:v>1245.8442694663167</c:v>
                </c:pt>
                <c:pt idx="10">
                  <c:v>1391.9022154316272</c:v>
                </c:pt>
              </c:numCache>
            </c:numRef>
          </c:val>
          <c:extLst>
            <c:ext xmlns:c16="http://schemas.microsoft.com/office/drawing/2014/chart" uri="{C3380CC4-5D6E-409C-BE32-E72D297353CC}">
              <c16:uniqueId val="{00000003-9C3B-4EF2-9FF8-486158F4B58E}"/>
            </c:ext>
          </c:extLst>
        </c:ser>
        <c:ser>
          <c:idx val="4"/>
          <c:order val="4"/>
          <c:tx>
            <c:strRef>
              <c:f>'F1.3d'!$A$11</c:f>
              <c:strCache>
                <c:ptCount val="1"/>
                <c:pt idx="0">
                  <c:v>Andre nasjonale kilder</c:v>
                </c:pt>
              </c:strCache>
            </c:strRef>
          </c:tx>
          <c:spPr>
            <a:solidFill>
              <a:schemeClr val="accent5"/>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'F1.3d'!$B$11:$L$11</c:f>
              <c:numCache>
                <c:formatCode>0</c:formatCode>
                <c:ptCount val="11"/>
                <c:pt idx="0">
                  <c:v>464.85623003194888</c:v>
                </c:pt>
                <c:pt idx="1">
                  <c:v>503.06748466257665</c:v>
                </c:pt>
                <c:pt idx="2">
                  <c:v>575.63587684069614</c:v>
                </c:pt>
                <c:pt idx="3">
                  <c:v>506.11246943765286</c:v>
                </c:pt>
                <c:pt idx="4">
                  <c:v>495.48532731376974</c:v>
                </c:pt>
                <c:pt idx="5">
                  <c:v>509.47368421052636</c:v>
                </c:pt>
                <c:pt idx="6">
                  <c:v>605</c:v>
                </c:pt>
                <c:pt idx="7">
                  <c:v>728.14601344860716</c:v>
                </c:pt>
                <c:pt idx="8">
                  <c:v>944.74637681159413</c:v>
                </c:pt>
                <c:pt idx="9">
                  <c:v>1228.3464566929133</c:v>
                </c:pt>
                <c:pt idx="10">
                  <c:v>1319.327731092437</c:v>
                </c:pt>
              </c:numCache>
            </c:numRef>
          </c:val>
          <c:extLst>
            <c:ext xmlns:c16="http://schemas.microsoft.com/office/drawing/2014/chart" uri="{C3380CC4-5D6E-409C-BE32-E72D297353CC}">
              <c16:uniqueId val="{00000004-9C3B-4EF2-9FF8-486158F4B58E}"/>
            </c:ext>
          </c:extLst>
        </c:ser>
        <c:ser>
          <c:idx val="5"/>
          <c:order val="5"/>
          <c:tx>
            <c:strRef>
              <c:f>'F1.3d'!$A$12</c:f>
              <c:strCache>
                <c:ptCount val="1"/>
                <c:pt idx="0">
                  <c:v>EU-institusjoner</c:v>
                </c:pt>
              </c:strCache>
            </c:strRef>
          </c:tx>
          <c:spPr>
            <a:solidFill>
              <a:schemeClr val="accent6"/>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'F1.3d'!$B$12:$L$12</c:f>
              <c:numCache>
                <c:formatCode>0</c:formatCode>
                <c:ptCount val="11"/>
                <c:pt idx="0">
                  <c:v>215.65495207667732</c:v>
                </c:pt>
                <c:pt idx="1">
                  <c:v>253.06748466257667</c:v>
                </c:pt>
                <c:pt idx="2">
                  <c:v>227.57697456492636</c:v>
                </c:pt>
                <c:pt idx="3">
                  <c:v>242.05378973105135</c:v>
                </c:pt>
                <c:pt idx="4">
                  <c:v>253.95033860045146</c:v>
                </c:pt>
                <c:pt idx="5">
                  <c:v>337.89473684210526</c:v>
                </c:pt>
                <c:pt idx="6">
                  <c:v>406</c:v>
                </c:pt>
                <c:pt idx="7">
                  <c:v>505.28338136407302</c:v>
                </c:pt>
                <c:pt idx="8">
                  <c:v>606.88405797101439</c:v>
                </c:pt>
                <c:pt idx="9">
                  <c:v>719.1601049868766</c:v>
                </c:pt>
                <c:pt idx="10">
                  <c:v>872.42169595110772</c:v>
                </c:pt>
              </c:numCache>
            </c:numRef>
          </c:val>
          <c:extLst>
            <c:ext xmlns:c16="http://schemas.microsoft.com/office/drawing/2014/chart" uri="{C3380CC4-5D6E-409C-BE32-E72D297353CC}">
              <c16:uniqueId val="{00000005-9C3B-4EF2-9FF8-486158F4B58E}"/>
            </c:ext>
          </c:extLst>
        </c:ser>
        <c:ser>
          <c:idx val="6"/>
          <c:order val="6"/>
          <c:tx>
            <c:strRef>
              <c:f>'F1.3d'!$A$13</c:f>
              <c:strCache>
                <c:ptCount val="1"/>
                <c:pt idx="0">
                  <c:v>Øvrig utland</c:v>
                </c:pt>
              </c:strCache>
            </c:strRef>
          </c:tx>
          <c:spPr>
            <a:solidFill>
              <a:schemeClr val="accent1">
                <a:lumMod val="60000"/>
              </a:schemeClr>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'F1.3d'!$B$13:$L$13</c:f>
              <c:numCache>
                <c:formatCode>0</c:formatCode>
                <c:ptCount val="11"/>
                <c:pt idx="0">
                  <c:v>126.19808306709265</c:v>
                </c:pt>
                <c:pt idx="1">
                  <c:v>164.11042944785277</c:v>
                </c:pt>
                <c:pt idx="2">
                  <c:v>149.93306559571619</c:v>
                </c:pt>
                <c:pt idx="3">
                  <c:v>151.58924205378975</c:v>
                </c:pt>
                <c:pt idx="4">
                  <c:v>104.96613995485328</c:v>
                </c:pt>
                <c:pt idx="5">
                  <c:v>121.05263157894737</c:v>
                </c:pt>
                <c:pt idx="6">
                  <c:v>151</c:v>
                </c:pt>
                <c:pt idx="7">
                  <c:v>195.96541786743518</c:v>
                </c:pt>
                <c:pt idx="8">
                  <c:v>294.38405797101444</c:v>
                </c:pt>
                <c:pt idx="9">
                  <c:v>232.72090988626422</c:v>
                </c:pt>
                <c:pt idx="10">
                  <c:v>236.05805958747138</c:v>
                </c:pt>
              </c:numCache>
            </c:numRef>
          </c:val>
          <c:extLst>
            <c:ext xmlns:c16="http://schemas.microsoft.com/office/drawing/2014/chart" uri="{C3380CC4-5D6E-409C-BE32-E72D297353CC}">
              <c16:uniqueId val="{00000006-9C3B-4EF2-9FF8-486158F4B58E}"/>
            </c:ext>
          </c:extLst>
        </c:ser>
        <c:dLbls>
          <c:showLegendKey val="0"/>
          <c:showVal val="0"/>
          <c:showCatName val="0"/>
          <c:showSerName val="0"/>
          <c:showPercent val="0"/>
          <c:showBubbleSize val="0"/>
        </c:dLbls>
        <c:gapWidth val="50"/>
        <c:overlap val="100"/>
        <c:axId val="2058738127"/>
        <c:axId val="2058727567"/>
      </c:barChart>
      <c:catAx>
        <c:axId val="2058738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58727567"/>
        <c:crosses val="autoZero"/>
        <c:auto val="1"/>
        <c:lblAlgn val="ctr"/>
        <c:lblOffset val="100"/>
        <c:noMultiLvlLbl val="0"/>
      </c:catAx>
      <c:valAx>
        <c:axId val="2058727567"/>
        <c:scaling>
          <c:orientation val="minMax"/>
          <c:max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 - Faste</a:t>
                </a:r>
                <a:r>
                  <a:rPr lang="nb-NO" baseline="0"/>
                  <a:t> 2015-priser</a:t>
                </a:r>
                <a:endParaRPr lang="nb-NO"/>
              </a:p>
            </c:rich>
          </c:tx>
          <c:layout>
            <c:manualLayout>
              <c:xMode val="edge"/>
              <c:yMode val="edge"/>
              <c:x val="4.409722222222222E-3"/>
              <c:y val="0.222389583333333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5873812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28571428571414E-2"/>
          <c:y val="0.10583333333333333"/>
          <c:w val="0.59844131056232019"/>
          <c:h val="0.79506560848655172"/>
        </c:manualLayout>
      </c:layout>
      <c:barChart>
        <c:barDir val="col"/>
        <c:grouping val="stacked"/>
        <c:varyColors val="0"/>
        <c:ser>
          <c:idx val="0"/>
          <c:order val="0"/>
          <c:tx>
            <c:strRef>
              <c:f>'F1.3e-1'!$A$5</c:f>
              <c:strCache>
                <c:ptCount val="1"/>
                <c:pt idx="0">
                  <c:v>Humaniora og kunstfag</c:v>
                </c:pt>
              </c:strCache>
            </c:strRef>
          </c:tx>
          <c:spPr>
            <a:solidFill>
              <a:schemeClr val="accent1"/>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'F1.3e-1'!$B$5:$L$5</c:f>
              <c:numCache>
                <c:formatCode>#,##0</c:formatCode>
                <c:ptCount val="11"/>
                <c:pt idx="0">
                  <c:v>768</c:v>
                </c:pt>
                <c:pt idx="1">
                  <c:v>868</c:v>
                </c:pt>
                <c:pt idx="2">
                  <c:v>1085</c:v>
                </c:pt>
                <c:pt idx="3">
                  <c:v>1273</c:v>
                </c:pt>
                <c:pt idx="4">
                  <c:v>1311</c:v>
                </c:pt>
                <c:pt idx="5">
                  <c:v>1533</c:v>
                </c:pt>
                <c:pt idx="6">
                  <c:v>1517</c:v>
                </c:pt>
                <c:pt idx="7">
                  <c:v>1758</c:v>
                </c:pt>
                <c:pt idx="8">
                  <c:v>1968</c:v>
                </c:pt>
                <c:pt idx="9">
                  <c:v>1939</c:v>
                </c:pt>
                <c:pt idx="10">
                  <c:v>2284</c:v>
                </c:pt>
              </c:numCache>
            </c:numRef>
          </c:val>
          <c:extLst>
            <c:ext xmlns:c16="http://schemas.microsoft.com/office/drawing/2014/chart" uri="{C3380CC4-5D6E-409C-BE32-E72D297353CC}">
              <c16:uniqueId val="{00000000-5981-4FA8-A3E8-702AE421D9B2}"/>
            </c:ext>
          </c:extLst>
        </c:ser>
        <c:ser>
          <c:idx val="1"/>
          <c:order val="1"/>
          <c:tx>
            <c:strRef>
              <c:f>'F1.3e-1'!$A$6</c:f>
              <c:strCache>
                <c:ptCount val="1"/>
                <c:pt idx="0">
                  <c:v>Samfunnsvitenskap </c:v>
                </c:pt>
              </c:strCache>
            </c:strRef>
          </c:tx>
          <c:spPr>
            <a:solidFill>
              <a:schemeClr val="accent2"/>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'F1.3e-1'!$B$6:$L$6</c:f>
              <c:numCache>
                <c:formatCode>#,##0</c:formatCode>
                <c:ptCount val="11"/>
                <c:pt idx="0">
                  <c:v>1522</c:v>
                </c:pt>
                <c:pt idx="1">
                  <c:v>1770</c:v>
                </c:pt>
                <c:pt idx="2">
                  <c:v>2286</c:v>
                </c:pt>
                <c:pt idx="3">
                  <c:v>2516</c:v>
                </c:pt>
                <c:pt idx="4">
                  <c:v>3057</c:v>
                </c:pt>
                <c:pt idx="5">
                  <c:v>3502</c:v>
                </c:pt>
                <c:pt idx="6">
                  <c:v>4269</c:v>
                </c:pt>
                <c:pt idx="7">
                  <c:v>5457</c:v>
                </c:pt>
                <c:pt idx="8">
                  <c:v>6182</c:v>
                </c:pt>
                <c:pt idx="9">
                  <c:v>6634</c:v>
                </c:pt>
                <c:pt idx="10">
                  <c:v>7174</c:v>
                </c:pt>
              </c:numCache>
            </c:numRef>
          </c:val>
          <c:extLst>
            <c:ext xmlns:c16="http://schemas.microsoft.com/office/drawing/2014/chart" uri="{C3380CC4-5D6E-409C-BE32-E72D297353CC}">
              <c16:uniqueId val="{00000001-5981-4FA8-A3E8-702AE421D9B2}"/>
            </c:ext>
          </c:extLst>
        </c:ser>
        <c:ser>
          <c:idx val="2"/>
          <c:order val="2"/>
          <c:tx>
            <c:strRef>
              <c:f>'F1.3e-1'!$A$7</c:f>
              <c:strCache>
                <c:ptCount val="1"/>
                <c:pt idx="0">
                  <c:v>Matematikk og naturvitenskap </c:v>
                </c:pt>
              </c:strCache>
            </c:strRef>
          </c:tx>
          <c:spPr>
            <a:solidFill>
              <a:schemeClr val="accent3"/>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'F1.3e-1'!$B$7:$L$7</c:f>
              <c:numCache>
                <c:formatCode>#,##0</c:formatCode>
                <c:ptCount val="11"/>
                <c:pt idx="0">
                  <c:v>1429</c:v>
                </c:pt>
                <c:pt idx="1">
                  <c:v>1675</c:v>
                </c:pt>
                <c:pt idx="2">
                  <c:v>2165</c:v>
                </c:pt>
                <c:pt idx="3">
                  <c:v>2088</c:v>
                </c:pt>
                <c:pt idx="4">
                  <c:v>2380</c:v>
                </c:pt>
                <c:pt idx="5">
                  <c:v>2697</c:v>
                </c:pt>
                <c:pt idx="6">
                  <c:v>2981</c:v>
                </c:pt>
                <c:pt idx="7">
                  <c:v>3631</c:v>
                </c:pt>
                <c:pt idx="8">
                  <c:v>4320</c:v>
                </c:pt>
                <c:pt idx="9">
                  <c:v>4270</c:v>
                </c:pt>
                <c:pt idx="10">
                  <c:v>4269</c:v>
                </c:pt>
              </c:numCache>
            </c:numRef>
          </c:val>
          <c:extLst>
            <c:ext xmlns:c16="http://schemas.microsoft.com/office/drawing/2014/chart" uri="{C3380CC4-5D6E-409C-BE32-E72D297353CC}">
              <c16:uniqueId val="{00000002-5981-4FA8-A3E8-702AE421D9B2}"/>
            </c:ext>
          </c:extLst>
        </c:ser>
        <c:ser>
          <c:idx val="3"/>
          <c:order val="3"/>
          <c:tx>
            <c:strRef>
              <c:f>'F1.3e-1'!$A$8</c:f>
              <c:strCache>
                <c:ptCount val="1"/>
                <c:pt idx="0">
                  <c:v>Teknologi </c:v>
                </c:pt>
              </c:strCache>
            </c:strRef>
          </c:tx>
          <c:spPr>
            <a:solidFill>
              <a:schemeClr val="accent4"/>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'F1.3e-1'!$B$8:$L$8</c:f>
              <c:numCache>
                <c:formatCode>General</c:formatCode>
                <c:ptCount val="11"/>
                <c:pt idx="0">
                  <c:v>813</c:v>
                </c:pt>
                <c:pt idx="1">
                  <c:v>904</c:v>
                </c:pt>
                <c:pt idx="2" formatCode="#,##0">
                  <c:v>1112</c:v>
                </c:pt>
                <c:pt idx="3" formatCode="#,##0">
                  <c:v>1700</c:v>
                </c:pt>
                <c:pt idx="4" formatCode="#,##0">
                  <c:v>1819</c:v>
                </c:pt>
                <c:pt idx="5" formatCode="#,##0">
                  <c:v>1857</c:v>
                </c:pt>
                <c:pt idx="6" formatCode="#,##0">
                  <c:v>1886</c:v>
                </c:pt>
                <c:pt idx="7" formatCode="#,##0">
                  <c:v>2592</c:v>
                </c:pt>
                <c:pt idx="8" formatCode="#,##0">
                  <c:v>2832</c:v>
                </c:pt>
                <c:pt idx="9" formatCode="#,##0">
                  <c:v>3037</c:v>
                </c:pt>
                <c:pt idx="10" formatCode="#,##0">
                  <c:v>3219</c:v>
                </c:pt>
              </c:numCache>
            </c:numRef>
          </c:val>
          <c:extLst>
            <c:ext xmlns:c16="http://schemas.microsoft.com/office/drawing/2014/chart" uri="{C3380CC4-5D6E-409C-BE32-E72D297353CC}">
              <c16:uniqueId val="{00000003-5981-4FA8-A3E8-702AE421D9B2}"/>
            </c:ext>
          </c:extLst>
        </c:ser>
        <c:ser>
          <c:idx val="4"/>
          <c:order val="4"/>
          <c:tx>
            <c:strRef>
              <c:f>'F1.3e-1'!$A$9</c:f>
              <c:strCache>
                <c:ptCount val="1"/>
                <c:pt idx="0">
                  <c:v>Medisin og helsefag </c:v>
                </c:pt>
              </c:strCache>
            </c:strRef>
          </c:tx>
          <c:spPr>
            <a:solidFill>
              <a:schemeClr val="accent5"/>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'F1.3e-1'!$B$9:$L$9</c:f>
              <c:numCache>
                <c:formatCode>#,##0</c:formatCode>
                <c:ptCount val="11"/>
                <c:pt idx="0">
                  <c:v>1778</c:v>
                </c:pt>
                <c:pt idx="1">
                  <c:v>2568</c:v>
                </c:pt>
                <c:pt idx="2">
                  <c:v>3550</c:v>
                </c:pt>
                <c:pt idx="3">
                  <c:v>4253</c:v>
                </c:pt>
                <c:pt idx="4">
                  <c:v>4591</c:v>
                </c:pt>
                <c:pt idx="5">
                  <c:v>5236</c:v>
                </c:pt>
                <c:pt idx="6">
                  <c:v>6232</c:v>
                </c:pt>
                <c:pt idx="7">
                  <c:v>7264</c:v>
                </c:pt>
                <c:pt idx="8">
                  <c:v>7933</c:v>
                </c:pt>
                <c:pt idx="9">
                  <c:v>7906</c:v>
                </c:pt>
                <c:pt idx="10">
                  <c:v>8969</c:v>
                </c:pt>
              </c:numCache>
            </c:numRef>
          </c:val>
          <c:extLst>
            <c:ext xmlns:c16="http://schemas.microsoft.com/office/drawing/2014/chart" uri="{C3380CC4-5D6E-409C-BE32-E72D297353CC}">
              <c16:uniqueId val="{00000004-5981-4FA8-A3E8-702AE421D9B2}"/>
            </c:ext>
          </c:extLst>
        </c:ser>
        <c:ser>
          <c:idx val="5"/>
          <c:order val="5"/>
          <c:tx>
            <c:strRef>
              <c:f>'F1.3e-1'!$A$10</c:f>
              <c:strCache>
                <c:ptCount val="1"/>
                <c:pt idx="0">
                  <c:v>Landbruks- og fiskerifag og veterinærmedisin </c:v>
                </c:pt>
              </c:strCache>
            </c:strRef>
          </c:tx>
          <c:spPr>
            <a:solidFill>
              <a:schemeClr val="accent6"/>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'F1.3e-1'!$B$10:$L$10</c:f>
              <c:numCache>
                <c:formatCode>General</c:formatCode>
                <c:ptCount val="11"/>
                <c:pt idx="0">
                  <c:v>351</c:v>
                </c:pt>
                <c:pt idx="1">
                  <c:v>405</c:v>
                </c:pt>
                <c:pt idx="2">
                  <c:v>334</c:v>
                </c:pt>
                <c:pt idx="3">
                  <c:v>256</c:v>
                </c:pt>
                <c:pt idx="4">
                  <c:v>229</c:v>
                </c:pt>
                <c:pt idx="5">
                  <c:v>245</c:v>
                </c:pt>
                <c:pt idx="6">
                  <c:v>356</c:v>
                </c:pt>
                <c:pt idx="7">
                  <c:v>399</c:v>
                </c:pt>
                <c:pt idx="8">
                  <c:v>410</c:v>
                </c:pt>
                <c:pt idx="9">
                  <c:v>531</c:v>
                </c:pt>
                <c:pt idx="10">
                  <c:v>627</c:v>
                </c:pt>
              </c:numCache>
            </c:numRef>
          </c:val>
          <c:extLst>
            <c:ext xmlns:c16="http://schemas.microsoft.com/office/drawing/2014/chart" uri="{C3380CC4-5D6E-409C-BE32-E72D297353CC}">
              <c16:uniqueId val="{00000005-5981-4FA8-A3E8-702AE421D9B2}"/>
            </c:ext>
          </c:extLst>
        </c:ser>
        <c:dLbls>
          <c:showLegendKey val="0"/>
          <c:showVal val="0"/>
          <c:showCatName val="0"/>
          <c:showSerName val="0"/>
          <c:showPercent val="0"/>
          <c:showBubbleSize val="0"/>
        </c:dLbls>
        <c:gapWidth val="10"/>
        <c:overlap val="100"/>
        <c:axId val="1016574111"/>
        <c:axId val="1016574591"/>
      </c:barChart>
      <c:catAx>
        <c:axId val="101657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591"/>
        <c:crosses val="autoZero"/>
        <c:auto val="1"/>
        <c:lblAlgn val="ctr"/>
        <c:lblOffset val="100"/>
        <c:noMultiLvlLbl val="0"/>
      </c:catAx>
      <c:valAx>
        <c:axId val="1016574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9.069444444444444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26920232487725E-2"/>
          <c:y val="0.11036472500065175"/>
          <c:w val="0.58649824098695602"/>
          <c:h val="0.75519678812579838"/>
        </c:manualLayout>
      </c:layout>
      <c:barChart>
        <c:barDir val="col"/>
        <c:grouping val="stacked"/>
        <c:varyColors val="0"/>
        <c:ser>
          <c:idx val="0"/>
          <c:order val="0"/>
          <c:tx>
            <c:strRef>
              <c:f>'F1.3e-2'!$A$5</c:f>
              <c:strCache>
                <c:ptCount val="1"/>
                <c:pt idx="0">
                  <c:v>Humaniora og kunstfag</c:v>
                </c:pt>
              </c:strCache>
            </c:strRef>
          </c:tx>
          <c:spPr>
            <a:solidFill>
              <a:schemeClr val="accent1"/>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'F1.3e-2'!$B$5:$L$5</c:f>
              <c:numCache>
                <c:formatCode>#,##0</c:formatCode>
                <c:ptCount val="11"/>
                <c:pt idx="0">
                  <c:v>1226.8370607028753</c:v>
                </c:pt>
                <c:pt idx="1">
                  <c:v>1331.2883435582821</c:v>
                </c:pt>
                <c:pt idx="2">
                  <c:v>1452.4765729585006</c:v>
                </c:pt>
                <c:pt idx="3">
                  <c:v>1556.2347188264059</c:v>
                </c:pt>
                <c:pt idx="4">
                  <c:v>1479.6839729119638</c:v>
                </c:pt>
                <c:pt idx="5">
                  <c:v>1613.6842105263158</c:v>
                </c:pt>
                <c:pt idx="6">
                  <c:v>1517</c:v>
                </c:pt>
                <c:pt idx="7">
                  <c:v>1688.7608069164266</c:v>
                </c:pt>
                <c:pt idx="8">
                  <c:v>1782.6086956521738</c:v>
                </c:pt>
                <c:pt idx="9">
                  <c:v>1696.4129483814522</c:v>
                </c:pt>
                <c:pt idx="10">
                  <c:v>1744.8433919022154</c:v>
                </c:pt>
              </c:numCache>
            </c:numRef>
          </c:val>
          <c:extLst>
            <c:ext xmlns:c16="http://schemas.microsoft.com/office/drawing/2014/chart" uri="{C3380CC4-5D6E-409C-BE32-E72D297353CC}">
              <c16:uniqueId val="{00000000-48DA-4F35-B209-38C8BB7D4FAD}"/>
            </c:ext>
          </c:extLst>
        </c:ser>
        <c:ser>
          <c:idx val="1"/>
          <c:order val="1"/>
          <c:tx>
            <c:strRef>
              <c:f>'F1.3e-2'!$A$6</c:f>
              <c:strCache>
                <c:ptCount val="1"/>
                <c:pt idx="0">
                  <c:v>Samfunnsvitenskap </c:v>
                </c:pt>
              </c:strCache>
            </c:strRef>
          </c:tx>
          <c:spPr>
            <a:solidFill>
              <a:schemeClr val="accent2"/>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'F1.3e-2'!$B$6:$L$6</c:f>
              <c:numCache>
                <c:formatCode>#,##0</c:formatCode>
                <c:ptCount val="11"/>
                <c:pt idx="0">
                  <c:v>2431.3099041533546</c:v>
                </c:pt>
                <c:pt idx="1">
                  <c:v>2714.7239263803681</c:v>
                </c:pt>
                <c:pt idx="2">
                  <c:v>3060.2409638554218</c:v>
                </c:pt>
                <c:pt idx="3">
                  <c:v>3075.7946210268951</c:v>
                </c:pt>
                <c:pt idx="4">
                  <c:v>3450.3386004514673</c:v>
                </c:pt>
                <c:pt idx="5">
                  <c:v>3686.3157894736842</c:v>
                </c:pt>
                <c:pt idx="6">
                  <c:v>4269</c:v>
                </c:pt>
                <c:pt idx="7">
                  <c:v>5242.0749279538904</c:v>
                </c:pt>
                <c:pt idx="8">
                  <c:v>5599.63768115942</c:v>
                </c:pt>
                <c:pt idx="9">
                  <c:v>5804.0244969378828</c:v>
                </c:pt>
                <c:pt idx="10">
                  <c:v>5480.5194805194806</c:v>
                </c:pt>
              </c:numCache>
            </c:numRef>
          </c:val>
          <c:extLst>
            <c:ext xmlns:c16="http://schemas.microsoft.com/office/drawing/2014/chart" uri="{C3380CC4-5D6E-409C-BE32-E72D297353CC}">
              <c16:uniqueId val="{00000001-48DA-4F35-B209-38C8BB7D4FAD}"/>
            </c:ext>
          </c:extLst>
        </c:ser>
        <c:ser>
          <c:idx val="2"/>
          <c:order val="2"/>
          <c:tx>
            <c:strRef>
              <c:f>'F1.3e-2'!$A$7</c:f>
              <c:strCache>
                <c:ptCount val="1"/>
                <c:pt idx="0">
                  <c:v>Matematikk og naturvitenskap </c:v>
                </c:pt>
              </c:strCache>
            </c:strRef>
          </c:tx>
          <c:spPr>
            <a:solidFill>
              <a:schemeClr val="accent3"/>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'F1.3e-2'!$B$7:$L$7</c:f>
              <c:numCache>
                <c:formatCode>#,##0</c:formatCode>
                <c:ptCount val="11"/>
                <c:pt idx="0">
                  <c:v>2282.7476038338659</c:v>
                </c:pt>
                <c:pt idx="1">
                  <c:v>2569.0184049079753</c:v>
                </c:pt>
                <c:pt idx="2">
                  <c:v>2898.259705488621</c:v>
                </c:pt>
                <c:pt idx="3">
                  <c:v>2552.5672371638143</c:v>
                </c:pt>
                <c:pt idx="4">
                  <c:v>2686.2302483069975</c:v>
                </c:pt>
                <c:pt idx="5">
                  <c:v>2838.9473684210529</c:v>
                </c:pt>
                <c:pt idx="6">
                  <c:v>2981</c:v>
                </c:pt>
                <c:pt idx="7">
                  <c:v>3487.9923150816526</c:v>
                </c:pt>
                <c:pt idx="8">
                  <c:v>3913.0434782608691</c:v>
                </c:pt>
                <c:pt idx="9">
                  <c:v>3735.7830271216098</c:v>
                </c:pt>
                <c:pt idx="10">
                  <c:v>3261.2681436210851</c:v>
                </c:pt>
              </c:numCache>
            </c:numRef>
          </c:val>
          <c:extLst>
            <c:ext xmlns:c16="http://schemas.microsoft.com/office/drawing/2014/chart" uri="{C3380CC4-5D6E-409C-BE32-E72D297353CC}">
              <c16:uniqueId val="{00000002-48DA-4F35-B209-38C8BB7D4FAD}"/>
            </c:ext>
          </c:extLst>
        </c:ser>
        <c:ser>
          <c:idx val="3"/>
          <c:order val="3"/>
          <c:tx>
            <c:strRef>
              <c:f>'F1.3e-2'!$A$8</c:f>
              <c:strCache>
                <c:ptCount val="1"/>
                <c:pt idx="0">
                  <c:v>Teknologi </c:v>
                </c:pt>
              </c:strCache>
            </c:strRef>
          </c:tx>
          <c:spPr>
            <a:solidFill>
              <a:schemeClr val="accent4"/>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'F1.3e-2'!$B$8:$L$8</c:f>
              <c:numCache>
                <c:formatCode>#,##0</c:formatCode>
                <c:ptCount val="11"/>
                <c:pt idx="0">
                  <c:v>1298.7220447284344</c:v>
                </c:pt>
                <c:pt idx="1">
                  <c:v>1386.5030674846626</c:v>
                </c:pt>
                <c:pt idx="2">
                  <c:v>1488.6211512717537</c:v>
                </c:pt>
                <c:pt idx="3">
                  <c:v>2078.2396088019559</c:v>
                </c:pt>
                <c:pt idx="4">
                  <c:v>2053.0474040632052</c:v>
                </c:pt>
                <c:pt idx="5">
                  <c:v>1954.7368421052633</c:v>
                </c:pt>
                <c:pt idx="6">
                  <c:v>1886</c:v>
                </c:pt>
                <c:pt idx="7">
                  <c:v>2489.9135446685882</c:v>
                </c:pt>
                <c:pt idx="8">
                  <c:v>2565.2173913043475</c:v>
                </c:pt>
                <c:pt idx="9">
                  <c:v>2657.0428696412946</c:v>
                </c:pt>
                <c:pt idx="10">
                  <c:v>2459.1291061879297</c:v>
                </c:pt>
              </c:numCache>
            </c:numRef>
          </c:val>
          <c:extLst>
            <c:ext xmlns:c16="http://schemas.microsoft.com/office/drawing/2014/chart" uri="{C3380CC4-5D6E-409C-BE32-E72D297353CC}">
              <c16:uniqueId val="{00000003-48DA-4F35-B209-38C8BB7D4FAD}"/>
            </c:ext>
          </c:extLst>
        </c:ser>
        <c:ser>
          <c:idx val="4"/>
          <c:order val="4"/>
          <c:tx>
            <c:strRef>
              <c:f>'F1.3e-2'!$A$9</c:f>
              <c:strCache>
                <c:ptCount val="1"/>
                <c:pt idx="0">
                  <c:v>Medisin og helsefag </c:v>
                </c:pt>
              </c:strCache>
            </c:strRef>
          </c:tx>
          <c:spPr>
            <a:solidFill>
              <a:schemeClr val="accent5"/>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'F1.3e-2'!$B$9:$L$9</c:f>
              <c:numCache>
                <c:formatCode>#,##0</c:formatCode>
                <c:ptCount val="11"/>
                <c:pt idx="0">
                  <c:v>2840.2555910543133</c:v>
                </c:pt>
                <c:pt idx="1">
                  <c:v>3938.6503067484659</c:v>
                </c:pt>
                <c:pt idx="2">
                  <c:v>4752.3427041499335</c:v>
                </c:pt>
                <c:pt idx="3">
                  <c:v>5199.2665036674816</c:v>
                </c:pt>
                <c:pt idx="4">
                  <c:v>5181.7155756207676</c:v>
                </c:pt>
                <c:pt idx="5">
                  <c:v>5511.5789473684217</c:v>
                </c:pt>
                <c:pt idx="6">
                  <c:v>6232</c:v>
                </c:pt>
                <c:pt idx="7">
                  <c:v>6977.9058597502408</c:v>
                </c:pt>
                <c:pt idx="8">
                  <c:v>7185.688405797101</c:v>
                </c:pt>
                <c:pt idx="9">
                  <c:v>6916.885389326334</c:v>
                </c:pt>
                <c:pt idx="10">
                  <c:v>6851.7952635599695</c:v>
                </c:pt>
              </c:numCache>
            </c:numRef>
          </c:val>
          <c:extLst>
            <c:ext xmlns:c16="http://schemas.microsoft.com/office/drawing/2014/chart" uri="{C3380CC4-5D6E-409C-BE32-E72D297353CC}">
              <c16:uniqueId val="{00000004-48DA-4F35-B209-38C8BB7D4FAD}"/>
            </c:ext>
          </c:extLst>
        </c:ser>
        <c:ser>
          <c:idx val="5"/>
          <c:order val="5"/>
          <c:tx>
            <c:strRef>
              <c:f>'F1.3e-2'!$A$10</c:f>
              <c:strCache>
                <c:ptCount val="1"/>
                <c:pt idx="0">
                  <c:v>Landbruks- og fiskerifag og veterinærmedisin </c:v>
                </c:pt>
              </c:strCache>
            </c:strRef>
          </c:tx>
          <c:spPr>
            <a:solidFill>
              <a:schemeClr val="accent6"/>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'F1.3e-2'!$B$10:$L$10</c:f>
              <c:numCache>
                <c:formatCode>#,##0</c:formatCode>
                <c:ptCount val="11"/>
                <c:pt idx="0">
                  <c:v>560.70287539936101</c:v>
                </c:pt>
                <c:pt idx="1">
                  <c:v>621.16564417177915</c:v>
                </c:pt>
                <c:pt idx="2">
                  <c:v>447.12182061579654</c:v>
                </c:pt>
                <c:pt idx="3">
                  <c:v>312.95843520782398</c:v>
                </c:pt>
                <c:pt idx="4">
                  <c:v>258.46501128668172</c:v>
                </c:pt>
                <c:pt idx="5">
                  <c:v>257.89473684210526</c:v>
                </c:pt>
                <c:pt idx="6">
                  <c:v>356</c:v>
                </c:pt>
                <c:pt idx="7">
                  <c:v>383.28530259365999</c:v>
                </c:pt>
                <c:pt idx="8">
                  <c:v>371.37681159420288</c:v>
                </c:pt>
                <c:pt idx="9">
                  <c:v>464.56692913385825</c:v>
                </c:pt>
                <c:pt idx="10">
                  <c:v>478.99159663865549</c:v>
                </c:pt>
              </c:numCache>
            </c:numRef>
          </c:val>
          <c:extLst>
            <c:ext xmlns:c16="http://schemas.microsoft.com/office/drawing/2014/chart" uri="{C3380CC4-5D6E-409C-BE32-E72D297353CC}">
              <c16:uniqueId val="{00000005-48DA-4F35-B209-38C8BB7D4FAD}"/>
            </c:ext>
          </c:extLst>
        </c:ser>
        <c:dLbls>
          <c:showLegendKey val="0"/>
          <c:showVal val="0"/>
          <c:showCatName val="0"/>
          <c:showSerName val="0"/>
          <c:showPercent val="0"/>
          <c:showBubbleSize val="0"/>
        </c:dLbls>
        <c:gapWidth val="10"/>
        <c:overlap val="100"/>
        <c:axId val="1016574111"/>
        <c:axId val="1016574591"/>
      </c:barChart>
      <c:catAx>
        <c:axId val="101657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591"/>
        <c:crosses val="autoZero"/>
        <c:auto val="1"/>
        <c:lblAlgn val="ctr"/>
        <c:lblOffset val="100"/>
        <c:noMultiLvlLbl val="0"/>
      </c:catAx>
      <c:valAx>
        <c:axId val="1016574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294204548417094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26920232487725E-2"/>
          <c:y val="0.11036472500065175"/>
          <c:w val="0.58649824098695602"/>
          <c:h val="0.75519678812579838"/>
        </c:manualLayout>
      </c:layout>
      <c:barChart>
        <c:barDir val="col"/>
        <c:grouping val="stacked"/>
        <c:varyColors val="0"/>
        <c:ser>
          <c:idx val="0"/>
          <c:order val="0"/>
          <c:tx>
            <c:strRef>
              <c:f>'F1.3e-2'!$A$5</c:f>
              <c:strCache>
                <c:ptCount val="1"/>
                <c:pt idx="0">
                  <c:v>Humaniora og kunstfag</c:v>
                </c:pt>
              </c:strCache>
            </c:strRef>
          </c:tx>
          <c:spPr>
            <a:solidFill>
              <a:schemeClr val="accent1"/>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'F1.3e-2'!$B$5:$L$5</c:f>
              <c:numCache>
                <c:formatCode>#,##0</c:formatCode>
                <c:ptCount val="11"/>
                <c:pt idx="0">
                  <c:v>1226.8370607028753</c:v>
                </c:pt>
                <c:pt idx="1">
                  <c:v>1331.2883435582821</c:v>
                </c:pt>
                <c:pt idx="2">
                  <c:v>1452.4765729585006</c:v>
                </c:pt>
                <c:pt idx="3">
                  <c:v>1556.2347188264059</c:v>
                </c:pt>
                <c:pt idx="4">
                  <c:v>1479.6839729119638</c:v>
                </c:pt>
                <c:pt idx="5">
                  <c:v>1613.6842105263158</c:v>
                </c:pt>
                <c:pt idx="6">
                  <c:v>1517</c:v>
                </c:pt>
                <c:pt idx="7">
                  <c:v>1688.7608069164266</c:v>
                </c:pt>
                <c:pt idx="8">
                  <c:v>1782.6086956521738</c:v>
                </c:pt>
                <c:pt idx="9">
                  <c:v>1696.4129483814522</c:v>
                </c:pt>
                <c:pt idx="10">
                  <c:v>1744.8433919022154</c:v>
                </c:pt>
              </c:numCache>
            </c:numRef>
          </c:val>
          <c:extLst>
            <c:ext xmlns:c16="http://schemas.microsoft.com/office/drawing/2014/chart" uri="{C3380CC4-5D6E-409C-BE32-E72D297353CC}">
              <c16:uniqueId val="{00000000-28D6-42E4-9AE1-662D83D2D5EF}"/>
            </c:ext>
          </c:extLst>
        </c:ser>
        <c:ser>
          <c:idx val="1"/>
          <c:order val="1"/>
          <c:tx>
            <c:strRef>
              <c:f>'F1.3e-2'!$A$6</c:f>
              <c:strCache>
                <c:ptCount val="1"/>
                <c:pt idx="0">
                  <c:v>Samfunnsvitenskap </c:v>
                </c:pt>
              </c:strCache>
            </c:strRef>
          </c:tx>
          <c:spPr>
            <a:solidFill>
              <a:schemeClr val="accent2"/>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'F1.3e-2'!$B$6:$L$6</c:f>
              <c:numCache>
                <c:formatCode>#,##0</c:formatCode>
                <c:ptCount val="11"/>
                <c:pt idx="0">
                  <c:v>2431.3099041533546</c:v>
                </c:pt>
                <c:pt idx="1">
                  <c:v>2714.7239263803681</c:v>
                </c:pt>
                <c:pt idx="2">
                  <c:v>3060.2409638554218</c:v>
                </c:pt>
                <c:pt idx="3">
                  <c:v>3075.7946210268951</c:v>
                </c:pt>
                <c:pt idx="4">
                  <c:v>3450.3386004514673</c:v>
                </c:pt>
                <c:pt idx="5">
                  <c:v>3686.3157894736842</c:v>
                </c:pt>
                <c:pt idx="6">
                  <c:v>4269</c:v>
                </c:pt>
                <c:pt idx="7">
                  <c:v>5242.0749279538904</c:v>
                </c:pt>
                <c:pt idx="8">
                  <c:v>5599.63768115942</c:v>
                </c:pt>
                <c:pt idx="9">
                  <c:v>5804.0244969378828</c:v>
                </c:pt>
                <c:pt idx="10">
                  <c:v>5480.5194805194806</c:v>
                </c:pt>
              </c:numCache>
            </c:numRef>
          </c:val>
          <c:extLst>
            <c:ext xmlns:c16="http://schemas.microsoft.com/office/drawing/2014/chart" uri="{C3380CC4-5D6E-409C-BE32-E72D297353CC}">
              <c16:uniqueId val="{00000001-28D6-42E4-9AE1-662D83D2D5EF}"/>
            </c:ext>
          </c:extLst>
        </c:ser>
        <c:ser>
          <c:idx val="2"/>
          <c:order val="2"/>
          <c:tx>
            <c:strRef>
              <c:f>'F1.3e-2'!$A$7</c:f>
              <c:strCache>
                <c:ptCount val="1"/>
                <c:pt idx="0">
                  <c:v>Matematikk og naturvitenskap </c:v>
                </c:pt>
              </c:strCache>
            </c:strRef>
          </c:tx>
          <c:spPr>
            <a:solidFill>
              <a:schemeClr val="accent3"/>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'F1.3e-2'!$B$7:$L$7</c:f>
              <c:numCache>
                <c:formatCode>#,##0</c:formatCode>
                <c:ptCount val="11"/>
                <c:pt idx="0">
                  <c:v>2282.7476038338659</c:v>
                </c:pt>
                <c:pt idx="1">
                  <c:v>2569.0184049079753</c:v>
                </c:pt>
                <c:pt idx="2">
                  <c:v>2898.259705488621</c:v>
                </c:pt>
                <c:pt idx="3">
                  <c:v>2552.5672371638143</c:v>
                </c:pt>
                <c:pt idx="4">
                  <c:v>2686.2302483069975</c:v>
                </c:pt>
                <c:pt idx="5">
                  <c:v>2838.9473684210529</c:v>
                </c:pt>
                <c:pt idx="6">
                  <c:v>2981</c:v>
                </c:pt>
                <c:pt idx="7">
                  <c:v>3487.9923150816526</c:v>
                </c:pt>
                <c:pt idx="8">
                  <c:v>3913.0434782608691</c:v>
                </c:pt>
                <c:pt idx="9">
                  <c:v>3735.7830271216098</c:v>
                </c:pt>
                <c:pt idx="10">
                  <c:v>3261.2681436210851</c:v>
                </c:pt>
              </c:numCache>
            </c:numRef>
          </c:val>
          <c:extLst>
            <c:ext xmlns:c16="http://schemas.microsoft.com/office/drawing/2014/chart" uri="{C3380CC4-5D6E-409C-BE32-E72D297353CC}">
              <c16:uniqueId val="{00000002-28D6-42E4-9AE1-662D83D2D5EF}"/>
            </c:ext>
          </c:extLst>
        </c:ser>
        <c:ser>
          <c:idx val="3"/>
          <c:order val="3"/>
          <c:tx>
            <c:strRef>
              <c:f>'F1.3e-2'!$A$8</c:f>
              <c:strCache>
                <c:ptCount val="1"/>
                <c:pt idx="0">
                  <c:v>Teknologi </c:v>
                </c:pt>
              </c:strCache>
            </c:strRef>
          </c:tx>
          <c:spPr>
            <a:solidFill>
              <a:schemeClr val="accent4"/>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'F1.3e-2'!$B$8:$L$8</c:f>
              <c:numCache>
                <c:formatCode>#,##0</c:formatCode>
                <c:ptCount val="11"/>
                <c:pt idx="0">
                  <c:v>1298.7220447284344</c:v>
                </c:pt>
                <c:pt idx="1">
                  <c:v>1386.5030674846626</c:v>
                </c:pt>
                <c:pt idx="2">
                  <c:v>1488.6211512717537</c:v>
                </c:pt>
                <c:pt idx="3">
                  <c:v>2078.2396088019559</c:v>
                </c:pt>
                <c:pt idx="4">
                  <c:v>2053.0474040632052</c:v>
                </c:pt>
                <c:pt idx="5">
                  <c:v>1954.7368421052633</c:v>
                </c:pt>
                <c:pt idx="6">
                  <c:v>1886</c:v>
                </c:pt>
                <c:pt idx="7">
                  <c:v>2489.9135446685882</c:v>
                </c:pt>
                <c:pt idx="8">
                  <c:v>2565.2173913043475</c:v>
                </c:pt>
                <c:pt idx="9">
                  <c:v>2657.0428696412946</c:v>
                </c:pt>
                <c:pt idx="10">
                  <c:v>2459.1291061879297</c:v>
                </c:pt>
              </c:numCache>
            </c:numRef>
          </c:val>
          <c:extLst>
            <c:ext xmlns:c16="http://schemas.microsoft.com/office/drawing/2014/chart" uri="{C3380CC4-5D6E-409C-BE32-E72D297353CC}">
              <c16:uniqueId val="{00000003-28D6-42E4-9AE1-662D83D2D5EF}"/>
            </c:ext>
          </c:extLst>
        </c:ser>
        <c:ser>
          <c:idx val="4"/>
          <c:order val="4"/>
          <c:tx>
            <c:strRef>
              <c:f>'F1.3e-2'!$A$9</c:f>
              <c:strCache>
                <c:ptCount val="1"/>
                <c:pt idx="0">
                  <c:v>Medisin og helsefag </c:v>
                </c:pt>
              </c:strCache>
            </c:strRef>
          </c:tx>
          <c:spPr>
            <a:solidFill>
              <a:schemeClr val="accent5"/>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'F1.3e-2'!$B$9:$L$9</c:f>
              <c:numCache>
                <c:formatCode>#,##0</c:formatCode>
                <c:ptCount val="11"/>
                <c:pt idx="0">
                  <c:v>2840.2555910543133</c:v>
                </c:pt>
                <c:pt idx="1">
                  <c:v>3938.6503067484659</c:v>
                </c:pt>
                <c:pt idx="2">
                  <c:v>4752.3427041499335</c:v>
                </c:pt>
                <c:pt idx="3">
                  <c:v>5199.2665036674816</c:v>
                </c:pt>
                <c:pt idx="4">
                  <c:v>5181.7155756207676</c:v>
                </c:pt>
                <c:pt idx="5">
                  <c:v>5511.5789473684217</c:v>
                </c:pt>
                <c:pt idx="6">
                  <c:v>6232</c:v>
                </c:pt>
                <c:pt idx="7">
                  <c:v>6977.9058597502408</c:v>
                </c:pt>
                <c:pt idx="8">
                  <c:v>7185.688405797101</c:v>
                </c:pt>
                <c:pt idx="9">
                  <c:v>6916.885389326334</c:v>
                </c:pt>
                <c:pt idx="10">
                  <c:v>6851.7952635599695</c:v>
                </c:pt>
              </c:numCache>
            </c:numRef>
          </c:val>
          <c:extLst>
            <c:ext xmlns:c16="http://schemas.microsoft.com/office/drawing/2014/chart" uri="{C3380CC4-5D6E-409C-BE32-E72D297353CC}">
              <c16:uniqueId val="{00000004-28D6-42E4-9AE1-662D83D2D5EF}"/>
            </c:ext>
          </c:extLst>
        </c:ser>
        <c:ser>
          <c:idx val="5"/>
          <c:order val="5"/>
          <c:tx>
            <c:strRef>
              <c:f>'F1.3e-2'!$A$10</c:f>
              <c:strCache>
                <c:ptCount val="1"/>
                <c:pt idx="0">
                  <c:v>Landbruks- og fiskerifag og veterinærmedisin </c:v>
                </c:pt>
              </c:strCache>
            </c:strRef>
          </c:tx>
          <c:spPr>
            <a:solidFill>
              <a:schemeClr val="accent6"/>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'F1.3e-2'!$B$10:$L$10</c:f>
              <c:numCache>
                <c:formatCode>#,##0</c:formatCode>
                <c:ptCount val="11"/>
                <c:pt idx="0">
                  <c:v>560.70287539936101</c:v>
                </c:pt>
                <c:pt idx="1">
                  <c:v>621.16564417177915</c:v>
                </c:pt>
                <c:pt idx="2">
                  <c:v>447.12182061579654</c:v>
                </c:pt>
                <c:pt idx="3">
                  <c:v>312.95843520782398</c:v>
                </c:pt>
                <c:pt idx="4">
                  <c:v>258.46501128668172</c:v>
                </c:pt>
                <c:pt idx="5">
                  <c:v>257.89473684210526</c:v>
                </c:pt>
                <c:pt idx="6">
                  <c:v>356</c:v>
                </c:pt>
                <c:pt idx="7">
                  <c:v>383.28530259365999</c:v>
                </c:pt>
                <c:pt idx="8">
                  <c:v>371.37681159420288</c:v>
                </c:pt>
                <c:pt idx="9">
                  <c:v>464.56692913385825</c:v>
                </c:pt>
                <c:pt idx="10">
                  <c:v>478.99159663865549</c:v>
                </c:pt>
              </c:numCache>
            </c:numRef>
          </c:val>
          <c:extLst>
            <c:ext xmlns:c16="http://schemas.microsoft.com/office/drawing/2014/chart" uri="{C3380CC4-5D6E-409C-BE32-E72D297353CC}">
              <c16:uniqueId val="{00000005-28D6-42E4-9AE1-662D83D2D5EF}"/>
            </c:ext>
          </c:extLst>
        </c:ser>
        <c:dLbls>
          <c:showLegendKey val="0"/>
          <c:showVal val="0"/>
          <c:showCatName val="0"/>
          <c:showSerName val="0"/>
          <c:showPercent val="0"/>
          <c:showBubbleSize val="0"/>
        </c:dLbls>
        <c:gapWidth val="10"/>
        <c:overlap val="100"/>
        <c:axId val="1016574111"/>
        <c:axId val="1016574591"/>
      </c:barChart>
      <c:catAx>
        <c:axId val="101657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591"/>
        <c:crosses val="autoZero"/>
        <c:auto val="1"/>
        <c:lblAlgn val="ctr"/>
        <c:lblOffset val="100"/>
        <c:noMultiLvlLbl val="0"/>
      </c:catAx>
      <c:valAx>
        <c:axId val="1016574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294204548417094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31654426596454E-2"/>
          <c:y val="0.11601428571428571"/>
          <c:w val="0.70980856906132472"/>
          <c:h val="0.76343690476190473"/>
        </c:manualLayout>
      </c:layout>
      <c:areaChart>
        <c:grouping val="stacked"/>
        <c:varyColors val="0"/>
        <c:ser>
          <c:idx val="0"/>
          <c:order val="0"/>
          <c:tx>
            <c:strRef>
              <c:f>'F1.3f'!$A$6</c:f>
              <c:strCache>
                <c:ptCount val="1"/>
                <c:pt idx="0">
                  <c:v>Grunnforskning</c:v>
                </c:pt>
              </c:strCache>
            </c:strRef>
          </c:tx>
          <c:spPr>
            <a:solidFill>
              <a:schemeClr val="accent1"/>
            </a:solidFill>
            <a:ln>
              <a:noFill/>
            </a:ln>
            <a:effectLst/>
          </c:spPr>
          <c:cat>
            <c:strRef>
              <c:f>'F1.3f'!$B$4:$L$4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'F1.3f'!$B$6:$L$6</c:f>
              <c:numCache>
                <c:formatCode>0</c:formatCode>
                <c:ptCount val="11"/>
                <c:pt idx="0">
                  <c:v>3265</c:v>
                </c:pt>
                <c:pt idx="1">
                  <c:v>4034</c:v>
                </c:pt>
                <c:pt idx="2">
                  <c:v>4770</c:v>
                </c:pt>
                <c:pt idx="3">
                  <c:v>5565</c:v>
                </c:pt>
                <c:pt idx="4">
                  <c:v>6279</c:v>
                </c:pt>
                <c:pt idx="5">
                  <c:v>6738</c:v>
                </c:pt>
                <c:pt idx="6">
                  <c:v>7612</c:v>
                </c:pt>
                <c:pt idx="7">
                  <c:v>8688</c:v>
                </c:pt>
                <c:pt idx="8">
                  <c:v>9292</c:v>
                </c:pt>
                <c:pt idx="9">
                  <c:v>9722</c:v>
                </c:pt>
                <c:pt idx="10">
                  <c:v>10378</c:v>
                </c:pt>
              </c:numCache>
            </c:numRef>
          </c:val>
          <c:extLst>
            <c:ext xmlns:c16="http://schemas.microsoft.com/office/drawing/2014/chart" uri="{C3380CC4-5D6E-409C-BE32-E72D297353CC}">
              <c16:uniqueId val="{00000000-456E-46E8-B706-EF219AB018FF}"/>
            </c:ext>
          </c:extLst>
        </c:ser>
        <c:ser>
          <c:idx val="1"/>
          <c:order val="1"/>
          <c:tx>
            <c:strRef>
              <c:f>'F1.3f'!$A$7</c:f>
              <c:strCache>
                <c:ptCount val="1"/>
                <c:pt idx="0">
                  <c:v>Anvendt forskning</c:v>
                </c:pt>
              </c:strCache>
            </c:strRef>
          </c:tx>
          <c:spPr>
            <a:solidFill>
              <a:schemeClr val="accent2"/>
            </a:solidFill>
            <a:ln w="25400">
              <a:noFill/>
            </a:ln>
            <a:effectLst/>
          </c:spPr>
          <c:cat>
            <c:strRef>
              <c:f>'F1.3f'!$B$4:$L$4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'F1.3f'!$B$7:$L$7</c:f>
              <c:numCache>
                <c:formatCode>0</c:formatCode>
                <c:ptCount val="11"/>
                <c:pt idx="0">
                  <c:v>2381</c:v>
                </c:pt>
                <c:pt idx="1">
                  <c:v>2980</c:v>
                </c:pt>
                <c:pt idx="2">
                  <c:v>4344</c:v>
                </c:pt>
                <c:pt idx="3">
                  <c:v>4915</c:v>
                </c:pt>
                <c:pt idx="4">
                  <c:v>5436</c:v>
                </c:pt>
                <c:pt idx="5">
                  <c:v>6606</c:v>
                </c:pt>
                <c:pt idx="6">
                  <c:v>7483</c:v>
                </c:pt>
                <c:pt idx="7">
                  <c:v>9814</c:v>
                </c:pt>
                <c:pt idx="8">
                  <c:v>11315</c:v>
                </c:pt>
                <c:pt idx="9">
                  <c:v>10911</c:v>
                </c:pt>
                <c:pt idx="10">
                  <c:v>12255</c:v>
                </c:pt>
              </c:numCache>
            </c:numRef>
          </c:val>
          <c:extLst>
            <c:ext xmlns:c16="http://schemas.microsoft.com/office/drawing/2014/chart" uri="{C3380CC4-5D6E-409C-BE32-E72D297353CC}">
              <c16:uniqueId val="{00000001-456E-46E8-B706-EF219AB018FF}"/>
            </c:ext>
          </c:extLst>
        </c:ser>
        <c:ser>
          <c:idx val="2"/>
          <c:order val="2"/>
          <c:tx>
            <c:strRef>
              <c:f>'F1.3f'!$A$8</c:f>
              <c:strCache>
                <c:ptCount val="1"/>
                <c:pt idx="0">
                  <c:v>Utviklingsarbeid</c:v>
                </c:pt>
              </c:strCache>
            </c:strRef>
          </c:tx>
          <c:spPr>
            <a:solidFill>
              <a:schemeClr val="accent3"/>
            </a:solidFill>
            <a:ln w="25400">
              <a:noFill/>
            </a:ln>
            <a:effectLst/>
          </c:spPr>
          <c:cat>
            <c:strRef>
              <c:f>'F1.3f'!$B$4:$L$4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'F1.3f'!$B$8:$L$8</c:f>
              <c:numCache>
                <c:formatCode>0</c:formatCode>
                <c:ptCount val="11"/>
                <c:pt idx="0">
                  <c:v>1015</c:v>
                </c:pt>
                <c:pt idx="1">
                  <c:v>1177</c:v>
                </c:pt>
                <c:pt idx="2">
                  <c:v>1418</c:v>
                </c:pt>
                <c:pt idx="3">
                  <c:v>1607</c:v>
                </c:pt>
                <c:pt idx="4">
                  <c:v>1673</c:v>
                </c:pt>
                <c:pt idx="5">
                  <c:v>1725</c:v>
                </c:pt>
                <c:pt idx="6">
                  <c:v>2146</c:v>
                </c:pt>
                <c:pt idx="7">
                  <c:v>2599</c:v>
                </c:pt>
                <c:pt idx="8">
                  <c:v>3039</c:v>
                </c:pt>
                <c:pt idx="9">
                  <c:v>3685</c:v>
                </c:pt>
                <c:pt idx="10">
                  <c:v>3910</c:v>
                </c:pt>
              </c:numCache>
            </c:numRef>
          </c:val>
          <c:extLst>
            <c:ext xmlns:c16="http://schemas.microsoft.com/office/drawing/2014/chart" uri="{C3380CC4-5D6E-409C-BE32-E72D297353CC}">
              <c16:uniqueId val="{00000002-456E-46E8-B706-EF219AB018FF}"/>
            </c:ext>
          </c:extLst>
        </c:ser>
        <c:dLbls>
          <c:showLegendKey val="0"/>
          <c:showVal val="0"/>
          <c:showCatName val="0"/>
          <c:showSerName val="0"/>
          <c:showPercent val="0"/>
          <c:showBubbleSize val="0"/>
        </c:dLbls>
        <c:axId val="924941887"/>
        <c:axId val="924920767"/>
      </c:areaChart>
      <c:catAx>
        <c:axId val="924941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24920767"/>
        <c:crosses val="autoZero"/>
        <c:auto val="1"/>
        <c:lblAlgn val="ctr"/>
        <c:lblOffset val="100"/>
        <c:noMultiLvlLbl val="0"/>
      </c:catAx>
      <c:valAx>
        <c:axId val="924920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2.3095238095235135E-4"/>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24941887"/>
        <c:crosses val="autoZero"/>
        <c:crossBetween val="midCat"/>
      </c:valAx>
      <c:spPr>
        <a:noFill/>
        <a:ln>
          <a:noFill/>
        </a:ln>
        <a:effectLst/>
      </c:spPr>
    </c:plotArea>
    <c:legend>
      <c:legendPos val="r"/>
      <c:layout>
        <c:manualLayout>
          <c:xMode val="edge"/>
          <c:yMode val="edge"/>
          <c:x val="0.80413591466509349"/>
          <c:y val="0.30187658730158723"/>
          <c:w val="0.18264220676970594"/>
          <c:h val="0.25513571428571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78125000000001E-2"/>
          <c:y val="4.8560479000286774E-2"/>
          <c:w val="0.71142552083333332"/>
          <c:h val="0.63497537824368111"/>
        </c:manualLayout>
      </c:layout>
      <c:barChart>
        <c:barDir val="col"/>
        <c:grouping val="percentStacked"/>
        <c:varyColors val="0"/>
        <c:ser>
          <c:idx val="0"/>
          <c:order val="0"/>
          <c:tx>
            <c:strRef>
              <c:f>'F1.3g'!$B$5</c:f>
              <c:strCache>
                <c:ptCount val="1"/>
                <c:pt idx="0">
                  <c:v>Grunnforskning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'F1.3g'!$A$6:$A$12</c:f>
              <c:strCache>
                <c:ptCount val="7"/>
                <c:pt idx="0">
                  <c:v>Humaniora og kunstfag</c:v>
                </c:pt>
                <c:pt idx="1">
                  <c:v>Samfunnsvitenskap </c:v>
                </c:pt>
                <c:pt idx="2">
                  <c:v>Matematikk og naturvitenskap </c:v>
                </c:pt>
                <c:pt idx="3">
                  <c:v>Teknologi </c:v>
                </c:pt>
                <c:pt idx="4">
                  <c:v>Medisin og helsefag </c:v>
                </c:pt>
                <c:pt idx="5">
                  <c:v>Landbruks-, fiskerifag og vet.medisin </c:v>
                </c:pt>
                <c:pt idx="6">
                  <c:v>UoH-sektoren</c:v>
                </c:pt>
              </c:strCache>
            </c:strRef>
          </c:cat>
          <c:val>
            <c:numRef>
              <c:f>'F1.3g'!$B$6:$B$12</c:f>
              <c:numCache>
                <c:formatCode>0%</c:formatCode>
                <c:ptCount val="7"/>
                <c:pt idx="0">
                  <c:v>0.59190400236108265</c:v>
                </c:pt>
                <c:pt idx="1">
                  <c:v>0.36197409863735019</c:v>
                </c:pt>
                <c:pt idx="2">
                  <c:v>0.63842774963211957</c:v>
                </c:pt>
                <c:pt idx="3">
                  <c:v>0.25315734389012712</c:v>
                </c:pt>
                <c:pt idx="4">
                  <c:v>0.29433495732590015</c:v>
                </c:pt>
                <c:pt idx="5">
                  <c:v>0.39689773697020891</c:v>
                </c:pt>
                <c:pt idx="6">
                  <c:v>0.39099538671396517</c:v>
                </c:pt>
              </c:numCache>
            </c:numRef>
          </c:val>
          <c:extLst>
            <c:ext xmlns:c16="http://schemas.microsoft.com/office/drawing/2014/chart" uri="{C3380CC4-5D6E-409C-BE32-E72D297353CC}">
              <c16:uniqueId val="{00000000-8FD1-4694-AF7D-13A9D8EDBC5C}"/>
            </c:ext>
          </c:extLst>
        </c:ser>
        <c:ser>
          <c:idx val="1"/>
          <c:order val="1"/>
          <c:tx>
            <c:strRef>
              <c:f>'F1.3g'!$C$5</c:f>
              <c:strCache>
                <c:ptCount val="1"/>
                <c:pt idx="0">
                  <c:v>Anvendt forskning</c:v>
                </c:pt>
              </c:strCache>
            </c:strRef>
          </c:tx>
          <c:spPr>
            <a:solidFill>
              <a:schemeClr val="accent2"/>
            </a:solidFill>
            <a:ln>
              <a:noFill/>
            </a:ln>
            <a:effectLst/>
          </c:spPr>
          <c:invertIfNegative val="0"/>
          <c:cat>
            <c:strRef>
              <c:f>'F1.3g'!$A$6:$A$12</c:f>
              <c:strCache>
                <c:ptCount val="7"/>
                <c:pt idx="0">
                  <c:v>Humaniora og kunstfag</c:v>
                </c:pt>
                <c:pt idx="1">
                  <c:v>Samfunnsvitenskap </c:v>
                </c:pt>
                <c:pt idx="2">
                  <c:v>Matematikk og naturvitenskap </c:v>
                </c:pt>
                <c:pt idx="3">
                  <c:v>Teknologi </c:v>
                </c:pt>
                <c:pt idx="4">
                  <c:v>Medisin og helsefag </c:v>
                </c:pt>
                <c:pt idx="5">
                  <c:v>Landbruks-, fiskerifag og vet.medisin </c:v>
                </c:pt>
                <c:pt idx="6">
                  <c:v>UoH-sektoren</c:v>
                </c:pt>
              </c:strCache>
            </c:strRef>
          </c:cat>
          <c:val>
            <c:numRef>
              <c:f>'F1.3g'!$C$6:$C$12</c:f>
              <c:numCache>
                <c:formatCode>0%</c:formatCode>
                <c:ptCount val="7"/>
                <c:pt idx="0">
                  <c:v>0.21612519181399054</c:v>
                </c:pt>
                <c:pt idx="1">
                  <c:v>0.45793134869158786</c:v>
                </c:pt>
                <c:pt idx="2">
                  <c:v>0.30470845778326466</c:v>
                </c:pt>
                <c:pt idx="3">
                  <c:v>0.58465692769495847</c:v>
                </c:pt>
                <c:pt idx="4">
                  <c:v>0.55435689321612702</c:v>
                </c:pt>
                <c:pt idx="5">
                  <c:v>0.51170904532471517</c:v>
                </c:pt>
                <c:pt idx="6">
                  <c:v>0.46170530799315807</c:v>
                </c:pt>
              </c:numCache>
            </c:numRef>
          </c:val>
          <c:extLst>
            <c:ext xmlns:c16="http://schemas.microsoft.com/office/drawing/2014/chart" uri="{C3380CC4-5D6E-409C-BE32-E72D297353CC}">
              <c16:uniqueId val="{00000001-8FD1-4694-AF7D-13A9D8EDBC5C}"/>
            </c:ext>
          </c:extLst>
        </c:ser>
        <c:ser>
          <c:idx val="2"/>
          <c:order val="2"/>
          <c:tx>
            <c:strRef>
              <c:f>'F1.3g'!$D$5</c:f>
              <c:strCache>
                <c:ptCount val="1"/>
                <c:pt idx="0">
                  <c:v>Utviklingsarbeid</c:v>
                </c:pt>
              </c:strCache>
            </c:strRef>
          </c:tx>
          <c:spPr>
            <a:solidFill>
              <a:schemeClr val="accent3"/>
            </a:solidFill>
            <a:ln>
              <a:noFill/>
            </a:ln>
            <a:effectLst/>
          </c:spPr>
          <c:invertIfNegative val="0"/>
          <c:cat>
            <c:strRef>
              <c:f>'F1.3g'!$A$6:$A$12</c:f>
              <c:strCache>
                <c:ptCount val="7"/>
                <c:pt idx="0">
                  <c:v>Humaniora og kunstfag</c:v>
                </c:pt>
                <c:pt idx="1">
                  <c:v>Samfunnsvitenskap </c:v>
                </c:pt>
                <c:pt idx="2">
                  <c:v>Matematikk og naturvitenskap </c:v>
                </c:pt>
                <c:pt idx="3">
                  <c:v>Teknologi </c:v>
                </c:pt>
                <c:pt idx="4">
                  <c:v>Medisin og helsefag </c:v>
                </c:pt>
                <c:pt idx="5">
                  <c:v>Landbruks-, fiskerifag og vet.medisin </c:v>
                </c:pt>
                <c:pt idx="6">
                  <c:v>UoH-sektoren</c:v>
                </c:pt>
              </c:strCache>
            </c:strRef>
          </c:cat>
          <c:val>
            <c:numRef>
              <c:f>'F1.3g'!$D$6:$D$12</c:f>
              <c:numCache>
                <c:formatCode>0%</c:formatCode>
                <c:ptCount val="7"/>
                <c:pt idx="0">
                  <c:v>0.19197080582492682</c:v>
                </c:pt>
                <c:pt idx="1">
                  <c:v>0.18009455267106195</c:v>
                </c:pt>
                <c:pt idx="2">
                  <c:v>5.6863792584615783E-2</c:v>
                </c:pt>
                <c:pt idx="3">
                  <c:v>0.16218572841491433</c:v>
                </c:pt>
                <c:pt idx="4">
                  <c:v>0.15130814945797288</c:v>
                </c:pt>
                <c:pt idx="5">
                  <c:v>9.1393217705075983E-2</c:v>
                </c:pt>
                <c:pt idx="6">
                  <c:v>0.14729930529287674</c:v>
                </c:pt>
              </c:numCache>
            </c:numRef>
          </c:val>
          <c:extLst>
            <c:ext xmlns:c16="http://schemas.microsoft.com/office/drawing/2014/chart" uri="{C3380CC4-5D6E-409C-BE32-E72D297353CC}">
              <c16:uniqueId val="{00000002-8FD1-4694-AF7D-13A9D8EDBC5C}"/>
            </c:ext>
          </c:extLst>
        </c:ser>
        <c:dLbls>
          <c:showLegendKey val="0"/>
          <c:showVal val="0"/>
          <c:showCatName val="0"/>
          <c:showSerName val="0"/>
          <c:showPercent val="0"/>
          <c:showBubbleSize val="0"/>
        </c:dLbls>
        <c:gapWidth val="50"/>
        <c:overlap val="100"/>
        <c:axId val="776679951"/>
        <c:axId val="776677551"/>
      </c:barChart>
      <c:catAx>
        <c:axId val="776679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76677551"/>
        <c:crosses val="autoZero"/>
        <c:auto val="1"/>
        <c:lblAlgn val="ctr"/>
        <c:lblOffset val="100"/>
        <c:noMultiLvlLbl val="0"/>
      </c:catAx>
      <c:valAx>
        <c:axId val="776677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766799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'F1.3h'!$B$4</c:f>
              <c:strCache>
                <c:ptCount val="1"/>
                <c:pt idx="0">
                  <c:v>Grunnforskning</c:v>
                </c:pt>
              </c:strCache>
            </c:strRef>
          </c:tx>
          <c:spPr>
            <a:solidFill>
              <a:schemeClr val="accent1"/>
            </a:solidFill>
            <a:ln>
              <a:noFill/>
            </a:ln>
            <a:effectLst/>
          </c:spPr>
          <c:invertIfNegative val="0"/>
          <c:cat>
            <c:strRef>
              <c:f>'F1.3h'!$A$5:$A$16</c:f>
              <c:strCache>
                <c:ptCount val="12"/>
                <c:pt idx="0">
                  <c:v>UiB</c:v>
                </c:pt>
                <c:pt idx="1">
                  <c:v>UiO</c:v>
                </c:pt>
                <c:pt idx="2">
                  <c:v>UiT</c:v>
                </c:pt>
                <c:pt idx="3">
                  <c:v>NTNU</c:v>
                </c:pt>
                <c:pt idx="4">
                  <c:v>NMBU</c:v>
                </c:pt>
                <c:pt idx="5">
                  <c:v>UiS</c:v>
                </c:pt>
                <c:pt idx="6">
                  <c:v>UiA</c:v>
                </c:pt>
                <c:pt idx="7">
                  <c:v>Nord U</c:v>
                </c:pt>
                <c:pt idx="8">
                  <c:v>OsloMet</c:v>
                </c:pt>
                <c:pt idx="9">
                  <c:v>USN</c:v>
                </c:pt>
                <c:pt idx="10">
                  <c:v>Universitetssykehus</c:v>
                </c:pt>
                <c:pt idx="11">
                  <c:v>Øvrige inst.</c:v>
                </c:pt>
              </c:strCache>
            </c:strRef>
          </c:cat>
          <c:val>
            <c:numRef>
              <c:f>'F1.3h'!$B$5:$B$16</c:f>
              <c:numCache>
                <c:formatCode>0%</c:formatCode>
                <c:ptCount val="12"/>
                <c:pt idx="0">
                  <c:v>0.64100875412278968</c:v>
                </c:pt>
                <c:pt idx="1">
                  <c:v>0.60902481309046841</c:v>
                </c:pt>
                <c:pt idx="2">
                  <c:v>0.50316511946520981</c:v>
                </c:pt>
                <c:pt idx="3">
                  <c:v>0.38746227387372251</c:v>
                </c:pt>
                <c:pt idx="4">
                  <c:v>0.39748772975111663</c:v>
                </c:pt>
                <c:pt idx="5">
                  <c:v>0.27958850495409909</c:v>
                </c:pt>
                <c:pt idx="6">
                  <c:v>0.28375202646206427</c:v>
                </c:pt>
                <c:pt idx="7">
                  <c:v>0.19649905847787785</c:v>
                </c:pt>
                <c:pt idx="8">
                  <c:v>0.17571642898764711</c:v>
                </c:pt>
                <c:pt idx="9">
                  <c:v>0.10172516603355944</c:v>
                </c:pt>
                <c:pt idx="10">
                  <c:v>0.2425292360141949</c:v>
                </c:pt>
                <c:pt idx="11">
                  <c:v>0.26222978506865791</c:v>
                </c:pt>
              </c:numCache>
            </c:numRef>
          </c:val>
          <c:extLst>
            <c:ext xmlns:c16="http://schemas.microsoft.com/office/drawing/2014/chart" uri="{C3380CC4-5D6E-409C-BE32-E72D297353CC}">
              <c16:uniqueId val="{00000000-7381-4A41-9B3B-998804EA7A37}"/>
            </c:ext>
          </c:extLst>
        </c:ser>
        <c:ser>
          <c:idx val="1"/>
          <c:order val="1"/>
          <c:tx>
            <c:strRef>
              <c:f>'F1.3h'!$C$4</c:f>
              <c:strCache>
                <c:ptCount val="1"/>
                <c:pt idx="0">
                  <c:v>Anvendt forskning</c:v>
                </c:pt>
              </c:strCache>
            </c:strRef>
          </c:tx>
          <c:spPr>
            <a:solidFill>
              <a:schemeClr val="accent2"/>
            </a:solidFill>
            <a:ln>
              <a:noFill/>
            </a:ln>
            <a:effectLst/>
          </c:spPr>
          <c:invertIfNegative val="0"/>
          <c:cat>
            <c:strRef>
              <c:f>'F1.3h'!$A$5:$A$16</c:f>
              <c:strCache>
                <c:ptCount val="12"/>
                <c:pt idx="0">
                  <c:v>UiB</c:v>
                </c:pt>
                <c:pt idx="1">
                  <c:v>UiO</c:v>
                </c:pt>
                <c:pt idx="2">
                  <c:v>UiT</c:v>
                </c:pt>
                <c:pt idx="3">
                  <c:v>NTNU</c:v>
                </c:pt>
                <c:pt idx="4">
                  <c:v>NMBU</c:v>
                </c:pt>
                <c:pt idx="5">
                  <c:v>UiS</c:v>
                </c:pt>
                <c:pt idx="6">
                  <c:v>UiA</c:v>
                </c:pt>
                <c:pt idx="7">
                  <c:v>Nord U</c:v>
                </c:pt>
                <c:pt idx="8">
                  <c:v>OsloMet</c:v>
                </c:pt>
                <c:pt idx="9">
                  <c:v>USN</c:v>
                </c:pt>
                <c:pt idx="10">
                  <c:v>Universitetssykehus</c:v>
                </c:pt>
                <c:pt idx="11">
                  <c:v>Øvrige inst.</c:v>
                </c:pt>
              </c:strCache>
            </c:strRef>
          </c:cat>
          <c:val>
            <c:numRef>
              <c:f>'F1.3h'!$C$5:$C$16</c:f>
              <c:numCache>
                <c:formatCode>0%</c:formatCode>
                <c:ptCount val="12"/>
                <c:pt idx="0">
                  <c:v>0.29140957757019814</c:v>
                </c:pt>
                <c:pt idx="1">
                  <c:v>0.26632800394797052</c:v>
                </c:pt>
                <c:pt idx="2">
                  <c:v>0.38291211370800166</c:v>
                </c:pt>
                <c:pt idx="3">
                  <c:v>0.47543776645609426</c:v>
                </c:pt>
                <c:pt idx="4">
                  <c:v>0.49234036641049889</c:v>
                </c:pt>
                <c:pt idx="5">
                  <c:v>0.53551650825827357</c:v>
                </c:pt>
                <c:pt idx="6">
                  <c:v>0.48031321582094727</c:v>
                </c:pt>
                <c:pt idx="7">
                  <c:v>0.51995631632128558</c:v>
                </c:pt>
                <c:pt idx="8">
                  <c:v>0.65062380122433605</c:v>
                </c:pt>
                <c:pt idx="9">
                  <c:v>0.62328377244153477</c:v>
                </c:pt>
                <c:pt idx="10">
                  <c:v>0.64437695040755039</c:v>
                </c:pt>
                <c:pt idx="11">
                  <c:v>0.57046981256157381</c:v>
                </c:pt>
              </c:numCache>
            </c:numRef>
          </c:val>
          <c:extLst>
            <c:ext xmlns:c16="http://schemas.microsoft.com/office/drawing/2014/chart" uri="{C3380CC4-5D6E-409C-BE32-E72D297353CC}">
              <c16:uniqueId val="{00000001-7381-4A41-9B3B-998804EA7A37}"/>
            </c:ext>
          </c:extLst>
        </c:ser>
        <c:ser>
          <c:idx val="2"/>
          <c:order val="2"/>
          <c:tx>
            <c:strRef>
              <c:f>'F1.3h'!$D$4</c:f>
              <c:strCache>
                <c:ptCount val="1"/>
                <c:pt idx="0">
                  <c:v>Utviklingsarbeid</c:v>
                </c:pt>
              </c:strCache>
            </c:strRef>
          </c:tx>
          <c:spPr>
            <a:solidFill>
              <a:schemeClr val="accent3"/>
            </a:solidFill>
            <a:ln>
              <a:noFill/>
            </a:ln>
            <a:effectLst/>
          </c:spPr>
          <c:invertIfNegative val="0"/>
          <c:cat>
            <c:strRef>
              <c:f>'F1.3h'!$A$5:$A$16</c:f>
              <c:strCache>
                <c:ptCount val="12"/>
                <c:pt idx="0">
                  <c:v>UiB</c:v>
                </c:pt>
                <c:pt idx="1">
                  <c:v>UiO</c:v>
                </c:pt>
                <c:pt idx="2">
                  <c:v>UiT</c:v>
                </c:pt>
                <c:pt idx="3">
                  <c:v>NTNU</c:v>
                </c:pt>
                <c:pt idx="4">
                  <c:v>NMBU</c:v>
                </c:pt>
                <c:pt idx="5">
                  <c:v>UiS</c:v>
                </c:pt>
                <c:pt idx="6">
                  <c:v>UiA</c:v>
                </c:pt>
                <c:pt idx="7">
                  <c:v>Nord U</c:v>
                </c:pt>
                <c:pt idx="8">
                  <c:v>OsloMet</c:v>
                </c:pt>
                <c:pt idx="9">
                  <c:v>USN</c:v>
                </c:pt>
                <c:pt idx="10">
                  <c:v>Universitetssykehus</c:v>
                </c:pt>
                <c:pt idx="11">
                  <c:v>Øvrige inst.</c:v>
                </c:pt>
              </c:strCache>
            </c:strRef>
          </c:cat>
          <c:val>
            <c:numRef>
              <c:f>'F1.3h'!$D$5:$D$16</c:f>
              <c:numCache>
                <c:formatCode>0%</c:formatCode>
                <c:ptCount val="12"/>
                <c:pt idx="0">
                  <c:v>6.758166830701226E-2</c:v>
                </c:pt>
                <c:pt idx="1">
                  <c:v>0.12464718296156088</c:v>
                </c:pt>
                <c:pt idx="2">
                  <c:v>0.11392276682678856</c:v>
                </c:pt>
                <c:pt idx="3">
                  <c:v>0.13709995967018315</c:v>
                </c:pt>
                <c:pt idx="4">
                  <c:v>0.11017190383838434</c:v>
                </c:pt>
                <c:pt idx="5">
                  <c:v>0.18489498678762728</c:v>
                </c:pt>
                <c:pt idx="6">
                  <c:v>0.23593475771698866</c:v>
                </c:pt>
                <c:pt idx="7">
                  <c:v>0.28354462520083656</c:v>
                </c:pt>
                <c:pt idx="8">
                  <c:v>0.17365976978801684</c:v>
                </c:pt>
                <c:pt idx="9">
                  <c:v>0.27499106152490593</c:v>
                </c:pt>
                <c:pt idx="10">
                  <c:v>0.11309381357825471</c:v>
                </c:pt>
                <c:pt idx="11">
                  <c:v>0.16730040236976801</c:v>
                </c:pt>
              </c:numCache>
            </c:numRef>
          </c:val>
          <c:extLst>
            <c:ext xmlns:c16="http://schemas.microsoft.com/office/drawing/2014/chart" uri="{C3380CC4-5D6E-409C-BE32-E72D297353CC}">
              <c16:uniqueId val="{00000002-7381-4A41-9B3B-998804EA7A37}"/>
            </c:ext>
          </c:extLst>
        </c:ser>
        <c:dLbls>
          <c:showLegendKey val="0"/>
          <c:showVal val="0"/>
          <c:showCatName val="0"/>
          <c:showSerName val="0"/>
          <c:showPercent val="0"/>
          <c:showBubbleSize val="0"/>
        </c:dLbls>
        <c:gapWidth val="50"/>
        <c:overlap val="100"/>
        <c:axId val="776679951"/>
        <c:axId val="776677551"/>
      </c:barChart>
      <c:catAx>
        <c:axId val="776679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76677551"/>
        <c:crosses val="autoZero"/>
        <c:auto val="1"/>
        <c:lblAlgn val="ctr"/>
        <c:lblOffset val="100"/>
        <c:noMultiLvlLbl val="0"/>
      </c:catAx>
      <c:valAx>
        <c:axId val="776677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766799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'F1.3i'!$B$4</c:f>
              <c:strCache>
                <c:ptCount val="1"/>
                <c:pt idx="0">
                  <c:v>2015</c:v>
                </c:pt>
              </c:strCache>
            </c:strRef>
          </c:tx>
          <c:spPr>
            <a:solidFill>
              <a:schemeClr val="accent1"/>
            </a:solidFill>
            <a:ln>
              <a:solidFill>
                <a:schemeClr val="bg1"/>
              </a:solidFill>
              <a:prstDash val="sysDot"/>
            </a:ln>
            <a:effectLst/>
          </c:spPr>
          <c:invertIfNegative val="0"/>
          <c:dPt>
            <c:idx val="0"/>
            <c:invertIfNegative val="0"/>
            <c:bubble3D val="0"/>
            <c:spPr>
              <a:solidFill>
                <a:schemeClr val="accent1"/>
              </a:solidFill>
              <a:ln>
                <a:solidFill>
                  <a:schemeClr val="bg1"/>
                </a:solidFill>
                <a:prstDash val="sysDot"/>
              </a:ln>
              <a:effectLst/>
            </c:spPr>
            <c:extLst>
              <c:ext xmlns:c16="http://schemas.microsoft.com/office/drawing/2014/chart" uri="{C3380CC4-5D6E-409C-BE32-E72D297353CC}">
                <c16:uniqueId val="{00000001-F26F-477E-84B0-4D3115858063}"/>
              </c:ext>
            </c:extLst>
          </c:dPt>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'F1.3i'!$B$5:$B$9</c:f>
              <c:numCache>
                <c:formatCode>0%</c:formatCode>
                <c:ptCount val="5"/>
                <c:pt idx="0">
                  <c:v>0.4614464971636883</c:v>
                </c:pt>
                <c:pt idx="1">
                  <c:v>0.28393470521191033</c:v>
                </c:pt>
                <c:pt idx="2">
                  <c:v>0.41341362672745102</c:v>
                </c:pt>
                <c:pt idx="3">
                  <c:v>0.3900277880617618</c:v>
                </c:pt>
                <c:pt idx="4">
                  <c:v>0.41685308474699784</c:v>
                </c:pt>
              </c:numCache>
            </c:numRef>
          </c:val>
          <c:extLst>
            <c:ext xmlns:c16="http://schemas.microsoft.com/office/drawing/2014/chart" uri="{C3380CC4-5D6E-409C-BE32-E72D297353CC}">
              <c16:uniqueId val="{00000002-F26F-477E-84B0-4D3115858063}"/>
            </c:ext>
          </c:extLst>
        </c:ser>
        <c:ser>
          <c:idx val="1"/>
          <c:order val="1"/>
          <c:tx>
            <c:strRef>
              <c:f>'F1.3i'!$C$4</c:f>
              <c:strCache>
                <c:ptCount val="1"/>
                <c:pt idx="0">
                  <c:v>2017</c:v>
                </c:pt>
              </c:strCache>
            </c:strRef>
          </c:tx>
          <c:spPr>
            <a:solidFill>
              <a:schemeClr val="accent2"/>
            </a:solidFill>
            <a:ln>
              <a:solidFill>
                <a:schemeClr val="bg1"/>
              </a:solidFill>
            </a:ln>
            <a:effectLst/>
          </c:spPr>
          <c:invertIfNegative val="0"/>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'F1.3i'!$C$5:$C$9</c:f>
              <c:numCache>
                <c:formatCode>0%</c:formatCode>
                <c:ptCount val="5"/>
                <c:pt idx="0">
                  <c:v>0.45958761462452297</c:v>
                </c:pt>
                <c:pt idx="1">
                  <c:v>0.28681479220445633</c:v>
                </c:pt>
                <c:pt idx="2">
                  <c:v>0.43935708905584325</c:v>
                </c:pt>
                <c:pt idx="3">
                  <c:v>0.3110336491985608</c:v>
                </c:pt>
                <c:pt idx="4">
                  <c:v>0.40949016034297081</c:v>
                </c:pt>
              </c:numCache>
            </c:numRef>
          </c:val>
          <c:extLst>
            <c:ext xmlns:c16="http://schemas.microsoft.com/office/drawing/2014/chart" uri="{C3380CC4-5D6E-409C-BE32-E72D297353CC}">
              <c16:uniqueId val="{00000003-F26F-477E-84B0-4D3115858063}"/>
            </c:ext>
          </c:extLst>
        </c:ser>
        <c:ser>
          <c:idx val="2"/>
          <c:order val="2"/>
          <c:tx>
            <c:strRef>
              <c:f>'F1.3i'!$D$4</c:f>
              <c:strCache>
                <c:ptCount val="1"/>
                <c:pt idx="0">
                  <c:v>2019</c:v>
                </c:pt>
              </c:strCache>
            </c:strRef>
          </c:tx>
          <c:spPr>
            <a:solidFill>
              <a:schemeClr val="accent3"/>
            </a:solidFill>
            <a:ln>
              <a:solidFill>
                <a:schemeClr val="bg1"/>
              </a:solidFill>
            </a:ln>
            <a:effectLst/>
          </c:spPr>
          <c:invertIfNegative val="0"/>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'F1.3i'!$D$5:$D$9</c:f>
              <c:numCache>
                <c:formatCode>0%</c:formatCode>
                <c:ptCount val="5"/>
                <c:pt idx="0">
                  <c:v>0.42945384139246573</c:v>
                </c:pt>
                <c:pt idx="1">
                  <c:v>0.35627712465964423</c:v>
                </c:pt>
                <c:pt idx="2">
                  <c:v>0.43498060066369593</c:v>
                </c:pt>
                <c:pt idx="3">
                  <c:v>0.28922765950885265</c:v>
                </c:pt>
                <c:pt idx="4">
                  <c:v>0.40121709162886482</c:v>
                </c:pt>
              </c:numCache>
            </c:numRef>
          </c:val>
          <c:extLst>
            <c:ext xmlns:c16="http://schemas.microsoft.com/office/drawing/2014/chart" uri="{C3380CC4-5D6E-409C-BE32-E72D297353CC}">
              <c16:uniqueId val="{00000004-F26F-477E-84B0-4D3115858063}"/>
            </c:ext>
          </c:extLst>
        </c:ser>
        <c:ser>
          <c:idx val="3"/>
          <c:order val="3"/>
          <c:tx>
            <c:strRef>
              <c:f>'F1.3i'!$E$4</c:f>
              <c:strCache>
                <c:ptCount val="1"/>
                <c:pt idx="0">
                  <c:v>2021</c:v>
                </c:pt>
              </c:strCache>
            </c:strRef>
          </c:tx>
          <c:spPr>
            <a:solidFill>
              <a:schemeClr val="accent4"/>
            </a:solidFill>
            <a:ln>
              <a:solidFill>
                <a:schemeClr val="bg1"/>
              </a:solidFill>
            </a:ln>
            <a:effectLst/>
          </c:spPr>
          <c:invertIfNegative val="0"/>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'F1.3i'!$E$5:$E$9</c:f>
              <c:numCache>
                <c:formatCode>0%</c:formatCode>
                <c:ptCount val="5"/>
                <c:pt idx="0">
                  <c:v>0.47659695863067664</c:v>
                </c:pt>
                <c:pt idx="1">
                  <c:v>0.46843156889156368</c:v>
                </c:pt>
                <c:pt idx="2">
                  <c:v>0.49242007509167318</c:v>
                </c:pt>
                <c:pt idx="3">
                  <c:v>0.4168473631869769</c:v>
                </c:pt>
                <c:pt idx="4">
                  <c:v>0.46942658327389625</c:v>
                </c:pt>
              </c:numCache>
            </c:numRef>
          </c:val>
          <c:extLst>
            <c:ext xmlns:c16="http://schemas.microsoft.com/office/drawing/2014/chart" uri="{C3380CC4-5D6E-409C-BE32-E72D297353CC}">
              <c16:uniqueId val="{00000005-F26F-477E-84B0-4D3115858063}"/>
            </c:ext>
          </c:extLst>
        </c:ser>
        <c:ser>
          <c:idx val="4"/>
          <c:order val="4"/>
          <c:tx>
            <c:strRef>
              <c:f>'F1.3i'!$F$4</c:f>
              <c:strCache>
                <c:ptCount val="1"/>
                <c:pt idx="0">
                  <c:v>2023</c:v>
                </c:pt>
              </c:strCache>
            </c:strRef>
          </c:tx>
          <c:spPr>
            <a:solidFill>
              <a:schemeClr val="accent5"/>
            </a:solidFill>
            <a:ln>
              <a:solidFill>
                <a:schemeClr val="bg1"/>
              </a:solidFill>
            </a:ln>
            <a:effectLst/>
          </c:spPr>
          <c:invertIfNegative val="0"/>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'F1.3i'!$F$5:$F$9</c:f>
              <c:numCache>
                <c:formatCode>0%</c:formatCode>
                <c:ptCount val="5"/>
                <c:pt idx="0">
                  <c:v>0.5045728523410502</c:v>
                </c:pt>
                <c:pt idx="1">
                  <c:v>0.39505792618807173</c:v>
                </c:pt>
                <c:pt idx="2">
                  <c:v>0.49281417946954659</c:v>
                </c:pt>
                <c:pt idx="3">
                  <c:v>0.41603158131586304</c:v>
                </c:pt>
                <c:pt idx="4">
                  <c:v>0.47050310949051932</c:v>
                </c:pt>
              </c:numCache>
            </c:numRef>
          </c:val>
          <c:extLst>
            <c:ext xmlns:c16="http://schemas.microsoft.com/office/drawing/2014/chart" uri="{C3380CC4-5D6E-409C-BE32-E72D297353CC}">
              <c16:uniqueId val="{00000006-F26F-477E-84B0-4D3115858063}"/>
            </c:ext>
          </c:extLst>
        </c:ser>
        <c:dLbls>
          <c:showLegendKey val="0"/>
          <c:showVal val="0"/>
          <c:showCatName val="0"/>
          <c:showSerName val="0"/>
          <c:showPercent val="0"/>
          <c:showBubbleSize val="0"/>
        </c:dLbls>
        <c:gapWidth val="150"/>
        <c:axId val="318131296"/>
        <c:axId val="318127936"/>
      </c:barChart>
      <c:catAx>
        <c:axId val="3181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18127936"/>
        <c:crosses val="autoZero"/>
        <c:auto val="1"/>
        <c:lblAlgn val="ctr"/>
        <c:lblOffset val="100"/>
        <c:noMultiLvlLbl val="0"/>
      </c:catAx>
      <c:valAx>
        <c:axId val="318127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18131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'F1.3j'!$B$4</c:f>
              <c:strCache>
                <c:ptCount val="1"/>
                <c:pt idx="0">
                  <c:v>2015</c:v>
                </c:pt>
              </c:strCache>
            </c:strRef>
          </c:tx>
          <c:spPr>
            <a:solidFill>
              <a:schemeClr val="accent1"/>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'F1.3j'!$B$5:$B$14</c:f>
              <c:numCache>
                <c:formatCode>0%</c:formatCode>
                <c:ptCount val="10"/>
                <c:pt idx="0">
                  <c:v>0.61145223091753031</c:v>
                </c:pt>
                <c:pt idx="1">
                  <c:v>0.49141507518896893</c:v>
                </c:pt>
                <c:pt idx="2">
                  <c:v>0.39526986024848837</c:v>
                </c:pt>
                <c:pt idx="3">
                  <c:v>0.44746602548856446</c:v>
                </c:pt>
                <c:pt idx="4">
                  <c:v>0.26358306828908212</c:v>
                </c:pt>
                <c:pt idx="5">
                  <c:v>0.17057689808049681</c:v>
                </c:pt>
                <c:pt idx="6">
                  <c:v>0.23607874913062199</c:v>
                </c:pt>
                <c:pt idx="7">
                  <c:v>0.36822213925278946</c:v>
                </c:pt>
                <c:pt idx="8">
                  <c:v>0.20137964906373296</c:v>
                </c:pt>
                <c:pt idx="9">
                  <c:v>0.24727930675146206</c:v>
                </c:pt>
              </c:numCache>
            </c:numRef>
          </c:val>
          <c:extLst>
            <c:ext xmlns:c16="http://schemas.microsoft.com/office/drawing/2014/chart" uri="{C3380CC4-5D6E-409C-BE32-E72D297353CC}">
              <c16:uniqueId val="{00000000-8A47-4134-BB3B-F3D2BC422F41}"/>
            </c:ext>
          </c:extLst>
        </c:ser>
        <c:ser>
          <c:idx val="1"/>
          <c:order val="1"/>
          <c:tx>
            <c:strRef>
              <c:f>'F1.3j'!$C$4</c:f>
              <c:strCache>
                <c:ptCount val="1"/>
                <c:pt idx="0">
                  <c:v>2017</c:v>
                </c:pt>
              </c:strCache>
            </c:strRef>
          </c:tx>
          <c:spPr>
            <a:solidFill>
              <a:schemeClr val="accent2"/>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'F1.3j'!$C$5:$C$14</c:f>
              <c:numCache>
                <c:formatCode>0%</c:formatCode>
                <c:ptCount val="10"/>
                <c:pt idx="0">
                  <c:v>0.48316164277761764</c:v>
                </c:pt>
                <c:pt idx="1">
                  <c:v>0.52140183349735691</c:v>
                </c:pt>
                <c:pt idx="2">
                  <c:v>0.43297206173965042</c:v>
                </c:pt>
                <c:pt idx="3">
                  <c:v>0.39185613030121458</c:v>
                </c:pt>
                <c:pt idx="4">
                  <c:v>0.25492213616612536</c:v>
                </c:pt>
                <c:pt idx="5">
                  <c:v>0.22656380103457457</c:v>
                </c:pt>
                <c:pt idx="6">
                  <c:v>0.26909343558055254</c:v>
                </c:pt>
                <c:pt idx="7">
                  <c:v>0.39050651067121223</c:v>
                </c:pt>
                <c:pt idx="8">
                  <c:v>0.26254350749792521</c:v>
                </c:pt>
                <c:pt idx="9">
                  <c:v>0.25701590386277495</c:v>
                </c:pt>
              </c:numCache>
            </c:numRef>
          </c:val>
          <c:extLst>
            <c:ext xmlns:c16="http://schemas.microsoft.com/office/drawing/2014/chart" uri="{C3380CC4-5D6E-409C-BE32-E72D297353CC}">
              <c16:uniqueId val="{00000001-8A47-4134-BB3B-F3D2BC422F41}"/>
            </c:ext>
          </c:extLst>
        </c:ser>
        <c:ser>
          <c:idx val="2"/>
          <c:order val="2"/>
          <c:tx>
            <c:strRef>
              <c:f>'F1.3j'!$D$4</c:f>
              <c:strCache>
                <c:ptCount val="1"/>
                <c:pt idx="0">
                  <c:v>2019</c:v>
                </c:pt>
              </c:strCache>
            </c:strRef>
          </c:tx>
          <c:spPr>
            <a:solidFill>
              <a:schemeClr val="accent3"/>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'F1.3j'!$D$5:$D$14</c:f>
              <c:numCache>
                <c:formatCode>0%</c:formatCode>
                <c:ptCount val="10"/>
                <c:pt idx="0">
                  <c:v>0.45853020531965788</c:v>
                </c:pt>
                <c:pt idx="1">
                  <c:v>0.4288908989573566</c:v>
                </c:pt>
                <c:pt idx="2">
                  <c:v>0.43504164574452303</c:v>
                </c:pt>
                <c:pt idx="3">
                  <c:v>0.44234155202655578</c:v>
                </c:pt>
                <c:pt idx="4">
                  <c:v>0.44333523184174517</c:v>
                </c:pt>
                <c:pt idx="5">
                  <c:v>0.27940456146333881</c:v>
                </c:pt>
                <c:pt idx="6">
                  <c:v>0.34947589555600989</c:v>
                </c:pt>
                <c:pt idx="7">
                  <c:v>0.41227641028857032</c:v>
                </c:pt>
                <c:pt idx="8">
                  <c:v>0.28634904139468292</c:v>
                </c:pt>
                <c:pt idx="9">
                  <c:v>0.30972087020170103</c:v>
                </c:pt>
              </c:numCache>
            </c:numRef>
          </c:val>
          <c:extLst>
            <c:ext xmlns:c16="http://schemas.microsoft.com/office/drawing/2014/chart" uri="{C3380CC4-5D6E-409C-BE32-E72D297353CC}">
              <c16:uniqueId val="{00000002-8A47-4134-BB3B-F3D2BC422F41}"/>
            </c:ext>
          </c:extLst>
        </c:ser>
        <c:ser>
          <c:idx val="3"/>
          <c:order val="3"/>
          <c:tx>
            <c:strRef>
              <c:f>'F1.3j'!$E$4</c:f>
              <c:strCache>
                <c:ptCount val="1"/>
                <c:pt idx="0">
                  <c:v>2021</c:v>
                </c:pt>
              </c:strCache>
            </c:strRef>
          </c:tx>
          <c:spPr>
            <a:solidFill>
              <a:schemeClr val="accent4"/>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'F1.3j'!$E$5:$E$14</c:f>
              <c:numCache>
                <c:formatCode>0%</c:formatCode>
                <c:ptCount val="10"/>
                <c:pt idx="0">
                  <c:v>0.52318648093383024</c:v>
                </c:pt>
                <c:pt idx="1">
                  <c:v>0.52667588259224185</c:v>
                </c:pt>
                <c:pt idx="2">
                  <c:v>0.49051834595320759</c:v>
                </c:pt>
                <c:pt idx="3">
                  <c:v>0.70235828025622793</c:v>
                </c:pt>
                <c:pt idx="4">
                  <c:v>0.56552708900396476</c:v>
                </c:pt>
                <c:pt idx="5">
                  <c:v>0.34018913894008002</c:v>
                </c:pt>
                <c:pt idx="6">
                  <c:v>0.44019127634955774</c:v>
                </c:pt>
                <c:pt idx="7">
                  <c:v>0.40181655768424684</c:v>
                </c:pt>
                <c:pt idx="8">
                  <c:v>0.31652712486248885</c:v>
                </c:pt>
                <c:pt idx="9">
                  <c:v>0.36738971223348182</c:v>
                </c:pt>
              </c:numCache>
            </c:numRef>
          </c:val>
          <c:extLst>
            <c:ext xmlns:c16="http://schemas.microsoft.com/office/drawing/2014/chart" uri="{C3380CC4-5D6E-409C-BE32-E72D297353CC}">
              <c16:uniqueId val="{00000003-8A47-4134-BB3B-F3D2BC422F41}"/>
            </c:ext>
          </c:extLst>
        </c:ser>
        <c:ser>
          <c:idx val="4"/>
          <c:order val="4"/>
          <c:tx>
            <c:strRef>
              <c:f>'F1.3j'!$F$4</c:f>
              <c:strCache>
                <c:ptCount val="1"/>
                <c:pt idx="0">
                  <c:v>2023</c:v>
                </c:pt>
              </c:strCache>
            </c:strRef>
          </c:tx>
          <c:spPr>
            <a:solidFill>
              <a:schemeClr val="accent5"/>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'F1.3j'!$F$5:$F$14</c:f>
              <c:numCache>
                <c:formatCode>0%</c:formatCode>
                <c:ptCount val="10"/>
                <c:pt idx="0">
                  <c:v>0.60808056195876925</c:v>
                </c:pt>
                <c:pt idx="1">
                  <c:v>0.46765029250870688</c:v>
                </c:pt>
                <c:pt idx="2">
                  <c:v>0.4736177802424193</c:v>
                </c:pt>
                <c:pt idx="3">
                  <c:v>0.47991722614725341</c:v>
                </c:pt>
                <c:pt idx="4">
                  <c:v>0.44890658663749738</c:v>
                </c:pt>
                <c:pt idx="5">
                  <c:v>0.32594197719725243</c:v>
                </c:pt>
                <c:pt idx="6">
                  <c:v>0.46299960237164778</c:v>
                </c:pt>
                <c:pt idx="7">
                  <c:v>0.49158340828715119</c:v>
                </c:pt>
                <c:pt idx="8">
                  <c:v>0.30474525726544088</c:v>
                </c:pt>
                <c:pt idx="9">
                  <c:v>0.3418639606271125</c:v>
                </c:pt>
              </c:numCache>
            </c:numRef>
          </c:val>
          <c:extLst>
            <c:ext xmlns:c16="http://schemas.microsoft.com/office/drawing/2014/chart" uri="{C3380CC4-5D6E-409C-BE32-E72D297353CC}">
              <c16:uniqueId val="{00000004-8A47-4134-BB3B-F3D2BC422F41}"/>
            </c:ext>
          </c:extLst>
        </c:ser>
        <c:dLbls>
          <c:showLegendKey val="0"/>
          <c:showVal val="0"/>
          <c:showCatName val="0"/>
          <c:showSerName val="0"/>
          <c:showPercent val="0"/>
          <c:showBubbleSize val="0"/>
        </c:dLbls>
        <c:gapWidth val="219"/>
        <c:overlap val="-27"/>
        <c:axId val="277753199"/>
        <c:axId val="277760399"/>
      </c:barChart>
      <c:catAx>
        <c:axId val="27775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77760399"/>
        <c:crosses val="autoZero"/>
        <c:auto val="1"/>
        <c:lblAlgn val="ctr"/>
        <c:lblOffset val="100"/>
        <c:noMultiLvlLbl val="0"/>
      </c:catAx>
      <c:valAx>
        <c:axId val="27776039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7775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00668902124263E-2"/>
          <c:y val="0.11853977253085353"/>
          <c:w val="0.64493504018296754"/>
          <c:h val="0.77490635599469104"/>
        </c:manualLayout>
      </c:layout>
      <c:barChart>
        <c:barDir val="col"/>
        <c:grouping val="stacked"/>
        <c:varyColors val="0"/>
        <c:ser>
          <c:idx val="0"/>
          <c:order val="0"/>
          <c:tx>
            <c:strRef>
              <c:f>'F1.3k'!$A$5</c:f>
              <c:strCache>
                <c:ptCount val="1"/>
                <c:pt idx="0">
                  <c:v>Universitet</c:v>
                </c:pt>
              </c:strCache>
            </c:strRef>
          </c:tx>
          <c:spPr>
            <a:solidFill>
              <a:schemeClr val="accent1"/>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'F1.3k'!$B$5:$L$5</c:f>
              <c:numCache>
                <c:formatCode>_-* #\ ##0_-;\-* #\ ##0_-;_-* "-"??_-;_-@_-</c:formatCode>
                <c:ptCount val="11"/>
                <c:pt idx="0">
                  <c:v>5753.4725699999999</c:v>
                </c:pt>
                <c:pt idx="1">
                  <c:v>7527.6603399999995</c:v>
                </c:pt>
                <c:pt idx="2">
                  <c:v>7774.2652400000006</c:v>
                </c:pt>
                <c:pt idx="3">
                  <c:v>9255.3776799999996</c:v>
                </c:pt>
                <c:pt idx="4">
                  <c:v>9766.2628999999997</c:v>
                </c:pt>
                <c:pt idx="5">
                  <c:v>10618.210009999999</c:v>
                </c:pt>
                <c:pt idx="6">
                  <c:v>12385.966859999999</c:v>
                </c:pt>
                <c:pt idx="7">
                  <c:v>16041.5738</c:v>
                </c:pt>
                <c:pt idx="8">
                  <c:v>19774.858370000002</c:v>
                </c:pt>
                <c:pt idx="9">
                  <c:v>19272.064630000001</c:v>
                </c:pt>
                <c:pt idx="10">
                  <c:v>21224.624039999999</c:v>
                </c:pt>
              </c:numCache>
            </c:numRef>
          </c:val>
          <c:extLst>
            <c:ext xmlns:c16="http://schemas.microsoft.com/office/drawing/2014/chart" uri="{C3380CC4-5D6E-409C-BE32-E72D297353CC}">
              <c16:uniqueId val="{00000000-4557-4C05-9467-46BA1506235B}"/>
            </c:ext>
          </c:extLst>
        </c:ser>
        <c:ser>
          <c:idx val="1"/>
          <c:order val="1"/>
          <c:tx>
            <c:strRef>
              <c:f>'F1.3k'!$A$6</c:f>
              <c:strCache>
                <c:ptCount val="1"/>
                <c:pt idx="0">
                  <c:v>Universitetssykehus</c:v>
                </c:pt>
              </c:strCache>
            </c:strRef>
          </c:tx>
          <c:spPr>
            <a:solidFill>
              <a:schemeClr val="accent1">
                <a:lumMod val="50000"/>
              </a:schemeClr>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'F1.3k'!$B$6:$L$6</c:f>
              <c:numCache>
                <c:formatCode>_-* #\ ##0_-;\-* #\ ##0_-;_-* "-"??_-;_-@_-</c:formatCode>
                <c:ptCount val="11"/>
                <c:pt idx="2">
                  <c:v>1925.836</c:v>
                </c:pt>
                <c:pt idx="3">
                  <c:v>2095.83</c:v>
                </c:pt>
                <c:pt idx="4">
                  <c:v>2270.2840000000001</c:v>
                </c:pt>
                <c:pt idx="5">
                  <c:v>2771.9589999999998</c:v>
                </c:pt>
                <c:pt idx="6">
                  <c:v>3186.02</c:v>
                </c:pt>
                <c:pt idx="7">
                  <c:v>3454.8409999999999</c:v>
                </c:pt>
                <c:pt idx="8">
                  <c:v>3756.4169999999999</c:v>
                </c:pt>
                <c:pt idx="9">
                  <c:v>4166.9799999999996</c:v>
                </c:pt>
                <c:pt idx="10">
                  <c:v>4730.4930000000004</c:v>
                </c:pt>
              </c:numCache>
            </c:numRef>
          </c:val>
          <c:extLst>
            <c:ext xmlns:c16="http://schemas.microsoft.com/office/drawing/2014/chart" uri="{C3380CC4-5D6E-409C-BE32-E72D297353CC}">
              <c16:uniqueId val="{00000001-4557-4C05-9467-46BA1506235B}"/>
            </c:ext>
          </c:extLst>
        </c:ser>
        <c:ser>
          <c:idx val="2"/>
          <c:order val="2"/>
          <c:tx>
            <c:strRef>
              <c:f>'F1.3k'!$A$7</c:f>
              <c:strCache>
                <c:ptCount val="1"/>
                <c:pt idx="0">
                  <c:v>Statlig vitenskapelig høgskole</c:v>
                </c:pt>
              </c:strCache>
            </c:strRef>
          </c:tx>
          <c:spPr>
            <a:solidFill>
              <a:schemeClr val="accent1">
                <a:lumMod val="40000"/>
                <a:lumOff val="60000"/>
              </a:schemeClr>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'F1.3k'!$B$7:$L$7</c:f>
              <c:numCache>
                <c:formatCode>_-* #\ ##0_-;\-* #\ ##0_-;_-* "-"??_-;_-@_-</c:formatCode>
                <c:ptCount val="11"/>
                <c:pt idx="0">
                  <c:v>669.11361999999997</c:v>
                </c:pt>
                <c:pt idx="1">
                  <c:v>385.54415</c:v>
                </c:pt>
                <c:pt idx="2">
                  <c:v>498.10167999999999</c:v>
                </c:pt>
                <c:pt idx="3">
                  <c:v>553.28489000000002</c:v>
                </c:pt>
                <c:pt idx="4">
                  <c:v>612.51274999999998</c:v>
                </c:pt>
                <c:pt idx="5">
                  <c:v>647.24446999999998</c:v>
                </c:pt>
                <c:pt idx="6">
                  <c:v>585.26258999999993</c:v>
                </c:pt>
                <c:pt idx="7">
                  <c:v>650.07912999999996</c:v>
                </c:pt>
                <c:pt idx="8">
                  <c:v>715.90989999999999</c:v>
                </c:pt>
                <c:pt idx="9">
                  <c:v>910.51708999999994</c:v>
                </c:pt>
                <c:pt idx="10">
                  <c:v>930.05299000000002</c:v>
                </c:pt>
              </c:numCache>
            </c:numRef>
          </c:val>
          <c:extLst>
            <c:ext xmlns:c16="http://schemas.microsoft.com/office/drawing/2014/chart" uri="{C3380CC4-5D6E-409C-BE32-E72D297353CC}">
              <c16:uniqueId val="{00000002-4557-4C05-9467-46BA1506235B}"/>
            </c:ext>
          </c:extLst>
        </c:ser>
        <c:ser>
          <c:idx val="3"/>
          <c:order val="3"/>
          <c:tx>
            <c:strRef>
              <c:f>'F1.3k'!$A$8</c:f>
              <c:strCache>
                <c:ptCount val="1"/>
                <c:pt idx="0">
                  <c:v>Statlig høgskole</c:v>
                </c:pt>
              </c:strCache>
            </c:strRef>
          </c:tx>
          <c:spPr>
            <a:solidFill>
              <a:schemeClr val="accent4">
                <a:lumMod val="75000"/>
              </a:schemeClr>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'F1.3k'!$B$8:$L$8</c:f>
              <c:numCache>
                <c:formatCode>_-* #\ ##0_-;\-* #\ ##0_-;_-* "-"??_-;_-@_-</c:formatCode>
                <c:ptCount val="11"/>
                <c:pt idx="0">
                  <c:v>895.68156999999997</c:v>
                </c:pt>
                <c:pt idx="1">
                  <c:v>983.44087000000002</c:v>
                </c:pt>
                <c:pt idx="2">
                  <c:v>1258.47533</c:v>
                </c:pt>
                <c:pt idx="3">
                  <c:v>1219.0536499999998</c:v>
                </c:pt>
                <c:pt idx="4">
                  <c:v>1218.17479</c:v>
                </c:pt>
                <c:pt idx="5">
                  <c:v>1453.6098200000001</c:v>
                </c:pt>
                <c:pt idx="6">
                  <c:v>2043.13436</c:v>
                </c:pt>
                <c:pt idx="7">
                  <c:v>2601.0789100000002</c:v>
                </c:pt>
                <c:pt idx="8">
                  <c:v>1367.1852200000001</c:v>
                </c:pt>
                <c:pt idx="9">
                  <c:v>1573.38571</c:v>
                </c:pt>
                <c:pt idx="10">
                  <c:v>1605.7891399999999</c:v>
                </c:pt>
              </c:numCache>
            </c:numRef>
          </c:val>
          <c:extLst>
            <c:ext xmlns:c16="http://schemas.microsoft.com/office/drawing/2014/chart" uri="{C3380CC4-5D6E-409C-BE32-E72D297353CC}">
              <c16:uniqueId val="{00000003-4557-4C05-9467-46BA1506235B}"/>
            </c:ext>
          </c:extLst>
        </c:ser>
        <c:ser>
          <c:idx val="4"/>
          <c:order val="4"/>
          <c:tx>
            <c:strRef>
              <c:f>'F1.3k'!$A$9</c:f>
              <c:strCache>
                <c:ptCount val="1"/>
                <c:pt idx="0">
                  <c:v>Privat høgskole</c:v>
                </c:pt>
              </c:strCache>
            </c:strRef>
          </c:tx>
          <c:spPr>
            <a:solidFill>
              <a:schemeClr val="accent3"/>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'F1.3k'!$B$9:$L$9</c:f>
              <c:numCache>
                <c:formatCode>_-* #\ ##0_-;\-* #\ ##0_-;_-* "-"??_-;_-@_-</c:formatCode>
                <c:ptCount val="11"/>
                <c:pt idx="0">
                  <c:v>176.80182000000002</c:v>
                </c:pt>
                <c:pt idx="1">
                  <c:v>199.63589000000002</c:v>
                </c:pt>
                <c:pt idx="2">
                  <c:v>266.2679</c:v>
                </c:pt>
                <c:pt idx="3">
                  <c:v>296.62054999999998</c:v>
                </c:pt>
                <c:pt idx="4">
                  <c:v>392.61534</c:v>
                </c:pt>
                <c:pt idx="5">
                  <c:v>510.22661999999997</c:v>
                </c:pt>
                <c:pt idx="6">
                  <c:v>508.35689000000002</c:v>
                </c:pt>
                <c:pt idx="7">
                  <c:v>574.40935999999999</c:v>
                </c:pt>
                <c:pt idx="8">
                  <c:v>720.21807999999999</c:v>
                </c:pt>
                <c:pt idx="9">
                  <c:v>981.23850000000004</c:v>
                </c:pt>
                <c:pt idx="10">
                  <c:v>1084.89627</c:v>
                </c:pt>
              </c:numCache>
            </c:numRef>
          </c:val>
          <c:extLst>
            <c:ext xmlns:c16="http://schemas.microsoft.com/office/drawing/2014/chart" uri="{C3380CC4-5D6E-409C-BE32-E72D297353CC}">
              <c16:uniqueId val="{00000004-4557-4C05-9467-46BA1506235B}"/>
            </c:ext>
          </c:extLst>
        </c:ser>
        <c:dLbls>
          <c:showLegendKey val="0"/>
          <c:showVal val="0"/>
          <c:showCatName val="0"/>
          <c:showSerName val="0"/>
          <c:showPercent val="0"/>
          <c:showBubbleSize val="0"/>
        </c:dLbls>
        <c:gapWidth val="50"/>
        <c:overlap val="100"/>
        <c:axId val="451366767"/>
        <c:axId val="626036591"/>
      </c:barChart>
      <c:catAx>
        <c:axId val="45136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6036591"/>
        <c:crosses val="autoZero"/>
        <c:auto val="1"/>
        <c:lblAlgn val="ctr"/>
        <c:lblOffset val="100"/>
        <c:noMultiLvlLbl val="0"/>
      </c:catAx>
      <c:valAx>
        <c:axId val="626036591"/>
        <c:scaling>
          <c:orientation val="minMax"/>
          <c:max val="30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2.083935423652645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51366767"/>
        <c:crosses val="autoZero"/>
        <c:crossBetween val="between"/>
      </c:valAx>
      <c:spPr>
        <a:noFill/>
        <a:ln>
          <a:noFill/>
        </a:ln>
        <a:effectLst/>
      </c:spPr>
    </c:plotArea>
    <c:legend>
      <c:legendPos val="r"/>
      <c:layout>
        <c:manualLayout>
          <c:xMode val="edge"/>
          <c:yMode val="edge"/>
          <c:x val="0.76653110492950394"/>
          <c:y val="0.27031083583214538"/>
          <c:w val="0.21963742302613368"/>
          <c:h val="0.57175113470645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'F1.1b'!$B$4</c:f>
              <c:strCache>
                <c:ptCount val="1"/>
                <c:pt idx="0">
                  <c:v> Lønn og sosiale utgifter</c:v>
                </c:pt>
              </c:strCache>
            </c:strRef>
          </c:tx>
          <c:spPr>
            <a:ln w="28575" cap="rnd">
              <a:solidFill>
                <a:schemeClr val="accent1"/>
              </a:solidFill>
              <a:round/>
            </a:ln>
            <a:effectLst/>
          </c:spPr>
          <c:marker>
            <c:symbol val="none"/>
          </c:marker>
          <c:cat>
            <c:numRef>
              <c:f>'F1.1b'!$A$5:$A$15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'F1.1b'!$B$5:$B$15</c:f>
              <c:numCache>
                <c:formatCode>_-* #\ ##0_-;\-* #\ ##0_-;_-* "-"??_-;_-@_-</c:formatCode>
                <c:ptCount val="11"/>
                <c:pt idx="0">
                  <c:v>32445.9</c:v>
                </c:pt>
                <c:pt idx="1">
                  <c:v>33797.599999999999</c:v>
                </c:pt>
                <c:pt idx="2">
                  <c:v>36830.699999999997</c:v>
                </c:pt>
                <c:pt idx="3">
                  <c:v>37681.4</c:v>
                </c:pt>
                <c:pt idx="4">
                  <c:v>39875.1</c:v>
                </c:pt>
                <c:pt idx="5">
                  <c:v>40395.300000000003</c:v>
                </c:pt>
                <c:pt idx="6">
                  <c:v>42399.8</c:v>
                </c:pt>
                <c:pt idx="7">
                  <c:v>42841.2</c:v>
                </c:pt>
                <c:pt idx="8">
                  <c:v>44235</c:v>
                </c:pt>
                <c:pt idx="9">
                  <c:v>43982.1</c:v>
                </c:pt>
                <c:pt idx="10">
                  <c:v>44676.9</c:v>
                </c:pt>
              </c:numCache>
            </c:numRef>
          </c:val>
          <c:smooth val="0"/>
          <c:extLst>
            <c:ext xmlns:c16="http://schemas.microsoft.com/office/drawing/2014/chart" uri="{C3380CC4-5D6E-409C-BE32-E72D297353CC}">
              <c16:uniqueId val="{00000000-E175-4A95-B074-F8B541E47160}"/>
            </c:ext>
          </c:extLst>
        </c:ser>
        <c:ser>
          <c:idx val="1"/>
          <c:order val="1"/>
          <c:tx>
            <c:strRef>
              <c:f>'F1.1b'!$C$4</c:f>
              <c:strCache>
                <c:ptCount val="1"/>
                <c:pt idx="0">
                  <c:v>Andre driftsutgifter</c:v>
                </c:pt>
              </c:strCache>
            </c:strRef>
          </c:tx>
          <c:spPr>
            <a:ln w="28575" cap="rnd">
              <a:solidFill>
                <a:schemeClr val="accent2"/>
              </a:solidFill>
              <a:round/>
            </a:ln>
            <a:effectLst/>
          </c:spPr>
          <c:marker>
            <c:symbol val="none"/>
          </c:marker>
          <c:cat>
            <c:numRef>
              <c:f>'F1.1b'!$A$5:$A$15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'F1.1b'!$C$5:$C$15</c:f>
              <c:numCache>
                <c:formatCode>_-* #\ ##0_-;\-* #\ ##0_-;_-* "-"??_-;_-@_-</c:formatCode>
                <c:ptCount val="11"/>
                <c:pt idx="0">
                  <c:v>17888.599999999999</c:v>
                </c:pt>
                <c:pt idx="1">
                  <c:v>18455.599999999999</c:v>
                </c:pt>
                <c:pt idx="2">
                  <c:v>19256.399999999998</c:v>
                </c:pt>
                <c:pt idx="3">
                  <c:v>20340.7</c:v>
                </c:pt>
                <c:pt idx="4">
                  <c:v>22125.200000000001</c:v>
                </c:pt>
                <c:pt idx="5">
                  <c:v>21985.7</c:v>
                </c:pt>
                <c:pt idx="6">
                  <c:v>22250.6</c:v>
                </c:pt>
                <c:pt idx="7">
                  <c:v>21403</c:v>
                </c:pt>
                <c:pt idx="8">
                  <c:v>22216</c:v>
                </c:pt>
                <c:pt idx="9">
                  <c:v>22733.5</c:v>
                </c:pt>
                <c:pt idx="10">
                  <c:v>22878.5</c:v>
                </c:pt>
              </c:numCache>
            </c:numRef>
          </c:val>
          <c:smooth val="0"/>
          <c:extLst>
            <c:ext xmlns:c16="http://schemas.microsoft.com/office/drawing/2014/chart" uri="{C3380CC4-5D6E-409C-BE32-E72D297353CC}">
              <c16:uniqueId val="{00000001-E175-4A95-B074-F8B541E47160}"/>
            </c:ext>
          </c:extLst>
        </c:ser>
        <c:ser>
          <c:idx val="2"/>
          <c:order val="2"/>
          <c:tx>
            <c:strRef>
              <c:f>'F1.1b'!$D$4</c:f>
              <c:strCache>
                <c:ptCount val="1"/>
                <c:pt idx="0">
                  <c:v>Utstyr og instrumenter</c:v>
                </c:pt>
              </c:strCache>
            </c:strRef>
          </c:tx>
          <c:spPr>
            <a:ln w="28575" cap="rnd">
              <a:solidFill>
                <a:schemeClr val="accent3"/>
              </a:solidFill>
              <a:round/>
            </a:ln>
            <a:effectLst/>
          </c:spPr>
          <c:marker>
            <c:symbol val="none"/>
          </c:marker>
          <c:cat>
            <c:numRef>
              <c:f>'F1.1b'!$A$5:$A$15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'F1.1b'!$D$5:$D$15</c:f>
              <c:numCache>
                <c:formatCode>_-* #\ ##0_-;\-* #\ ##0_-;_-* "-"??_-;_-@_-</c:formatCode>
                <c:ptCount val="11"/>
                <c:pt idx="0">
                  <c:v>2085</c:v>
                </c:pt>
                <c:pt idx="1">
                  <c:v>2087.7000000000003</c:v>
                </c:pt>
                <c:pt idx="2">
                  <c:v>2331.1999999999998</c:v>
                </c:pt>
                <c:pt idx="3">
                  <c:v>2599.9</c:v>
                </c:pt>
                <c:pt idx="4">
                  <c:v>2175.4</c:v>
                </c:pt>
                <c:pt idx="5">
                  <c:v>2578</c:v>
                </c:pt>
                <c:pt idx="6">
                  <c:v>2367.3999999999996</c:v>
                </c:pt>
                <c:pt idx="7">
                  <c:v>2490.8000000000002</c:v>
                </c:pt>
                <c:pt idx="8">
                  <c:v>2425</c:v>
                </c:pt>
                <c:pt idx="9">
                  <c:v>2712.6</c:v>
                </c:pt>
                <c:pt idx="10">
                  <c:v>2216.6</c:v>
                </c:pt>
              </c:numCache>
            </c:numRef>
          </c:val>
          <c:smooth val="0"/>
          <c:extLst>
            <c:ext xmlns:c16="http://schemas.microsoft.com/office/drawing/2014/chart" uri="{C3380CC4-5D6E-409C-BE32-E72D297353CC}">
              <c16:uniqueId val="{00000002-E175-4A95-B074-F8B541E47160}"/>
            </c:ext>
          </c:extLst>
        </c:ser>
        <c:ser>
          <c:idx val="3"/>
          <c:order val="3"/>
          <c:tx>
            <c:strRef>
              <c:f>'F1.1b'!$E$4</c:f>
              <c:strCache>
                <c:ptCount val="1"/>
                <c:pt idx="0">
                  <c:v>Bygg og anlegg</c:v>
                </c:pt>
              </c:strCache>
            </c:strRef>
          </c:tx>
          <c:spPr>
            <a:ln w="28575" cap="rnd">
              <a:solidFill>
                <a:schemeClr val="accent4"/>
              </a:solidFill>
              <a:round/>
            </a:ln>
            <a:effectLst/>
          </c:spPr>
          <c:marker>
            <c:symbol val="none"/>
          </c:marker>
          <c:cat>
            <c:numRef>
              <c:f>'F1.1b'!$A$5:$A$15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'F1.1b'!$E$5:$E$15</c:f>
              <c:numCache>
                <c:formatCode>_-* #\ ##0_-;\-* #\ ##0_-;_-* "-"??_-;_-@_-</c:formatCode>
                <c:ptCount val="11"/>
                <c:pt idx="0">
                  <c:v>999.8</c:v>
                </c:pt>
                <c:pt idx="1">
                  <c:v>963.9</c:v>
                </c:pt>
                <c:pt idx="2">
                  <c:v>1791</c:v>
                </c:pt>
                <c:pt idx="3">
                  <c:v>1359.1999999999998</c:v>
                </c:pt>
                <c:pt idx="4">
                  <c:v>2276.1</c:v>
                </c:pt>
                <c:pt idx="5">
                  <c:v>2867</c:v>
                </c:pt>
                <c:pt idx="6">
                  <c:v>2575</c:v>
                </c:pt>
                <c:pt idx="7">
                  <c:v>2569.5</c:v>
                </c:pt>
                <c:pt idx="8">
                  <c:v>2532.6999999999998</c:v>
                </c:pt>
                <c:pt idx="9">
                  <c:v>2502.8000000000002</c:v>
                </c:pt>
                <c:pt idx="10">
                  <c:v>2383.4</c:v>
                </c:pt>
              </c:numCache>
            </c:numRef>
          </c:val>
          <c:smooth val="0"/>
          <c:extLst>
            <c:ext xmlns:c16="http://schemas.microsoft.com/office/drawing/2014/chart" uri="{C3380CC4-5D6E-409C-BE32-E72D297353CC}">
              <c16:uniqueId val="{00000003-E175-4A95-B074-F8B541E47160}"/>
            </c:ext>
          </c:extLst>
        </c:ser>
        <c:dLbls>
          <c:showLegendKey val="0"/>
          <c:showVal val="0"/>
          <c:showCatName val="0"/>
          <c:showSerName val="0"/>
          <c:showPercent val="0"/>
          <c:showBubbleSize val="0"/>
        </c:dLbls>
        <c:smooth val="0"/>
        <c:axId val="1414654304"/>
        <c:axId val="1414649024"/>
      </c:lineChart>
      <c:catAx>
        <c:axId val="141465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14649024"/>
        <c:crosses val="autoZero"/>
        <c:auto val="1"/>
        <c:lblAlgn val="ctr"/>
        <c:lblOffset val="100"/>
        <c:noMultiLvlLbl val="0"/>
      </c:catAx>
      <c:valAx>
        <c:axId val="1414649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1465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47359745279294"/>
          <c:y val="6.5913065999050377E-2"/>
          <c:w val="0.60086219835420585"/>
          <c:h val="0.82753295636034019"/>
        </c:manualLayout>
      </c:layout>
      <c:barChart>
        <c:barDir val="col"/>
        <c:grouping val="stacked"/>
        <c:varyColors val="0"/>
        <c:ser>
          <c:idx val="0"/>
          <c:order val="0"/>
          <c:tx>
            <c:strRef>
              <c:f>'F1.3l'!$A$5</c:f>
              <c:strCache>
                <c:ptCount val="1"/>
                <c:pt idx="0">
                  <c:v>Universiteter</c:v>
                </c:pt>
              </c:strCache>
            </c:strRef>
          </c:tx>
          <c:spPr>
            <a:solidFill>
              <a:schemeClr val="accent1"/>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'F1.3l'!$B$5:$L$5</c:f>
              <c:numCache>
                <c:formatCode>_-* #\ ##0_-;\-* #\ ##0_-;_-* "-"???_-;_-@_-</c:formatCode>
                <c:ptCount val="11"/>
                <c:pt idx="0">
                  <c:v>9190.8507507987215</c:v>
                </c:pt>
                <c:pt idx="1">
                  <c:v>11545.491319018403</c:v>
                </c:pt>
                <c:pt idx="2">
                  <c:v>10407.316251673361</c:v>
                </c:pt>
                <c:pt idx="3">
                  <c:v>11314.642640586797</c:v>
                </c:pt>
                <c:pt idx="4">
                  <c:v>11022.870090293452</c:v>
                </c:pt>
                <c:pt idx="5">
                  <c:v>11177.063168421051</c:v>
                </c:pt>
                <c:pt idx="6">
                  <c:v>12385.966859999999</c:v>
                </c:pt>
                <c:pt idx="7">
                  <c:v>15409.773102785784</c:v>
                </c:pt>
                <c:pt idx="8">
                  <c:v>17912.009393115943</c:v>
                </c:pt>
                <c:pt idx="9">
                  <c:v>16860.948932633422</c:v>
                </c:pt>
                <c:pt idx="10">
                  <c:v>16214.380473644003</c:v>
                </c:pt>
              </c:numCache>
            </c:numRef>
          </c:val>
          <c:extLst>
            <c:ext xmlns:c16="http://schemas.microsoft.com/office/drawing/2014/chart" uri="{C3380CC4-5D6E-409C-BE32-E72D297353CC}">
              <c16:uniqueId val="{00000000-1ED5-485F-915C-29EC2C4EC06C}"/>
            </c:ext>
          </c:extLst>
        </c:ser>
        <c:ser>
          <c:idx val="1"/>
          <c:order val="1"/>
          <c:tx>
            <c:strRef>
              <c:f>'F1.3l'!$A$6</c:f>
              <c:strCache>
                <c:ptCount val="1"/>
                <c:pt idx="0">
                  <c:v>Universitetssykehus</c:v>
                </c:pt>
              </c:strCache>
            </c:strRef>
          </c:tx>
          <c:spPr>
            <a:solidFill>
              <a:schemeClr val="accent2"/>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'F1.3l'!$B$6:$L$6</c:f>
              <c:numCache>
                <c:formatCode>_-* #\ ##0_-;\-* #\ ##0_-;_-* "-"???_-;_-@_-</c:formatCode>
                <c:ptCount val="11"/>
                <c:pt idx="2">
                  <c:v>2578.0937081659972</c:v>
                </c:pt>
                <c:pt idx="3">
                  <c:v>2562.1393643031784</c:v>
                </c:pt>
                <c:pt idx="4">
                  <c:v>2562.3972911963883</c:v>
                </c:pt>
                <c:pt idx="5">
                  <c:v>2917.8515789473686</c:v>
                </c:pt>
                <c:pt idx="6">
                  <c:v>3186.02</c:v>
                </c:pt>
                <c:pt idx="7">
                  <c:v>3318.7713736791547</c:v>
                </c:pt>
                <c:pt idx="8">
                  <c:v>3402.5516304347821</c:v>
                </c:pt>
                <c:pt idx="9">
                  <c:v>3645.6517935258089</c:v>
                </c:pt>
                <c:pt idx="10">
                  <c:v>3613.8220015278844</c:v>
                </c:pt>
              </c:numCache>
            </c:numRef>
          </c:val>
          <c:extLst>
            <c:ext xmlns:c16="http://schemas.microsoft.com/office/drawing/2014/chart" uri="{C3380CC4-5D6E-409C-BE32-E72D297353CC}">
              <c16:uniqueId val="{00000001-1ED5-485F-915C-29EC2C4EC06C}"/>
            </c:ext>
          </c:extLst>
        </c:ser>
        <c:ser>
          <c:idx val="2"/>
          <c:order val="2"/>
          <c:tx>
            <c:strRef>
              <c:f>'F1.3l'!$A$7</c:f>
              <c:strCache>
                <c:ptCount val="1"/>
                <c:pt idx="0">
                  <c:v>Statlige vitenskapelige høgskoler</c:v>
                </c:pt>
              </c:strCache>
            </c:strRef>
          </c:tx>
          <c:spPr>
            <a:solidFill>
              <a:schemeClr val="accent3"/>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'F1.3l'!$B$7:$L$7</c:f>
              <c:numCache>
                <c:formatCode>_-* #\ ##0_-;\-* #\ ##0_-;_-* "-"???_-;_-@_-</c:formatCode>
                <c:ptCount val="11"/>
                <c:pt idx="0">
                  <c:v>1068.8715974440895</c:v>
                </c:pt>
                <c:pt idx="1">
                  <c:v>591.32538343558281</c:v>
                </c:pt>
                <c:pt idx="2">
                  <c:v>666.80278447121816</c:v>
                </c:pt>
                <c:pt idx="3">
                  <c:v>676.38739608801961</c:v>
                </c:pt>
                <c:pt idx="4">
                  <c:v>691.32364559819405</c:v>
                </c:pt>
                <c:pt idx="5">
                  <c:v>681.30996842105264</c:v>
                </c:pt>
                <c:pt idx="6">
                  <c:v>585.26258999999993</c:v>
                </c:pt>
                <c:pt idx="7">
                  <c:v>624.47562920268979</c:v>
                </c:pt>
                <c:pt idx="8">
                  <c:v>648.46911231884053</c:v>
                </c:pt>
                <c:pt idx="9">
                  <c:v>796.60287839020111</c:v>
                </c:pt>
                <c:pt idx="10">
                  <c:v>710.50648586707416</c:v>
                </c:pt>
              </c:numCache>
            </c:numRef>
          </c:val>
          <c:extLst>
            <c:ext xmlns:c16="http://schemas.microsoft.com/office/drawing/2014/chart" uri="{C3380CC4-5D6E-409C-BE32-E72D297353CC}">
              <c16:uniqueId val="{00000002-1ED5-485F-915C-29EC2C4EC06C}"/>
            </c:ext>
          </c:extLst>
        </c:ser>
        <c:ser>
          <c:idx val="3"/>
          <c:order val="3"/>
          <c:tx>
            <c:strRef>
              <c:f>'F1.3l'!$A$8</c:f>
              <c:strCache>
                <c:ptCount val="1"/>
                <c:pt idx="0">
                  <c:v>Statlige høgskoler</c:v>
                </c:pt>
              </c:strCache>
            </c:strRef>
          </c:tx>
          <c:spPr>
            <a:solidFill>
              <a:schemeClr val="accent4"/>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'F1.3l'!$B$8:$L$8</c:f>
              <c:numCache>
                <c:formatCode>_-* #\ ##0_-;\-* #\ ##0_-;_-* "-"???_-;_-@_-</c:formatCode>
                <c:ptCount val="11"/>
                <c:pt idx="0">
                  <c:v>1430.8012300319488</c:v>
                </c:pt>
                <c:pt idx="1">
                  <c:v>1508.3448926380368</c:v>
                </c:pt>
                <c:pt idx="2">
                  <c:v>1684.7059303882195</c:v>
                </c:pt>
                <c:pt idx="3">
                  <c:v>1490.2856356968214</c:v>
                </c:pt>
                <c:pt idx="4">
                  <c:v>1374.9151128668173</c:v>
                </c:pt>
                <c:pt idx="5">
                  <c:v>1530.1156000000003</c:v>
                </c:pt>
                <c:pt idx="6">
                  <c:v>2043.13436</c:v>
                </c:pt>
                <c:pt idx="7">
                  <c:v>2498.6348799231509</c:v>
                </c:pt>
                <c:pt idx="8">
                  <c:v>1238.3924094202898</c:v>
                </c:pt>
                <c:pt idx="9">
                  <c:v>1376.5404286964128</c:v>
                </c:pt>
                <c:pt idx="10">
                  <c:v>1226.7296715049656</c:v>
                </c:pt>
              </c:numCache>
            </c:numRef>
          </c:val>
          <c:extLst>
            <c:ext xmlns:c16="http://schemas.microsoft.com/office/drawing/2014/chart" uri="{C3380CC4-5D6E-409C-BE32-E72D297353CC}">
              <c16:uniqueId val="{00000003-1ED5-485F-915C-29EC2C4EC06C}"/>
            </c:ext>
          </c:extLst>
        </c:ser>
        <c:ser>
          <c:idx val="4"/>
          <c:order val="4"/>
          <c:tx>
            <c:strRef>
              <c:f>'F1.3l'!$A$9</c:f>
              <c:strCache>
                <c:ptCount val="1"/>
                <c:pt idx="0">
                  <c:v>Private høgskoler</c:v>
                </c:pt>
              </c:strCache>
            </c:strRef>
          </c:tx>
          <c:spPr>
            <a:solidFill>
              <a:schemeClr val="accent5"/>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'F1.3l'!$B$9:$L$9</c:f>
              <c:numCache>
                <c:formatCode>_-* #\ ##0_-;\-* #\ ##0_-;_-* "-"???_-;_-@_-</c:formatCode>
                <c:ptCount val="11"/>
                <c:pt idx="0">
                  <c:v>282.43102236421731</c:v>
                </c:pt>
                <c:pt idx="1">
                  <c:v>306.19001533742335</c:v>
                </c:pt>
                <c:pt idx="2">
                  <c:v>356.44966532797855</c:v>
                </c:pt>
                <c:pt idx="3">
                  <c:v>362.61680929095354</c:v>
                </c:pt>
                <c:pt idx="4">
                  <c:v>443.13243792325056</c:v>
                </c:pt>
                <c:pt idx="5">
                  <c:v>537.08065263157891</c:v>
                </c:pt>
                <c:pt idx="6">
                  <c:v>508.35689000000002</c:v>
                </c:pt>
                <c:pt idx="7">
                  <c:v>551.78612872238239</c:v>
                </c:pt>
                <c:pt idx="8">
                  <c:v>652.37144927536224</c:v>
                </c:pt>
                <c:pt idx="9">
                  <c:v>858.47637795275591</c:v>
                </c:pt>
                <c:pt idx="10">
                  <c:v>828.79776165011458</c:v>
                </c:pt>
              </c:numCache>
            </c:numRef>
          </c:val>
          <c:extLst>
            <c:ext xmlns:c16="http://schemas.microsoft.com/office/drawing/2014/chart" uri="{C3380CC4-5D6E-409C-BE32-E72D297353CC}">
              <c16:uniqueId val="{00000004-1ED5-485F-915C-29EC2C4EC06C}"/>
            </c:ext>
          </c:extLst>
        </c:ser>
        <c:dLbls>
          <c:showLegendKey val="0"/>
          <c:showVal val="0"/>
          <c:showCatName val="0"/>
          <c:showSerName val="0"/>
          <c:showPercent val="0"/>
          <c:showBubbleSize val="0"/>
        </c:dLbls>
        <c:gapWidth val="50"/>
        <c:overlap val="100"/>
        <c:axId val="451366767"/>
        <c:axId val="626036591"/>
      </c:barChart>
      <c:catAx>
        <c:axId val="45136676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6036591"/>
        <c:crosses val="autoZero"/>
        <c:auto val="1"/>
        <c:lblAlgn val="ctr"/>
        <c:lblOffset val="100"/>
        <c:noMultiLvlLbl val="0"/>
      </c:catAx>
      <c:valAx>
        <c:axId val="626036591"/>
        <c:scaling>
          <c:orientation val="minMax"/>
          <c:max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 Faste 2015-priser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51366767"/>
        <c:crosses val="autoZero"/>
        <c:crossBetween val="between"/>
      </c:valAx>
      <c:spPr>
        <a:noFill/>
        <a:ln>
          <a:noFill/>
        </a:ln>
        <a:effectLst/>
      </c:spPr>
    </c:plotArea>
    <c:legend>
      <c:legendPos val="r"/>
      <c:layout>
        <c:manualLayout>
          <c:xMode val="edge"/>
          <c:yMode val="edge"/>
          <c:x val="0.76653110492950394"/>
          <c:y val="0.27031083583214538"/>
          <c:w val="0.23346887783209777"/>
          <c:h val="0.487209856630518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13055555555552"/>
          <c:y val="0.10229791666666667"/>
          <c:w val="0.73519722222222217"/>
          <c:h val="0.67532502169246922"/>
        </c:manualLayout>
      </c:layout>
      <c:barChart>
        <c:barDir val="bar"/>
        <c:grouping val="percentStacked"/>
        <c:varyColors val="0"/>
        <c:ser>
          <c:idx val="0"/>
          <c:order val="0"/>
          <c:tx>
            <c:strRef>
              <c:f>'F1.3m'!$B$4</c:f>
              <c:strCache>
                <c:ptCount val="1"/>
                <c:pt idx="0">
                  <c:v>Grunn-
budsjett</c:v>
                </c:pt>
              </c:strCache>
            </c:strRef>
          </c:tx>
          <c:spPr>
            <a:solidFill>
              <a:schemeClr val="accent1"/>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'F1.3m'!$B$5:$B$9</c:f>
              <c:numCache>
                <c:formatCode>0.0</c:formatCode>
                <c:ptCount val="5"/>
                <c:pt idx="0">
                  <c:v>10758.699999999999</c:v>
                </c:pt>
                <c:pt idx="1">
                  <c:v>3348.6</c:v>
                </c:pt>
                <c:pt idx="2">
                  <c:v>532.1</c:v>
                </c:pt>
                <c:pt idx="3">
                  <c:v>1433.4</c:v>
                </c:pt>
                <c:pt idx="4">
                  <c:v>437.9</c:v>
                </c:pt>
              </c:numCache>
            </c:numRef>
          </c:val>
          <c:extLst>
            <c:ext xmlns:c16="http://schemas.microsoft.com/office/drawing/2014/chart" uri="{C3380CC4-5D6E-409C-BE32-E72D297353CC}">
              <c16:uniqueId val="{00000000-E3DB-4930-B6FD-AECCAF290A17}"/>
            </c:ext>
          </c:extLst>
        </c:ser>
        <c:ser>
          <c:idx val="1"/>
          <c:order val="1"/>
          <c:tx>
            <c:strRef>
              <c:f>'F1.3m'!$C$4</c:f>
              <c:strCache>
                <c:ptCount val="1"/>
                <c:pt idx="0">
                  <c:v>Næringsliv</c:v>
                </c:pt>
              </c:strCache>
            </c:strRef>
          </c:tx>
          <c:spPr>
            <a:solidFill>
              <a:schemeClr val="accent2"/>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'F1.3m'!$C$5:$C$9</c:f>
              <c:numCache>
                <c:formatCode>0.0</c:formatCode>
                <c:ptCount val="5"/>
                <c:pt idx="0">
                  <c:v>427.4</c:v>
                </c:pt>
                <c:pt idx="1">
                  <c:v>168.5</c:v>
                </c:pt>
                <c:pt idx="2">
                  <c:v>2.8</c:v>
                </c:pt>
                <c:pt idx="3">
                  <c:v>11.7</c:v>
                </c:pt>
                <c:pt idx="4">
                  <c:v>12.6</c:v>
                </c:pt>
              </c:numCache>
            </c:numRef>
          </c:val>
          <c:extLst>
            <c:ext xmlns:c16="http://schemas.microsoft.com/office/drawing/2014/chart" uri="{C3380CC4-5D6E-409C-BE32-E72D297353CC}">
              <c16:uniqueId val="{00000001-E3DB-4930-B6FD-AECCAF290A17}"/>
            </c:ext>
          </c:extLst>
        </c:ser>
        <c:ser>
          <c:idx val="2"/>
          <c:order val="2"/>
          <c:tx>
            <c:strRef>
              <c:f>'F1.3m'!$D$4</c:f>
              <c:strCache>
                <c:ptCount val="1"/>
                <c:pt idx="0">
                  <c:v>Forsknings-
rådet</c:v>
                </c:pt>
              </c:strCache>
            </c:strRef>
          </c:tx>
          <c:spPr>
            <a:solidFill>
              <a:schemeClr val="accent3"/>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'F1.3m'!$D$5:$D$9</c:f>
              <c:numCache>
                <c:formatCode>0.0</c:formatCode>
                <c:ptCount val="5"/>
                <c:pt idx="0">
                  <c:v>3793.8000000000006</c:v>
                </c:pt>
                <c:pt idx="1">
                  <c:v>347.8</c:v>
                </c:pt>
                <c:pt idx="2">
                  <c:v>61.800000000000004</c:v>
                </c:pt>
                <c:pt idx="3">
                  <c:v>161.10000000000002</c:v>
                </c:pt>
                <c:pt idx="4">
                  <c:v>44.8</c:v>
                </c:pt>
              </c:numCache>
            </c:numRef>
          </c:val>
          <c:extLst>
            <c:ext xmlns:c16="http://schemas.microsoft.com/office/drawing/2014/chart" uri="{C3380CC4-5D6E-409C-BE32-E72D297353CC}">
              <c16:uniqueId val="{00000002-E3DB-4930-B6FD-AECCAF290A17}"/>
            </c:ext>
          </c:extLst>
        </c:ser>
        <c:ser>
          <c:idx val="3"/>
          <c:order val="3"/>
          <c:tx>
            <c:strRef>
              <c:f>'F1.3m'!$E$4</c:f>
              <c:strCache>
                <c:ptCount val="1"/>
                <c:pt idx="0">
                  <c:v>Departement
m.v</c:v>
                </c:pt>
              </c:strCache>
            </c:strRef>
          </c:tx>
          <c:spPr>
            <a:solidFill>
              <a:schemeClr val="accent4"/>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'F1.3m'!$E$5:$E$9</c:f>
              <c:numCache>
                <c:formatCode>0.0</c:formatCode>
                <c:ptCount val="5"/>
                <c:pt idx="0">
                  <c:v>1357.5</c:v>
                </c:pt>
                <c:pt idx="1">
                  <c:v>311.40000000000003</c:v>
                </c:pt>
                <c:pt idx="2">
                  <c:v>31</c:v>
                </c:pt>
                <c:pt idx="3">
                  <c:v>96.6</c:v>
                </c:pt>
                <c:pt idx="4">
                  <c:v>25.6</c:v>
                </c:pt>
              </c:numCache>
            </c:numRef>
          </c:val>
          <c:extLst>
            <c:ext xmlns:c16="http://schemas.microsoft.com/office/drawing/2014/chart" uri="{C3380CC4-5D6E-409C-BE32-E72D297353CC}">
              <c16:uniqueId val="{00000003-E3DB-4930-B6FD-AECCAF290A17}"/>
            </c:ext>
          </c:extLst>
        </c:ser>
        <c:ser>
          <c:idx val="4"/>
          <c:order val="4"/>
          <c:tx>
            <c:strRef>
              <c:f>'F1.3m'!$F$4</c:f>
              <c:strCache>
                <c:ptCount val="1"/>
                <c:pt idx="0">
                  <c:v>Andre
nasjonale
kilder</c:v>
                </c:pt>
              </c:strCache>
            </c:strRef>
          </c:tx>
          <c:spPr>
            <a:solidFill>
              <a:schemeClr val="accent5"/>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'F1.3m'!$F$5:$F$9</c:f>
              <c:numCache>
                <c:formatCode>0.0</c:formatCode>
                <c:ptCount val="5"/>
                <c:pt idx="0">
                  <c:v>765.59999999999991</c:v>
                </c:pt>
                <c:pt idx="1">
                  <c:v>342.3</c:v>
                </c:pt>
                <c:pt idx="2">
                  <c:v>49.4</c:v>
                </c:pt>
                <c:pt idx="3">
                  <c:v>32.6</c:v>
                </c:pt>
                <c:pt idx="4">
                  <c:v>549.19999999999993</c:v>
                </c:pt>
              </c:numCache>
            </c:numRef>
          </c:val>
          <c:extLst>
            <c:ext xmlns:c16="http://schemas.microsoft.com/office/drawing/2014/chart" uri="{C3380CC4-5D6E-409C-BE32-E72D297353CC}">
              <c16:uniqueId val="{00000004-E3DB-4930-B6FD-AECCAF290A17}"/>
            </c:ext>
          </c:extLst>
        </c:ser>
        <c:ser>
          <c:idx val="5"/>
          <c:order val="5"/>
          <c:tx>
            <c:strRef>
              <c:f>'F1.3m'!$G$4</c:f>
              <c:strCache>
                <c:ptCount val="1"/>
                <c:pt idx="0">
                  <c:v>EU-
institusjoner</c:v>
                </c:pt>
              </c:strCache>
            </c:strRef>
          </c:tx>
          <c:spPr>
            <a:solidFill>
              <a:schemeClr val="accent6"/>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'F1.3m'!$G$5:$G$9</c:f>
              <c:numCache>
                <c:formatCode>0.0</c:formatCode>
                <c:ptCount val="5"/>
                <c:pt idx="0">
                  <c:v>1005.8000000000001</c:v>
                </c:pt>
                <c:pt idx="1">
                  <c:v>84</c:v>
                </c:pt>
                <c:pt idx="2">
                  <c:v>14.1</c:v>
                </c:pt>
                <c:pt idx="3">
                  <c:v>23.3</c:v>
                </c:pt>
                <c:pt idx="4">
                  <c:v>14.3</c:v>
                </c:pt>
              </c:numCache>
            </c:numRef>
          </c:val>
          <c:extLst>
            <c:ext xmlns:c16="http://schemas.microsoft.com/office/drawing/2014/chart" uri="{C3380CC4-5D6E-409C-BE32-E72D297353CC}">
              <c16:uniqueId val="{00000005-E3DB-4930-B6FD-AECCAF290A17}"/>
            </c:ext>
          </c:extLst>
        </c:ser>
        <c:ser>
          <c:idx val="6"/>
          <c:order val="6"/>
          <c:tx>
            <c:strRef>
              <c:f>'F1.3m'!$H$4</c:f>
              <c:strCache>
                <c:ptCount val="1"/>
                <c:pt idx="0">
                  <c:v>Øvrig
utland</c:v>
                </c:pt>
              </c:strCache>
            </c:strRef>
          </c:tx>
          <c:spPr>
            <a:solidFill>
              <a:schemeClr val="accent1">
                <a:lumMod val="60000"/>
              </a:schemeClr>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'F1.3m'!$H$5:$H$9</c:f>
              <c:numCache>
                <c:formatCode>0.0</c:formatCode>
                <c:ptCount val="5"/>
                <c:pt idx="0">
                  <c:v>189.49999999999997</c:v>
                </c:pt>
                <c:pt idx="1">
                  <c:v>92.9</c:v>
                </c:pt>
                <c:pt idx="2">
                  <c:v>1.8</c:v>
                </c:pt>
                <c:pt idx="3">
                  <c:v>25</c:v>
                </c:pt>
                <c:pt idx="4">
                  <c:v>0</c:v>
                </c:pt>
              </c:numCache>
            </c:numRef>
          </c:val>
          <c:extLst>
            <c:ext xmlns:c16="http://schemas.microsoft.com/office/drawing/2014/chart" uri="{C3380CC4-5D6E-409C-BE32-E72D297353CC}">
              <c16:uniqueId val="{00000006-E3DB-4930-B6FD-AECCAF290A17}"/>
            </c:ext>
          </c:extLst>
        </c:ser>
        <c:dLbls>
          <c:showLegendKey val="0"/>
          <c:showVal val="0"/>
          <c:showCatName val="0"/>
          <c:showSerName val="0"/>
          <c:showPercent val="0"/>
          <c:showBubbleSize val="0"/>
        </c:dLbls>
        <c:gapWidth val="20"/>
        <c:overlap val="100"/>
        <c:axId val="1366753776"/>
        <c:axId val="1298009040"/>
      </c:barChart>
      <c:catAx>
        <c:axId val="13667537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298009040"/>
        <c:crosses val="autoZero"/>
        <c:auto val="1"/>
        <c:lblAlgn val="ctr"/>
        <c:lblOffset val="100"/>
        <c:noMultiLvlLbl val="0"/>
      </c:catAx>
      <c:valAx>
        <c:axId val="12980090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66753776"/>
        <c:crosses val="autoZero"/>
        <c:crossBetween val="between"/>
      </c:valAx>
      <c:spPr>
        <a:noFill/>
        <a:ln>
          <a:noFill/>
        </a:ln>
        <a:effectLst/>
      </c:spPr>
    </c:plotArea>
    <c:legend>
      <c:legendPos val="b"/>
      <c:layout>
        <c:manualLayout>
          <c:xMode val="edge"/>
          <c:yMode val="edge"/>
          <c:x val="3.678125E-3"/>
          <c:y val="0.8259469333698678"/>
          <c:w val="0.99632187500000002"/>
          <c:h val="0.165233593642964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33182664069712E-2"/>
          <c:y val="4.8400228662497616E-2"/>
          <c:w val="0.55815518355767435"/>
          <c:h val="0.65863148959758866"/>
        </c:manualLayout>
      </c:layout>
      <c:barChart>
        <c:barDir val="col"/>
        <c:grouping val="percentStacked"/>
        <c:varyColors val="0"/>
        <c:ser>
          <c:idx val="0"/>
          <c:order val="0"/>
          <c:tx>
            <c:strRef>
              <c:f>'F1.3n'!$A$5</c:f>
              <c:strCache>
                <c:ptCount val="1"/>
                <c:pt idx="0">
                  <c:v>Universiteter</c:v>
                </c:pt>
              </c:strCache>
            </c:strRef>
          </c:tx>
          <c:spPr>
            <a:solidFill>
              <a:schemeClr val="accent1"/>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'F1.3n'!$B$5:$G$5</c:f>
              <c:numCache>
                <c:formatCode>0.0</c:formatCode>
                <c:ptCount val="6"/>
                <c:pt idx="0">
                  <c:v>427.4</c:v>
                </c:pt>
                <c:pt idx="1">
                  <c:v>3793.8000000000006</c:v>
                </c:pt>
                <c:pt idx="2">
                  <c:v>1357.5</c:v>
                </c:pt>
                <c:pt idx="3">
                  <c:v>765.59999999999991</c:v>
                </c:pt>
                <c:pt idx="4">
                  <c:v>1005.8000000000001</c:v>
                </c:pt>
                <c:pt idx="5">
                  <c:v>189.49999999999997</c:v>
                </c:pt>
              </c:numCache>
            </c:numRef>
          </c:val>
          <c:extLst>
            <c:ext xmlns:c16="http://schemas.microsoft.com/office/drawing/2014/chart" uri="{C3380CC4-5D6E-409C-BE32-E72D297353CC}">
              <c16:uniqueId val="{00000000-7987-43F8-854F-B3F72E4122E4}"/>
            </c:ext>
          </c:extLst>
        </c:ser>
        <c:ser>
          <c:idx val="1"/>
          <c:order val="1"/>
          <c:tx>
            <c:strRef>
              <c:f>'F1.3n'!$A$6</c:f>
              <c:strCache>
                <c:ptCount val="1"/>
                <c:pt idx="0">
                  <c:v>Universitetssykehus</c:v>
                </c:pt>
              </c:strCache>
            </c:strRef>
          </c:tx>
          <c:spPr>
            <a:solidFill>
              <a:schemeClr val="accent2"/>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'F1.3n'!$B$6:$G$6</c:f>
              <c:numCache>
                <c:formatCode>0.0</c:formatCode>
                <c:ptCount val="6"/>
                <c:pt idx="0">
                  <c:v>168.5</c:v>
                </c:pt>
                <c:pt idx="1">
                  <c:v>347.8</c:v>
                </c:pt>
                <c:pt idx="2">
                  <c:v>311.40000000000003</c:v>
                </c:pt>
                <c:pt idx="3">
                  <c:v>342.3</c:v>
                </c:pt>
                <c:pt idx="4">
                  <c:v>84</c:v>
                </c:pt>
                <c:pt idx="5">
                  <c:v>92.9</c:v>
                </c:pt>
              </c:numCache>
            </c:numRef>
          </c:val>
          <c:extLst>
            <c:ext xmlns:c16="http://schemas.microsoft.com/office/drawing/2014/chart" uri="{C3380CC4-5D6E-409C-BE32-E72D297353CC}">
              <c16:uniqueId val="{00000001-7987-43F8-854F-B3F72E4122E4}"/>
            </c:ext>
          </c:extLst>
        </c:ser>
        <c:ser>
          <c:idx val="2"/>
          <c:order val="2"/>
          <c:tx>
            <c:strRef>
              <c:f>'F1.3n'!$A$7</c:f>
              <c:strCache>
                <c:ptCount val="1"/>
                <c:pt idx="0">
                  <c:v>Statlige vitenskapelige høgskoler</c:v>
                </c:pt>
              </c:strCache>
            </c:strRef>
          </c:tx>
          <c:spPr>
            <a:solidFill>
              <a:schemeClr val="accent3"/>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'F1.3n'!$B$7:$G$7</c:f>
              <c:numCache>
                <c:formatCode>0.0</c:formatCode>
                <c:ptCount val="6"/>
                <c:pt idx="0">
                  <c:v>2.8</c:v>
                </c:pt>
                <c:pt idx="1">
                  <c:v>61.800000000000004</c:v>
                </c:pt>
                <c:pt idx="2">
                  <c:v>31</c:v>
                </c:pt>
                <c:pt idx="3">
                  <c:v>49.4</c:v>
                </c:pt>
                <c:pt idx="4">
                  <c:v>14.1</c:v>
                </c:pt>
                <c:pt idx="5">
                  <c:v>1.8</c:v>
                </c:pt>
              </c:numCache>
            </c:numRef>
          </c:val>
          <c:extLst>
            <c:ext xmlns:c16="http://schemas.microsoft.com/office/drawing/2014/chart" uri="{C3380CC4-5D6E-409C-BE32-E72D297353CC}">
              <c16:uniqueId val="{00000002-7987-43F8-854F-B3F72E4122E4}"/>
            </c:ext>
          </c:extLst>
        </c:ser>
        <c:ser>
          <c:idx val="3"/>
          <c:order val="3"/>
          <c:tx>
            <c:strRef>
              <c:f>'F1.3n'!$A$8</c:f>
              <c:strCache>
                <c:ptCount val="1"/>
                <c:pt idx="0">
                  <c:v>Statlige høgskoler</c:v>
                </c:pt>
              </c:strCache>
            </c:strRef>
          </c:tx>
          <c:spPr>
            <a:solidFill>
              <a:schemeClr val="accent4"/>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'F1.3n'!$B$8:$G$8</c:f>
              <c:numCache>
                <c:formatCode>0.0</c:formatCode>
                <c:ptCount val="6"/>
                <c:pt idx="0">
                  <c:v>11.7</c:v>
                </c:pt>
                <c:pt idx="1">
                  <c:v>161.10000000000002</c:v>
                </c:pt>
                <c:pt idx="2">
                  <c:v>96.6</c:v>
                </c:pt>
                <c:pt idx="3">
                  <c:v>32.6</c:v>
                </c:pt>
                <c:pt idx="4">
                  <c:v>23.3</c:v>
                </c:pt>
                <c:pt idx="5">
                  <c:v>25</c:v>
                </c:pt>
              </c:numCache>
            </c:numRef>
          </c:val>
          <c:extLst>
            <c:ext xmlns:c16="http://schemas.microsoft.com/office/drawing/2014/chart" uri="{C3380CC4-5D6E-409C-BE32-E72D297353CC}">
              <c16:uniqueId val="{00000003-7987-43F8-854F-B3F72E4122E4}"/>
            </c:ext>
          </c:extLst>
        </c:ser>
        <c:ser>
          <c:idx val="4"/>
          <c:order val="4"/>
          <c:tx>
            <c:strRef>
              <c:f>'F1.3n'!$A$9</c:f>
              <c:strCache>
                <c:ptCount val="1"/>
                <c:pt idx="0">
                  <c:v>Private høgskoler</c:v>
                </c:pt>
              </c:strCache>
            </c:strRef>
          </c:tx>
          <c:spPr>
            <a:solidFill>
              <a:schemeClr val="accent5"/>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'F1.3n'!$B$9:$G$9</c:f>
              <c:numCache>
                <c:formatCode>0.0</c:formatCode>
                <c:ptCount val="6"/>
                <c:pt idx="0">
                  <c:v>12.6</c:v>
                </c:pt>
                <c:pt idx="1">
                  <c:v>44.8</c:v>
                </c:pt>
                <c:pt idx="2">
                  <c:v>25.6</c:v>
                </c:pt>
                <c:pt idx="3">
                  <c:v>549.19999999999993</c:v>
                </c:pt>
                <c:pt idx="4">
                  <c:v>14.3</c:v>
                </c:pt>
                <c:pt idx="5">
                  <c:v>0</c:v>
                </c:pt>
              </c:numCache>
            </c:numRef>
          </c:val>
          <c:extLst>
            <c:ext xmlns:c16="http://schemas.microsoft.com/office/drawing/2014/chart" uri="{C3380CC4-5D6E-409C-BE32-E72D297353CC}">
              <c16:uniqueId val="{00000004-7987-43F8-854F-B3F72E4122E4}"/>
            </c:ext>
          </c:extLst>
        </c:ser>
        <c:dLbls>
          <c:showLegendKey val="0"/>
          <c:showVal val="0"/>
          <c:showCatName val="0"/>
          <c:showSerName val="0"/>
          <c:showPercent val="0"/>
          <c:showBubbleSize val="0"/>
        </c:dLbls>
        <c:gapWidth val="50"/>
        <c:overlap val="100"/>
        <c:axId val="2018245232"/>
        <c:axId val="2018240432"/>
      </c:barChart>
      <c:catAx>
        <c:axId val="201824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18240432"/>
        <c:crosses val="autoZero"/>
        <c:auto val="1"/>
        <c:lblAlgn val="ctr"/>
        <c:lblOffset val="100"/>
        <c:noMultiLvlLbl val="0"/>
      </c:catAx>
      <c:valAx>
        <c:axId val="2018240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18245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86145601586774E-2"/>
          <c:y val="3.1937421856764438E-2"/>
          <c:w val="0.80992186378555753"/>
          <c:h val="0.83429301818695578"/>
        </c:manualLayout>
      </c:layout>
      <c:barChart>
        <c:barDir val="col"/>
        <c:grouping val="stacked"/>
        <c:varyColors val="0"/>
        <c:ser>
          <c:idx val="0"/>
          <c:order val="0"/>
          <c:tx>
            <c:strRef>
              <c:f>'F1.4a'!$B$5</c:f>
              <c:strCache>
                <c:ptCount val="1"/>
                <c:pt idx="0">
                  <c:v>Kapitalutgifter</c:v>
                </c:pt>
              </c:strCache>
            </c:strRef>
          </c:tx>
          <c:spPr>
            <a:solidFill>
              <a:schemeClr val="accent1"/>
            </a:solidFill>
            <a:ln>
              <a:noFill/>
            </a:ln>
            <a:effectLst/>
          </c:spPr>
          <c:invertIfNegative val="0"/>
          <c:cat>
            <c:numRef>
              <c:extLst>
                <c:ext xmlns:c15="http://schemas.microsoft.com/office/drawing/2012/chart" uri="{02D57815-91ED-43cb-92C2-25804820EDAC}">
                  <c15:fullRef>
                    <c15:sqref>'F1.4a'!$A$6:$A$28</c15:sqref>
                  </c15:fullRef>
                </c:ext>
              </c:extLst>
              <c:f>'F1.4a'!$A$7:$A$28</c:f>
              <c:numCache>
                <c:formatCode>General</c:formatCode>
                <c:ptCount val="22"/>
                <c:pt idx="1">
                  <c:v>2003</c:v>
                </c:pt>
                <c:pt idx="3">
                  <c:v>2005</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extLst>
                <c:ext xmlns:c15="http://schemas.microsoft.com/office/drawing/2012/chart" uri="{02D57815-91ED-43cb-92C2-25804820EDAC}">
                  <c15:fullRef>
                    <c15:sqref>'F1.4a'!$B$6:$B$28</c15:sqref>
                  </c15:fullRef>
                </c:ext>
              </c:extLst>
              <c:f>'F1.4a'!$B$7:$B$28</c:f>
              <c:numCache>
                <c:formatCode>General</c:formatCode>
                <c:ptCount val="22"/>
                <c:pt idx="1">
                  <c:v>285</c:v>
                </c:pt>
                <c:pt idx="3">
                  <c:v>246</c:v>
                </c:pt>
                <c:pt idx="5">
                  <c:v>368</c:v>
                </c:pt>
                <c:pt idx="6">
                  <c:v>454</c:v>
                </c:pt>
                <c:pt idx="7">
                  <c:v>468</c:v>
                </c:pt>
                <c:pt idx="8">
                  <c:v>364</c:v>
                </c:pt>
                <c:pt idx="9">
                  <c:v>458</c:v>
                </c:pt>
                <c:pt idx="10">
                  <c:v>590</c:v>
                </c:pt>
                <c:pt idx="11">
                  <c:v>501</c:v>
                </c:pt>
                <c:pt idx="12">
                  <c:v>434</c:v>
                </c:pt>
                <c:pt idx="13">
                  <c:v>906</c:v>
                </c:pt>
                <c:pt idx="14">
                  <c:v>482</c:v>
                </c:pt>
                <c:pt idx="15">
                  <c:v>740</c:v>
                </c:pt>
                <c:pt idx="16">
                  <c:v>1142</c:v>
                </c:pt>
                <c:pt idx="17">
                  <c:v>523</c:v>
                </c:pt>
                <c:pt idx="18">
                  <c:v>526</c:v>
                </c:pt>
                <c:pt idx="19">
                  <c:v>1282</c:v>
                </c:pt>
                <c:pt idx="20">
                  <c:v>601</c:v>
                </c:pt>
                <c:pt idx="21">
                  <c:v>748</c:v>
                </c:pt>
              </c:numCache>
            </c:numRef>
          </c:val>
          <c:extLst>
            <c:ext xmlns:c16="http://schemas.microsoft.com/office/drawing/2014/chart" uri="{C3380CC4-5D6E-409C-BE32-E72D297353CC}">
              <c16:uniqueId val="{00000000-2043-413A-AED3-A26489074236}"/>
            </c:ext>
          </c:extLst>
        </c:ser>
        <c:ser>
          <c:idx val="1"/>
          <c:order val="1"/>
          <c:tx>
            <c:strRef>
              <c:f>'F1.4a'!$C$5</c:f>
              <c:strCache>
                <c:ptCount val="1"/>
                <c:pt idx="0">
                  <c:v>Driftsutgifter</c:v>
                </c:pt>
              </c:strCache>
            </c:strRef>
          </c:tx>
          <c:spPr>
            <a:solidFill>
              <a:schemeClr val="accent2"/>
            </a:solidFill>
            <a:ln>
              <a:noFill/>
            </a:ln>
            <a:effectLst/>
          </c:spPr>
          <c:invertIfNegative val="0"/>
          <c:cat>
            <c:numRef>
              <c:extLst>
                <c:ext xmlns:c15="http://schemas.microsoft.com/office/drawing/2012/chart" uri="{02D57815-91ED-43cb-92C2-25804820EDAC}">
                  <c15:fullRef>
                    <c15:sqref>'F1.4a'!$A$6:$A$28</c15:sqref>
                  </c15:fullRef>
                </c:ext>
              </c:extLst>
              <c:f>'F1.4a'!$A$7:$A$28</c:f>
              <c:numCache>
                <c:formatCode>General</c:formatCode>
                <c:ptCount val="22"/>
                <c:pt idx="1">
                  <c:v>2003</c:v>
                </c:pt>
                <c:pt idx="3">
                  <c:v>2005</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extLst>
                <c:ext xmlns:c15="http://schemas.microsoft.com/office/drawing/2012/chart" uri="{02D57815-91ED-43cb-92C2-25804820EDAC}">
                  <c15:fullRef>
                    <c15:sqref>'F1.4a'!$C$6:$C$28</c15:sqref>
                  </c15:fullRef>
                </c:ext>
              </c:extLst>
              <c:f>'F1.4a'!$C$7:$C$28</c:f>
              <c:numCache>
                <c:formatCode>_-* #\ ##0_-;\-* #\ ##0_-;_-* "-"??_-;_-@_-</c:formatCode>
                <c:ptCount val="22"/>
                <c:pt idx="1">
                  <c:v>6075</c:v>
                </c:pt>
                <c:pt idx="3">
                  <c:v>6661</c:v>
                </c:pt>
                <c:pt idx="5">
                  <c:v>7942</c:v>
                </c:pt>
                <c:pt idx="6">
                  <c:v>8813</c:v>
                </c:pt>
                <c:pt idx="7">
                  <c:v>9794</c:v>
                </c:pt>
                <c:pt idx="8">
                  <c:v>10051</c:v>
                </c:pt>
                <c:pt idx="9">
                  <c:v>10657</c:v>
                </c:pt>
                <c:pt idx="10">
                  <c:v>11238</c:v>
                </c:pt>
                <c:pt idx="11">
                  <c:v>11689</c:v>
                </c:pt>
                <c:pt idx="12">
                  <c:v>11911</c:v>
                </c:pt>
                <c:pt idx="13">
                  <c:v>12812</c:v>
                </c:pt>
                <c:pt idx="14">
                  <c:v>12738</c:v>
                </c:pt>
                <c:pt idx="15">
                  <c:v>13124</c:v>
                </c:pt>
                <c:pt idx="16">
                  <c:v>13686</c:v>
                </c:pt>
                <c:pt idx="17">
                  <c:v>14564</c:v>
                </c:pt>
                <c:pt idx="18">
                  <c:v>14471</c:v>
                </c:pt>
                <c:pt idx="19">
                  <c:v>15129</c:v>
                </c:pt>
                <c:pt idx="20">
                  <c:v>16364</c:v>
                </c:pt>
                <c:pt idx="21">
                  <c:v>17083</c:v>
                </c:pt>
              </c:numCache>
            </c:numRef>
          </c:val>
          <c:extLst>
            <c:ext xmlns:c16="http://schemas.microsoft.com/office/drawing/2014/chart" uri="{C3380CC4-5D6E-409C-BE32-E72D297353CC}">
              <c16:uniqueId val="{00000001-2043-413A-AED3-A26489074236}"/>
            </c:ext>
          </c:extLst>
        </c:ser>
        <c:dLbls>
          <c:showLegendKey val="0"/>
          <c:showVal val="0"/>
          <c:showCatName val="0"/>
          <c:showSerName val="0"/>
          <c:showPercent val="0"/>
          <c:showBubbleSize val="0"/>
        </c:dLbls>
        <c:gapWidth val="80"/>
        <c:overlap val="100"/>
        <c:axId val="1533282352"/>
        <c:axId val="1533282832"/>
      </c:barChart>
      <c:lineChart>
        <c:grouping val="standard"/>
        <c:varyColors val="0"/>
        <c:ser>
          <c:idx val="2"/>
          <c:order val="2"/>
          <c:tx>
            <c:strRef>
              <c:f>'F1.4a'!$D$5</c:f>
              <c:strCache>
                <c:ptCount val="1"/>
                <c:pt idx="0">
                  <c:v>Totale FoU-utgifter (faste 2015)priser</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'F1.4a'!$A$6:$A$28</c15:sqref>
                  </c15:fullRef>
                </c:ext>
              </c:extLst>
              <c:f>'F1.4a'!$A$7:$A$28</c:f>
              <c:numCache>
                <c:formatCode>General</c:formatCode>
                <c:ptCount val="22"/>
                <c:pt idx="1">
                  <c:v>2003</c:v>
                </c:pt>
                <c:pt idx="3">
                  <c:v>2005</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extLst>
                <c:ext xmlns:c15="http://schemas.microsoft.com/office/drawing/2012/chart" uri="{02D57815-91ED-43cb-92C2-25804820EDAC}">
                  <c15:fullRef>
                    <c15:sqref>'F1.4a'!$D$6:$D$28</c15:sqref>
                  </c15:fullRef>
                </c:ext>
              </c:extLst>
              <c:f>'F1.4a'!$D$7:$D$28</c:f>
              <c:numCache>
                <c:formatCode>_-* #\ ##0_-;\-* #\ ##0_-;_-* "-"??_-;_-@_-</c:formatCode>
                <c:ptCount val="22"/>
                <c:pt idx="1">
                  <c:v>10167</c:v>
                </c:pt>
                <c:pt idx="3">
                  <c:v>10592</c:v>
                </c:pt>
                <c:pt idx="5">
                  <c:v>11121</c:v>
                </c:pt>
                <c:pt idx="6">
                  <c:v>11856</c:v>
                </c:pt>
                <c:pt idx="7">
                  <c:v>12541</c:v>
                </c:pt>
                <c:pt idx="8">
                  <c:v>12262</c:v>
                </c:pt>
                <c:pt idx="9">
                  <c:v>12546</c:v>
                </c:pt>
                <c:pt idx="10">
                  <c:v>12862</c:v>
                </c:pt>
                <c:pt idx="11">
                  <c:v>12832</c:v>
                </c:pt>
                <c:pt idx="12">
                  <c:v>12678</c:v>
                </c:pt>
                <c:pt idx="13">
                  <c:v>13718</c:v>
                </c:pt>
                <c:pt idx="14">
                  <c:v>12936</c:v>
                </c:pt>
                <c:pt idx="15">
                  <c:v>13318</c:v>
                </c:pt>
                <c:pt idx="16">
                  <c:v>13819</c:v>
                </c:pt>
                <c:pt idx="17">
                  <c:v>13666</c:v>
                </c:pt>
                <c:pt idx="18">
                  <c:v>13378</c:v>
                </c:pt>
                <c:pt idx="19">
                  <c:v>14358</c:v>
                </c:pt>
                <c:pt idx="20">
                  <c:v>13726</c:v>
                </c:pt>
                <c:pt idx="21">
                  <c:v>13622</c:v>
                </c:pt>
              </c:numCache>
            </c:numRef>
          </c:val>
          <c:smooth val="0"/>
          <c:extLst>
            <c:ext xmlns:c16="http://schemas.microsoft.com/office/drawing/2014/chart" uri="{C3380CC4-5D6E-409C-BE32-E72D297353CC}">
              <c16:uniqueId val="{00000002-2043-413A-AED3-A26489074236}"/>
            </c:ext>
          </c:extLst>
        </c:ser>
        <c:dLbls>
          <c:showLegendKey val="0"/>
          <c:showVal val="0"/>
          <c:showCatName val="0"/>
          <c:showSerName val="0"/>
          <c:showPercent val="0"/>
          <c:showBubbleSize val="0"/>
        </c:dLbls>
        <c:marker val="1"/>
        <c:smooth val="0"/>
        <c:axId val="1533282352"/>
        <c:axId val="1533282832"/>
      </c:lineChart>
      <c:lineChart>
        <c:grouping val="standard"/>
        <c:varyColors val="0"/>
        <c:ser>
          <c:idx val="3"/>
          <c:order val="3"/>
          <c:tx>
            <c:strRef>
              <c:f>'F1.4a'!$E$5</c:f>
              <c:strCache>
                <c:ptCount val="1"/>
                <c:pt idx="0">
                  <c:v>FoU-årsverk</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c:ext xmlns:c15="http://schemas.microsoft.com/office/drawing/2012/chart" uri="{02D57815-91ED-43cb-92C2-25804820EDAC}">
                  <c15:fullRef>
                    <c15:sqref>'F1.4a'!$A$6:$A$28</c15:sqref>
                  </c15:fullRef>
                </c:ext>
              </c:extLst>
              <c:f>'F1.4a'!$A$7:$A$28</c:f>
              <c:numCache>
                <c:formatCode>General</c:formatCode>
                <c:ptCount val="22"/>
                <c:pt idx="1">
                  <c:v>2003</c:v>
                </c:pt>
                <c:pt idx="3">
                  <c:v>2005</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extLst>
                <c:ext xmlns:c15="http://schemas.microsoft.com/office/drawing/2012/chart" uri="{02D57815-91ED-43cb-92C2-25804820EDAC}">
                  <c15:fullRef>
                    <c15:sqref>'F1.4a'!$E$6:$E$28</c15:sqref>
                  </c15:fullRef>
                </c:ext>
              </c:extLst>
              <c:f>'F1.4a'!$E$7:$E$28</c:f>
              <c:numCache>
                <c:formatCode>_-* #\ ##0_-;\-* #\ ##0_-;_-* "-"??_-;_-@_-</c:formatCode>
                <c:ptCount val="22"/>
                <c:pt idx="1">
                  <c:v>7238</c:v>
                </c:pt>
                <c:pt idx="3">
                  <c:v>7276</c:v>
                </c:pt>
                <c:pt idx="5">
                  <c:v>7796</c:v>
                </c:pt>
                <c:pt idx="6">
                  <c:v>8165</c:v>
                </c:pt>
                <c:pt idx="7">
                  <c:v>8763</c:v>
                </c:pt>
                <c:pt idx="8">
                  <c:v>8832</c:v>
                </c:pt>
                <c:pt idx="9">
                  <c:v>9123</c:v>
                </c:pt>
                <c:pt idx="10">
                  <c:v>9232</c:v>
                </c:pt>
                <c:pt idx="11">
                  <c:v>9449</c:v>
                </c:pt>
                <c:pt idx="12">
                  <c:v>9355</c:v>
                </c:pt>
                <c:pt idx="13">
                  <c:v>9370</c:v>
                </c:pt>
                <c:pt idx="14">
                  <c:v>9365</c:v>
                </c:pt>
                <c:pt idx="15">
                  <c:v>9355</c:v>
                </c:pt>
                <c:pt idx="16">
                  <c:v>9384.7999999999993</c:v>
                </c:pt>
                <c:pt idx="17">
                  <c:v>9587</c:v>
                </c:pt>
                <c:pt idx="18">
                  <c:v>9731</c:v>
                </c:pt>
                <c:pt idx="19">
                  <c:v>10187</c:v>
                </c:pt>
                <c:pt idx="20">
                  <c:v>10361</c:v>
                </c:pt>
                <c:pt idx="21">
                  <c:v>10519</c:v>
                </c:pt>
              </c:numCache>
            </c:numRef>
          </c:val>
          <c:smooth val="0"/>
          <c:extLst>
            <c:ext xmlns:c16="http://schemas.microsoft.com/office/drawing/2014/chart" uri="{C3380CC4-5D6E-409C-BE32-E72D297353CC}">
              <c16:uniqueId val="{00000003-2043-413A-AED3-A26489074236}"/>
            </c:ext>
          </c:extLst>
        </c:ser>
        <c:dLbls>
          <c:showLegendKey val="0"/>
          <c:showVal val="0"/>
          <c:showCatName val="0"/>
          <c:showSerName val="0"/>
          <c:showPercent val="0"/>
          <c:showBubbleSize val="0"/>
        </c:dLbls>
        <c:marker val="1"/>
        <c:smooth val="0"/>
        <c:axId val="1856656528"/>
        <c:axId val="1830921504"/>
      </c:lineChart>
      <c:catAx>
        <c:axId val="153328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33282832"/>
        <c:crosses val="autoZero"/>
        <c:auto val="1"/>
        <c:lblAlgn val="ctr"/>
        <c:lblOffset val="100"/>
        <c:noMultiLvlLbl val="0"/>
      </c:catAx>
      <c:valAx>
        <c:axId val="1533282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a:t>
                </a:r>
                <a:r>
                  <a:rPr lang="nb-NO" baseline="0"/>
                  <a:t> kr</a:t>
                </a: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33282352"/>
        <c:crosses val="autoZero"/>
        <c:crossBetween val="between"/>
      </c:valAx>
      <c:valAx>
        <c:axId val="1830921504"/>
        <c:scaling>
          <c:orientation val="minMax"/>
          <c:max val="200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FoU-årsverk</a:t>
                </a:r>
              </a:p>
            </c:rich>
          </c:tx>
          <c:layout>
            <c:manualLayout>
              <c:xMode val="edge"/>
              <c:yMode val="edge"/>
              <c:x val="0.9478696186761556"/>
              <c:y val="0.3944591654518143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56656528"/>
        <c:crosses val="max"/>
        <c:crossBetween val="between"/>
      </c:valAx>
      <c:catAx>
        <c:axId val="1856656528"/>
        <c:scaling>
          <c:orientation val="minMax"/>
        </c:scaling>
        <c:delete val="1"/>
        <c:axPos val="b"/>
        <c:numFmt formatCode="General" sourceLinked="1"/>
        <c:majorTickMark val="out"/>
        <c:minorTickMark val="none"/>
        <c:tickLblPos val="nextTo"/>
        <c:crossAx val="18309215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8270428790589E-2"/>
          <c:y val="6.6220929347081126E-2"/>
          <c:w val="0.89553353735841268"/>
          <c:h val="0.80221328359209021"/>
        </c:manualLayout>
      </c:layout>
      <c:barChart>
        <c:barDir val="col"/>
        <c:grouping val="clustered"/>
        <c:varyColors val="0"/>
        <c:ser>
          <c:idx val="0"/>
          <c:order val="0"/>
          <c:tx>
            <c:strRef>
              <c:f>'F1.4b'!$B$4</c:f>
              <c:strCache>
                <c:ptCount val="1"/>
                <c:pt idx="0">
                  <c:v>Næringslivet</c:v>
                </c:pt>
              </c:strCache>
            </c:strRef>
          </c:tx>
          <c:spPr>
            <a:solidFill>
              <a:schemeClr val="accent1"/>
            </a:solidFill>
            <a:ln>
              <a:noFill/>
            </a:ln>
            <a:effectLst/>
          </c:spPr>
          <c:invertIfNegative val="0"/>
          <c:dLbls>
            <c:dLbl>
              <c:idx val="0"/>
              <c:tx>
                <c:rich>
                  <a:bodyPr/>
                  <a:lstStyle/>
                  <a:p>
                    <a:fld id="{8804EFD0-71CB-4B08-BF65-8EA35F92EFF3}"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E65-4880-8DA8-B42171CCF7EB}"/>
                </c:ext>
              </c:extLst>
            </c:dLbl>
            <c:dLbl>
              <c:idx val="1"/>
              <c:tx>
                <c:rich>
                  <a:bodyPr/>
                  <a:lstStyle/>
                  <a:p>
                    <a:fld id="{3EDE36B2-A4F5-461C-B408-C8B3DCD2F1E8}"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E65-4880-8DA8-B42171CCF7EB}"/>
                </c:ext>
              </c:extLst>
            </c:dLbl>
            <c:dLbl>
              <c:idx val="2"/>
              <c:tx>
                <c:rich>
                  <a:bodyPr/>
                  <a:lstStyle/>
                  <a:p>
                    <a:fld id="{73ED83FE-64E0-4FB8-B6CD-C6B666722DD8}"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E65-4880-8DA8-B42171CCF7EB}"/>
                </c:ext>
              </c:extLst>
            </c:dLbl>
            <c:dLbl>
              <c:idx val="3"/>
              <c:tx>
                <c:rich>
                  <a:bodyPr/>
                  <a:lstStyle/>
                  <a:p>
                    <a:fld id="{330AADC0-8F88-4160-80A6-3AB54CCCE796}"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E65-4880-8DA8-B42171CCF7EB}"/>
                </c:ext>
              </c:extLst>
            </c:dLbl>
            <c:dLbl>
              <c:idx val="4"/>
              <c:tx>
                <c:rich>
                  <a:bodyPr/>
                  <a:lstStyle/>
                  <a:p>
                    <a:fld id="{1565C141-6BC2-47EB-8787-5403B3B4926C}"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E65-4880-8DA8-B42171CCF7EB}"/>
                </c:ext>
              </c:extLst>
            </c:dLbl>
            <c:dLbl>
              <c:idx val="5"/>
              <c:tx>
                <c:rich>
                  <a:bodyPr/>
                  <a:lstStyle/>
                  <a:p>
                    <a:fld id="{D6F66EBA-2D09-4F8A-A3AB-C7FD9A531853}"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E65-4880-8DA8-B42171CCF7EB}"/>
                </c:ext>
              </c:extLst>
            </c:dLbl>
            <c:dLbl>
              <c:idx val="6"/>
              <c:tx>
                <c:rich>
                  <a:bodyPr/>
                  <a:lstStyle/>
                  <a:p>
                    <a:fld id="{AA24A7D7-0291-4436-A46D-64C16FF89201}"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E65-4880-8DA8-B42171CCF7EB}"/>
                </c:ext>
              </c:extLst>
            </c:dLbl>
            <c:dLbl>
              <c:idx val="7"/>
              <c:tx>
                <c:rich>
                  <a:bodyPr/>
                  <a:lstStyle/>
                  <a:p>
                    <a:fld id="{89C483D7-5A25-4E70-A4CB-2FF509AEE831}"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E65-4880-8DA8-B42171CCF7EB}"/>
                </c:ext>
              </c:extLst>
            </c:dLbl>
            <c:dLbl>
              <c:idx val="8"/>
              <c:tx>
                <c:rich>
                  <a:bodyPr/>
                  <a:lstStyle/>
                  <a:p>
                    <a:fld id="{0BECC46D-6C3D-4B26-8A04-881A61F78EDA}"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E65-4880-8DA8-B42171CCF7EB}"/>
                </c:ext>
              </c:extLst>
            </c:dLbl>
            <c:dLbl>
              <c:idx val="9"/>
              <c:tx>
                <c:rich>
                  <a:bodyPr/>
                  <a:lstStyle/>
                  <a:p>
                    <a:fld id="{8FDFA99F-9BFD-4EEE-AE0B-FE1A03A69646}"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E65-4880-8DA8-B42171CCF7EB}"/>
                </c:ext>
              </c:extLst>
            </c:dLbl>
            <c:dLbl>
              <c:idx val="10"/>
              <c:tx>
                <c:rich>
                  <a:bodyPr/>
                  <a:lstStyle/>
                  <a:p>
                    <a:fld id="{5BCB287F-7F68-433E-AC4B-1CC696331CC3}"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'F1.4b'!$B$5:$B$15</c:f>
              <c:numCache>
                <c:formatCode>0</c:formatCode>
                <c:ptCount val="11"/>
                <c:pt idx="0">
                  <c:v>2467</c:v>
                </c:pt>
                <c:pt idx="1">
                  <c:v>2645</c:v>
                </c:pt>
                <c:pt idx="2">
                  <c:v>2563</c:v>
                </c:pt>
                <c:pt idx="3">
                  <c:v>2460</c:v>
                </c:pt>
                <c:pt idx="4">
                  <c:v>2402</c:v>
                </c:pt>
                <c:pt idx="5">
                  <c:v>2339</c:v>
                </c:pt>
                <c:pt idx="6">
                  <c:v>2532</c:v>
                </c:pt>
                <c:pt idx="7">
                  <c:v>2552</c:v>
                </c:pt>
                <c:pt idx="8">
                  <c:v>2595</c:v>
                </c:pt>
                <c:pt idx="9">
                  <c:v>2825</c:v>
                </c:pt>
                <c:pt idx="10">
                  <c:v>2475</c:v>
                </c:pt>
              </c:numCache>
            </c:numRef>
          </c:val>
          <c:extLst>
            <c:ext xmlns:c15="http://schemas.microsoft.com/office/drawing/2012/chart" uri="{02D57815-91ED-43cb-92C2-25804820EDAC}">
              <c15:datalabelsRange>
                <c15:f>'F1.4b'!$B$20:$B$30</c15:f>
                <c15:dlblRangeCache>
                  <c:ptCount val="11"/>
                  <c:pt idx="0">
                    <c:v>20 %</c:v>
                  </c:pt>
                  <c:pt idx="1">
                    <c:v>21 %</c:v>
                  </c:pt>
                  <c:pt idx="2">
                    <c:v>19 %</c:v>
                  </c:pt>
                  <c:pt idx="3">
                    <c:v>19 %</c:v>
                  </c:pt>
                  <c:pt idx="4">
                    <c:v>17 %</c:v>
                  </c:pt>
                  <c:pt idx="5">
                    <c:v>16 %</c:v>
                  </c:pt>
                  <c:pt idx="6">
                    <c:v>17 %</c:v>
                  </c:pt>
                  <c:pt idx="7">
                    <c:v>17 %</c:v>
                  </c:pt>
                  <c:pt idx="8">
                    <c:v>16 %</c:v>
                  </c:pt>
                  <c:pt idx="9">
                    <c:v>17 %</c:v>
                  </c:pt>
                  <c:pt idx="10">
                    <c:v>14 %</c:v>
                  </c:pt>
                </c15:dlblRangeCache>
              </c15:datalabelsRange>
            </c:ext>
            <c:ext xmlns:c16="http://schemas.microsoft.com/office/drawing/2014/chart" uri="{C3380CC4-5D6E-409C-BE32-E72D297353CC}">
              <c16:uniqueId val="{0000000B-EE65-4880-8DA8-B42171CCF7EB}"/>
            </c:ext>
          </c:extLst>
        </c:ser>
        <c:ser>
          <c:idx val="1"/>
          <c:order val="1"/>
          <c:tx>
            <c:strRef>
              <c:f>'F1.4b'!$C$4</c:f>
              <c:strCache>
                <c:ptCount val="1"/>
                <c:pt idx="0">
                  <c:v>Offentlig kilder utenom Forskningsrådet</c:v>
                </c:pt>
              </c:strCache>
            </c:strRef>
          </c:tx>
          <c:spPr>
            <a:solidFill>
              <a:schemeClr val="accent2"/>
            </a:solidFill>
            <a:ln>
              <a:noFill/>
            </a:ln>
            <a:effectLst/>
          </c:spPr>
          <c:invertIfNegative val="0"/>
          <c:dLbls>
            <c:dLbl>
              <c:idx val="0"/>
              <c:tx>
                <c:rich>
                  <a:bodyPr/>
                  <a:lstStyle/>
                  <a:p>
                    <a:fld id="{DDDE4B27-EC55-4326-A4ED-7D784C57677B}"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E65-4880-8DA8-B42171CCF7EB}"/>
                </c:ext>
              </c:extLst>
            </c:dLbl>
            <c:dLbl>
              <c:idx val="1"/>
              <c:tx>
                <c:rich>
                  <a:bodyPr/>
                  <a:lstStyle/>
                  <a:p>
                    <a:fld id="{6BECAAD4-790E-45B5-8CA6-7280AE5913B7}"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EE65-4880-8DA8-B42171CCF7EB}"/>
                </c:ext>
              </c:extLst>
            </c:dLbl>
            <c:dLbl>
              <c:idx val="2"/>
              <c:tx>
                <c:rich>
                  <a:bodyPr/>
                  <a:lstStyle/>
                  <a:p>
                    <a:fld id="{7D914781-C047-48C2-9DCD-5F6D85C01A4B}"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EE65-4880-8DA8-B42171CCF7EB}"/>
                </c:ext>
              </c:extLst>
            </c:dLbl>
            <c:dLbl>
              <c:idx val="3"/>
              <c:tx>
                <c:rich>
                  <a:bodyPr/>
                  <a:lstStyle/>
                  <a:p>
                    <a:fld id="{A8C5406B-78BD-4C8B-9701-E5DD632B5846}"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EE65-4880-8DA8-B42171CCF7EB}"/>
                </c:ext>
              </c:extLst>
            </c:dLbl>
            <c:dLbl>
              <c:idx val="4"/>
              <c:tx>
                <c:rich>
                  <a:bodyPr/>
                  <a:lstStyle/>
                  <a:p>
                    <a:fld id="{827C695F-B054-4349-A58D-3BE2B2BC8B5D}"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EE65-4880-8DA8-B42171CCF7EB}"/>
                </c:ext>
              </c:extLst>
            </c:dLbl>
            <c:dLbl>
              <c:idx val="5"/>
              <c:tx>
                <c:rich>
                  <a:bodyPr/>
                  <a:lstStyle/>
                  <a:p>
                    <a:fld id="{145E9CC0-FF19-41C8-A92A-F6B4AEA8D537}"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E65-4880-8DA8-B42171CCF7EB}"/>
                </c:ext>
              </c:extLst>
            </c:dLbl>
            <c:dLbl>
              <c:idx val="6"/>
              <c:tx>
                <c:rich>
                  <a:bodyPr/>
                  <a:lstStyle/>
                  <a:p>
                    <a:fld id="{3A8BAC1E-F3FC-45BA-ACD9-BF00495DA407}"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E65-4880-8DA8-B42171CCF7EB}"/>
                </c:ext>
              </c:extLst>
            </c:dLbl>
            <c:dLbl>
              <c:idx val="7"/>
              <c:tx>
                <c:rich>
                  <a:bodyPr/>
                  <a:lstStyle/>
                  <a:p>
                    <a:fld id="{B23083C7-5887-4A71-9C63-D4093B7E2A70}"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EE65-4880-8DA8-B42171CCF7EB}"/>
                </c:ext>
              </c:extLst>
            </c:dLbl>
            <c:dLbl>
              <c:idx val="8"/>
              <c:tx>
                <c:rich>
                  <a:bodyPr/>
                  <a:lstStyle/>
                  <a:p>
                    <a:fld id="{C8E6B44E-1AF0-40E3-AD08-DE23C05B2321}"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EE65-4880-8DA8-B42171CCF7EB}"/>
                </c:ext>
              </c:extLst>
            </c:dLbl>
            <c:dLbl>
              <c:idx val="9"/>
              <c:tx>
                <c:rich>
                  <a:bodyPr/>
                  <a:lstStyle/>
                  <a:p>
                    <a:fld id="{F8135675-AF2E-4771-A610-D12D9B374E3C}"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EE65-4880-8DA8-B42171CCF7EB}"/>
                </c:ext>
              </c:extLst>
            </c:dLbl>
            <c:dLbl>
              <c:idx val="10"/>
              <c:tx>
                <c:rich>
                  <a:bodyPr/>
                  <a:lstStyle/>
                  <a:p>
                    <a:fld id="{5D0E1ED9-0161-4869-8659-0D5E89D066D6}"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'F1.4b'!$C$5:$C$15</c:f>
              <c:numCache>
                <c:formatCode>0</c:formatCode>
                <c:ptCount val="11"/>
                <c:pt idx="0">
                  <c:v>5138</c:v>
                </c:pt>
                <c:pt idx="1">
                  <c:v>5151</c:v>
                </c:pt>
                <c:pt idx="2">
                  <c:v>6031</c:v>
                </c:pt>
                <c:pt idx="3">
                  <c:v>5725</c:v>
                </c:pt>
                <c:pt idx="4">
                  <c:v>6248</c:v>
                </c:pt>
                <c:pt idx="5">
                  <c:v>7089</c:v>
                </c:pt>
                <c:pt idx="6">
                  <c:v>7018</c:v>
                </c:pt>
                <c:pt idx="7">
                  <c:v>6972</c:v>
                </c:pt>
                <c:pt idx="8">
                  <c:v>7879</c:v>
                </c:pt>
                <c:pt idx="9">
                  <c:v>7376</c:v>
                </c:pt>
                <c:pt idx="10">
                  <c:v>7667</c:v>
                </c:pt>
              </c:numCache>
            </c:numRef>
          </c:val>
          <c:extLst>
            <c:ext xmlns:c15="http://schemas.microsoft.com/office/drawing/2012/chart" uri="{02D57815-91ED-43cb-92C2-25804820EDAC}">
              <c15:datalabelsRange>
                <c15:f>'F1.4b'!$C$20:$C$30</c15:f>
                <c15:dlblRangeCache>
                  <c:ptCount val="11"/>
                  <c:pt idx="0">
                    <c:v>42 %</c:v>
                  </c:pt>
                  <c:pt idx="1">
                    <c:v>42 %</c:v>
                  </c:pt>
                  <c:pt idx="2">
                    <c:v>44 %</c:v>
                  </c:pt>
                  <c:pt idx="3">
                    <c:v>43 %</c:v>
                  </c:pt>
                  <c:pt idx="4">
                    <c:v>45 %</c:v>
                  </c:pt>
                  <c:pt idx="5">
                    <c:v>48 %</c:v>
                  </c:pt>
                  <c:pt idx="6">
                    <c:v>47 %</c:v>
                  </c:pt>
                  <c:pt idx="7">
                    <c:v>46 %</c:v>
                  </c:pt>
                  <c:pt idx="8">
                    <c:v>48 %</c:v>
                  </c:pt>
                  <c:pt idx="9">
                    <c:v>43 %</c:v>
                  </c:pt>
                  <c:pt idx="10">
                    <c:v>43 %</c:v>
                  </c:pt>
                </c15:dlblRangeCache>
              </c15:datalabelsRange>
            </c:ext>
            <c:ext xmlns:c16="http://schemas.microsoft.com/office/drawing/2014/chart" uri="{C3380CC4-5D6E-409C-BE32-E72D297353CC}">
              <c16:uniqueId val="{00000017-EE65-4880-8DA8-B42171CCF7EB}"/>
            </c:ext>
          </c:extLst>
        </c:ser>
        <c:ser>
          <c:idx val="2"/>
          <c:order val="2"/>
          <c:tx>
            <c:strRef>
              <c:f>'F1.4b'!$D$4</c:f>
              <c:strCache>
                <c:ptCount val="1"/>
                <c:pt idx="0">
                  <c:v>Forskningsrådet</c:v>
                </c:pt>
              </c:strCache>
            </c:strRef>
          </c:tx>
          <c:spPr>
            <a:solidFill>
              <a:schemeClr val="accent3"/>
            </a:solidFill>
            <a:ln>
              <a:noFill/>
            </a:ln>
            <a:effectLst/>
          </c:spPr>
          <c:invertIfNegative val="0"/>
          <c:dLbls>
            <c:dLbl>
              <c:idx val="0"/>
              <c:tx>
                <c:rich>
                  <a:bodyPr/>
                  <a:lstStyle/>
                  <a:p>
                    <a:fld id="{0D8AC3FF-429E-477A-9238-8DDE1BCBAD55}"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EE65-4880-8DA8-B42171CCF7EB}"/>
                </c:ext>
              </c:extLst>
            </c:dLbl>
            <c:dLbl>
              <c:idx val="1"/>
              <c:tx>
                <c:rich>
                  <a:bodyPr/>
                  <a:lstStyle/>
                  <a:p>
                    <a:fld id="{40D02FFA-03E5-4A12-A14C-671DB13FE9B2}"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EE65-4880-8DA8-B42171CCF7EB}"/>
                </c:ext>
              </c:extLst>
            </c:dLbl>
            <c:dLbl>
              <c:idx val="2"/>
              <c:tx>
                <c:rich>
                  <a:bodyPr/>
                  <a:lstStyle/>
                  <a:p>
                    <a:fld id="{14E588A3-01CF-479B-920B-9CFF38953677}"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EE65-4880-8DA8-B42171CCF7EB}"/>
                </c:ext>
              </c:extLst>
            </c:dLbl>
            <c:dLbl>
              <c:idx val="3"/>
              <c:tx>
                <c:rich>
                  <a:bodyPr/>
                  <a:lstStyle/>
                  <a:p>
                    <a:fld id="{B3DA06D0-172F-4FC7-9570-B07AB2899A92}"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EE65-4880-8DA8-B42171CCF7EB}"/>
                </c:ext>
              </c:extLst>
            </c:dLbl>
            <c:dLbl>
              <c:idx val="4"/>
              <c:tx>
                <c:rich>
                  <a:bodyPr/>
                  <a:lstStyle/>
                  <a:p>
                    <a:fld id="{DFCB2F32-BFA0-450A-97D0-3599E1C047C7}"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EE65-4880-8DA8-B42171CCF7EB}"/>
                </c:ext>
              </c:extLst>
            </c:dLbl>
            <c:dLbl>
              <c:idx val="5"/>
              <c:tx>
                <c:rich>
                  <a:bodyPr/>
                  <a:lstStyle/>
                  <a:p>
                    <a:fld id="{A7DB257B-0A88-474E-9993-A6FAA2811EB7}"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EE65-4880-8DA8-B42171CCF7EB}"/>
                </c:ext>
              </c:extLst>
            </c:dLbl>
            <c:dLbl>
              <c:idx val="6"/>
              <c:tx>
                <c:rich>
                  <a:bodyPr/>
                  <a:lstStyle/>
                  <a:p>
                    <a:fld id="{106402B8-F288-47B4-B367-1DF5FB6B0D63}"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EE65-4880-8DA8-B42171CCF7EB}"/>
                </c:ext>
              </c:extLst>
            </c:dLbl>
            <c:dLbl>
              <c:idx val="7"/>
              <c:tx>
                <c:rich>
                  <a:bodyPr/>
                  <a:lstStyle/>
                  <a:p>
                    <a:fld id="{2ECC34B7-36CE-444D-8E70-9C4C8771E9CA}"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EE65-4880-8DA8-B42171CCF7EB}"/>
                </c:ext>
              </c:extLst>
            </c:dLbl>
            <c:dLbl>
              <c:idx val="8"/>
              <c:tx>
                <c:rich>
                  <a:bodyPr/>
                  <a:lstStyle/>
                  <a:p>
                    <a:fld id="{78C8CBF2-4252-42A1-8292-530F13A1E138}"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EE65-4880-8DA8-B42171CCF7EB}"/>
                </c:ext>
              </c:extLst>
            </c:dLbl>
            <c:dLbl>
              <c:idx val="9"/>
              <c:tx>
                <c:rich>
                  <a:bodyPr/>
                  <a:lstStyle/>
                  <a:p>
                    <a:fld id="{4FABE3D1-CDFD-4043-8BA1-2682A6ADF301}"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EE65-4880-8DA8-B42171CCF7EB}"/>
                </c:ext>
              </c:extLst>
            </c:dLbl>
            <c:dLbl>
              <c:idx val="10"/>
              <c:tx>
                <c:rich>
                  <a:bodyPr/>
                  <a:lstStyle/>
                  <a:p>
                    <a:fld id="{219FC8BF-5A44-4E8B-AE53-A26EAC5D9CDE}"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'F1.4b'!$D$5:$D$15</c:f>
              <c:numCache>
                <c:formatCode>0</c:formatCode>
                <c:ptCount val="11"/>
                <c:pt idx="0">
                  <c:v>2827</c:v>
                </c:pt>
                <c:pt idx="1">
                  <c:v>2807</c:v>
                </c:pt>
                <c:pt idx="2">
                  <c:v>3010</c:v>
                </c:pt>
                <c:pt idx="3">
                  <c:v>3259</c:v>
                </c:pt>
                <c:pt idx="4">
                  <c:v>3416</c:v>
                </c:pt>
                <c:pt idx="5">
                  <c:v>3660</c:v>
                </c:pt>
                <c:pt idx="6">
                  <c:v>3742</c:v>
                </c:pt>
                <c:pt idx="7">
                  <c:v>3716</c:v>
                </c:pt>
                <c:pt idx="8">
                  <c:v>4045</c:v>
                </c:pt>
                <c:pt idx="9">
                  <c:v>4582</c:v>
                </c:pt>
                <c:pt idx="10">
                  <c:v>4692</c:v>
                </c:pt>
              </c:numCache>
            </c:numRef>
          </c:val>
          <c:extLst>
            <c:ext xmlns:c15="http://schemas.microsoft.com/office/drawing/2012/chart" uri="{02D57815-91ED-43cb-92C2-25804820EDAC}">
              <c15:datalabelsRange>
                <c15:f>'F1.4b'!$D$20:$D$30</c15:f>
                <c15:dlblRangeCache>
                  <c:ptCount val="11"/>
                  <c:pt idx="0">
                    <c:v>23 %</c:v>
                  </c:pt>
                  <c:pt idx="1">
                    <c:v>23 %</c:v>
                  </c:pt>
                  <c:pt idx="2">
                    <c:v>22 %</c:v>
                  </c:pt>
                  <c:pt idx="3">
                    <c:v>25 %</c:v>
                  </c:pt>
                  <c:pt idx="4">
                    <c:v>25 %</c:v>
                  </c:pt>
                  <c:pt idx="5">
                    <c:v>25 %</c:v>
                  </c:pt>
                  <c:pt idx="6">
                    <c:v>25 %</c:v>
                  </c:pt>
                  <c:pt idx="7">
                    <c:v>25 %</c:v>
                  </c:pt>
                  <c:pt idx="8">
                    <c:v>25 %</c:v>
                  </c:pt>
                  <c:pt idx="9">
                    <c:v>27 %</c:v>
                  </c:pt>
                  <c:pt idx="10">
                    <c:v>26 %</c:v>
                  </c:pt>
                </c15:dlblRangeCache>
              </c15:datalabelsRange>
            </c:ext>
            <c:ext xmlns:c16="http://schemas.microsoft.com/office/drawing/2014/chart" uri="{C3380CC4-5D6E-409C-BE32-E72D297353CC}">
              <c16:uniqueId val="{00000023-EE65-4880-8DA8-B42171CCF7EB}"/>
            </c:ext>
          </c:extLst>
        </c:ser>
        <c:ser>
          <c:idx val="3"/>
          <c:order val="3"/>
          <c:tx>
            <c:strRef>
              <c:f>'F1.4b'!$E$4</c:f>
              <c:strCache>
                <c:ptCount val="1"/>
                <c:pt idx="0">
                  <c:v>Andre nasjonale kilder</c:v>
                </c:pt>
              </c:strCache>
            </c:strRef>
          </c:tx>
          <c:spPr>
            <a:solidFill>
              <a:schemeClr val="accent4"/>
            </a:solidFill>
            <a:ln>
              <a:noFill/>
            </a:ln>
            <a:effectLst/>
          </c:spPr>
          <c:invertIfNegative val="0"/>
          <c:dLbls>
            <c:dLbl>
              <c:idx val="0"/>
              <c:tx>
                <c:rich>
                  <a:bodyPr/>
                  <a:lstStyle/>
                  <a:p>
                    <a:fld id="{DAB7F3DC-5451-41C2-93AE-D45AF471F36A}"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EE65-4880-8DA8-B42171CCF7EB}"/>
                </c:ext>
              </c:extLst>
            </c:dLbl>
            <c:dLbl>
              <c:idx val="1"/>
              <c:tx>
                <c:rich>
                  <a:bodyPr/>
                  <a:lstStyle/>
                  <a:p>
                    <a:fld id="{1E4DB4DD-E7C9-42F5-AB24-A48FE35E5A99}"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EE65-4880-8DA8-B42171CCF7EB}"/>
                </c:ext>
              </c:extLst>
            </c:dLbl>
            <c:dLbl>
              <c:idx val="2"/>
              <c:tx>
                <c:rich>
                  <a:bodyPr/>
                  <a:lstStyle/>
                  <a:p>
                    <a:fld id="{4767F586-62FD-4682-8529-61BCA063BFDD}"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EE65-4880-8DA8-B42171CCF7EB}"/>
                </c:ext>
              </c:extLst>
            </c:dLbl>
            <c:dLbl>
              <c:idx val="3"/>
              <c:tx>
                <c:rich>
                  <a:bodyPr/>
                  <a:lstStyle/>
                  <a:p>
                    <a:fld id="{E8FCCF07-B749-4648-981D-A30A74C4EFD7}"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EE65-4880-8DA8-B42171CCF7EB}"/>
                </c:ext>
              </c:extLst>
            </c:dLbl>
            <c:dLbl>
              <c:idx val="4"/>
              <c:tx>
                <c:rich>
                  <a:bodyPr/>
                  <a:lstStyle/>
                  <a:p>
                    <a:fld id="{D09222A5-9B68-4304-9BB2-99640176F1B6}"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EE65-4880-8DA8-B42171CCF7EB}"/>
                </c:ext>
              </c:extLst>
            </c:dLbl>
            <c:dLbl>
              <c:idx val="5"/>
              <c:tx>
                <c:rich>
                  <a:bodyPr/>
                  <a:lstStyle/>
                  <a:p>
                    <a:fld id="{F1270770-BC6C-4027-A11B-5B4CC3F4735E}"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EE65-4880-8DA8-B42171CCF7EB}"/>
                </c:ext>
              </c:extLst>
            </c:dLbl>
            <c:dLbl>
              <c:idx val="6"/>
              <c:tx>
                <c:rich>
                  <a:bodyPr/>
                  <a:lstStyle/>
                  <a:p>
                    <a:fld id="{0CEDAE01-F470-41A8-8563-35510ECF0DEE}"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EE65-4880-8DA8-B42171CCF7EB}"/>
                </c:ext>
              </c:extLst>
            </c:dLbl>
            <c:dLbl>
              <c:idx val="7"/>
              <c:tx>
                <c:rich>
                  <a:bodyPr/>
                  <a:lstStyle/>
                  <a:p>
                    <a:fld id="{6F8F717C-AA63-4444-B6BD-5E796A188D81}"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EE65-4880-8DA8-B42171CCF7EB}"/>
                </c:ext>
              </c:extLst>
            </c:dLbl>
            <c:dLbl>
              <c:idx val="8"/>
              <c:tx>
                <c:rich>
                  <a:bodyPr/>
                  <a:lstStyle/>
                  <a:p>
                    <a:fld id="{619264B6-D34E-49A5-B7A0-9B7F6A6A44D6}"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EE65-4880-8DA8-B42171CCF7EB}"/>
                </c:ext>
              </c:extLst>
            </c:dLbl>
            <c:dLbl>
              <c:idx val="9"/>
              <c:tx>
                <c:rich>
                  <a:bodyPr/>
                  <a:lstStyle/>
                  <a:p>
                    <a:fld id="{D9E1206F-251B-4305-859D-BD4A80A98F7D}"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EE65-4880-8DA8-B42171CCF7EB}"/>
                </c:ext>
              </c:extLst>
            </c:dLbl>
            <c:dLbl>
              <c:idx val="10"/>
              <c:tx>
                <c:rich>
                  <a:bodyPr/>
                  <a:lstStyle/>
                  <a:p>
                    <a:fld id="{6CD227F2-99F9-413D-A3F8-905FCA0642E7}"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'F1.4b'!$E$5:$E$15</c:f>
              <c:numCache>
                <c:formatCode>0</c:formatCode>
                <c:ptCount val="11"/>
                <c:pt idx="0">
                  <c:v>445</c:v>
                </c:pt>
                <c:pt idx="1">
                  <c:v>436</c:v>
                </c:pt>
                <c:pt idx="2">
                  <c:v>741</c:v>
                </c:pt>
                <c:pt idx="3">
                  <c:v>418</c:v>
                </c:pt>
                <c:pt idx="4">
                  <c:v>486</c:v>
                </c:pt>
                <c:pt idx="5">
                  <c:v>423</c:v>
                </c:pt>
                <c:pt idx="6">
                  <c:v>504</c:v>
                </c:pt>
                <c:pt idx="7">
                  <c:v>521</c:v>
                </c:pt>
                <c:pt idx="8">
                  <c:v>550</c:v>
                </c:pt>
                <c:pt idx="9">
                  <c:v>615</c:v>
                </c:pt>
                <c:pt idx="10">
                  <c:v>995</c:v>
                </c:pt>
              </c:numCache>
            </c:numRef>
          </c:val>
          <c:extLst>
            <c:ext xmlns:c15="http://schemas.microsoft.com/office/drawing/2012/chart" uri="{02D57815-91ED-43cb-92C2-25804820EDAC}">
              <c15:datalabelsRange>
                <c15:f>'F1.4b'!$E$20:$E$30</c15:f>
                <c15:dlblRangeCache>
                  <c:ptCount val="11"/>
                  <c:pt idx="0">
                    <c:v>4 %</c:v>
                  </c:pt>
                  <c:pt idx="1">
                    <c:v>4 %</c:v>
                  </c:pt>
                  <c:pt idx="2">
                    <c:v>5 %</c:v>
                  </c:pt>
                  <c:pt idx="3">
                    <c:v>3 %</c:v>
                  </c:pt>
                  <c:pt idx="4">
                    <c:v>4 %</c:v>
                  </c:pt>
                  <c:pt idx="5">
                    <c:v>3 %</c:v>
                  </c:pt>
                  <c:pt idx="6">
                    <c:v>3 %</c:v>
                  </c:pt>
                  <c:pt idx="7">
                    <c:v>3 %</c:v>
                  </c:pt>
                  <c:pt idx="8">
                    <c:v>3 %</c:v>
                  </c:pt>
                  <c:pt idx="9">
                    <c:v>4 %</c:v>
                  </c:pt>
                  <c:pt idx="10">
                    <c:v>6 %</c:v>
                  </c:pt>
                </c15:dlblRangeCache>
              </c15:datalabelsRange>
            </c:ext>
            <c:ext xmlns:c16="http://schemas.microsoft.com/office/drawing/2014/chart" uri="{C3380CC4-5D6E-409C-BE32-E72D297353CC}">
              <c16:uniqueId val="{0000002F-EE65-4880-8DA8-B42171CCF7EB}"/>
            </c:ext>
          </c:extLst>
        </c:ser>
        <c:ser>
          <c:idx val="4"/>
          <c:order val="4"/>
          <c:tx>
            <c:strRef>
              <c:f>'F1.4b'!$F$4</c:f>
              <c:strCache>
                <c:ptCount val="1"/>
                <c:pt idx="0">
                  <c:v>Utlandet</c:v>
                </c:pt>
              </c:strCache>
            </c:strRef>
          </c:tx>
          <c:spPr>
            <a:solidFill>
              <a:schemeClr val="accent5"/>
            </a:solidFill>
            <a:ln>
              <a:noFill/>
            </a:ln>
            <a:effectLst/>
          </c:spPr>
          <c:invertIfNegative val="0"/>
          <c:dLbls>
            <c:dLbl>
              <c:idx val="0"/>
              <c:tx>
                <c:rich>
                  <a:bodyPr/>
                  <a:lstStyle/>
                  <a:p>
                    <a:fld id="{D9A4E464-472C-4FE6-BF64-651F88F131EE}"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EE65-4880-8DA8-B42171CCF7EB}"/>
                </c:ext>
              </c:extLst>
            </c:dLbl>
            <c:dLbl>
              <c:idx val="1"/>
              <c:tx>
                <c:rich>
                  <a:bodyPr/>
                  <a:lstStyle/>
                  <a:p>
                    <a:fld id="{02C6F288-1AF9-40B2-B19A-21546D1506BC}"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EE65-4880-8DA8-B42171CCF7EB}"/>
                </c:ext>
              </c:extLst>
            </c:dLbl>
            <c:dLbl>
              <c:idx val="2"/>
              <c:tx>
                <c:rich>
                  <a:bodyPr/>
                  <a:lstStyle/>
                  <a:p>
                    <a:fld id="{5D533F49-C3AD-4B86-8D50-BAA5F1A742AB}"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EE65-4880-8DA8-B42171CCF7EB}"/>
                </c:ext>
              </c:extLst>
            </c:dLbl>
            <c:dLbl>
              <c:idx val="3"/>
              <c:tx>
                <c:rich>
                  <a:bodyPr/>
                  <a:lstStyle/>
                  <a:p>
                    <a:fld id="{249D0F5A-E2FB-4B43-81C0-B091B282E5C6}"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EE65-4880-8DA8-B42171CCF7EB}"/>
                </c:ext>
              </c:extLst>
            </c:dLbl>
            <c:dLbl>
              <c:idx val="4"/>
              <c:tx>
                <c:rich>
                  <a:bodyPr/>
                  <a:lstStyle/>
                  <a:p>
                    <a:fld id="{EB85474B-5BE2-491D-A6BB-BC34150977A9}"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EE65-4880-8DA8-B42171CCF7EB}"/>
                </c:ext>
              </c:extLst>
            </c:dLbl>
            <c:dLbl>
              <c:idx val="5"/>
              <c:tx>
                <c:rich>
                  <a:bodyPr/>
                  <a:lstStyle/>
                  <a:p>
                    <a:fld id="{2914BB57-4FAF-4210-9158-CEDBB90D7BE2}"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EE65-4880-8DA8-B42171CCF7EB}"/>
                </c:ext>
              </c:extLst>
            </c:dLbl>
            <c:dLbl>
              <c:idx val="6"/>
              <c:tx>
                <c:rich>
                  <a:bodyPr/>
                  <a:lstStyle/>
                  <a:p>
                    <a:fld id="{058EDDCA-726C-4A52-94FD-9F4FA752268E}"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EE65-4880-8DA8-B42171CCF7EB}"/>
                </c:ext>
              </c:extLst>
            </c:dLbl>
            <c:dLbl>
              <c:idx val="7"/>
              <c:tx>
                <c:rich>
                  <a:bodyPr/>
                  <a:lstStyle/>
                  <a:p>
                    <a:fld id="{6B1F3E29-6E7F-49EC-A50F-D80497B8BE6A}"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EE65-4880-8DA8-B42171CCF7EB}"/>
                </c:ext>
              </c:extLst>
            </c:dLbl>
            <c:dLbl>
              <c:idx val="8"/>
              <c:tx>
                <c:rich>
                  <a:bodyPr/>
                  <a:lstStyle/>
                  <a:p>
                    <a:fld id="{5962756B-2F22-49E0-A4A7-D49500722643}"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EE65-4880-8DA8-B42171CCF7EB}"/>
                </c:ext>
              </c:extLst>
            </c:dLbl>
            <c:dLbl>
              <c:idx val="9"/>
              <c:tx>
                <c:rich>
                  <a:bodyPr/>
                  <a:lstStyle/>
                  <a:p>
                    <a:fld id="{97272938-7F60-4BCD-B658-404D91B07169}"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EE65-4880-8DA8-B42171CCF7EB}"/>
                </c:ext>
              </c:extLst>
            </c:dLbl>
            <c:dLbl>
              <c:idx val="10"/>
              <c:tx>
                <c:rich>
                  <a:bodyPr/>
                  <a:lstStyle/>
                  <a:p>
                    <a:fld id="{C8319759-1BBB-40ED-A2A8-8BFB8EDCFB34}"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'F1.4b'!$F$5:$F$15</c:f>
              <c:numCache>
                <c:formatCode>0</c:formatCode>
                <c:ptCount val="11"/>
                <c:pt idx="0">
                  <c:v>1314</c:v>
                </c:pt>
                <c:pt idx="1">
                  <c:v>1307</c:v>
                </c:pt>
                <c:pt idx="2">
                  <c:v>1373</c:v>
                </c:pt>
                <c:pt idx="3">
                  <c:v>1357</c:v>
                </c:pt>
                <c:pt idx="4">
                  <c:v>1311</c:v>
                </c:pt>
                <c:pt idx="5">
                  <c:v>1317</c:v>
                </c:pt>
                <c:pt idx="6">
                  <c:v>1292</c:v>
                </c:pt>
                <c:pt idx="7">
                  <c:v>1236</c:v>
                </c:pt>
                <c:pt idx="8">
                  <c:v>1342</c:v>
                </c:pt>
                <c:pt idx="9">
                  <c:v>1568</c:v>
                </c:pt>
                <c:pt idx="10">
                  <c:v>2002</c:v>
                </c:pt>
              </c:numCache>
            </c:numRef>
          </c:val>
          <c:extLst>
            <c:ext xmlns:c15="http://schemas.microsoft.com/office/drawing/2012/chart" uri="{02D57815-91ED-43cb-92C2-25804820EDAC}">
              <c15:datalabelsRange>
                <c15:f>'F1.4b'!$F$20:$F$30</c15:f>
                <c15:dlblRangeCache>
                  <c:ptCount val="11"/>
                  <c:pt idx="0">
                    <c:v>11 %</c:v>
                  </c:pt>
                  <c:pt idx="1">
                    <c:v>11 %</c:v>
                  </c:pt>
                  <c:pt idx="2">
                    <c:v>10 %</c:v>
                  </c:pt>
                  <c:pt idx="3">
                    <c:v>10 %</c:v>
                  </c:pt>
                  <c:pt idx="4">
                    <c:v>9 %</c:v>
                  </c:pt>
                  <c:pt idx="5">
                    <c:v>9 %</c:v>
                  </c:pt>
                  <c:pt idx="6">
                    <c:v>9 %</c:v>
                  </c:pt>
                  <c:pt idx="7">
                    <c:v>8 %</c:v>
                  </c:pt>
                  <c:pt idx="8">
                    <c:v>8 %</c:v>
                  </c:pt>
                  <c:pt idx="9">
                    <c:v>9 %</c:v>
                  </c:pt>
                  <c:pt idx="10">
                    <c:v>11 %</c:v>
                  </c:pt>
                </c15:dlblRangeCache>
              </c15:datalabelsRange>
            </c:ext>
            <c:ext xmlns:c16="http://schemas.microsoft.com/office/drawing/2014/chart" uri="{C3380CC4-5D6E-409C-BE32-E72D297353CC}">
              <c16:uniqueId val="{0000003B-EE65-4880-8DA8-B42171CCF7EB}"/>
            </c:ext>
          </c:extLst>
        </c:ser>
        <c:dLbls>
          <c:showLegendKey val="0"/>
          <c:showVal val="0"/>
          <c:showCatName val="0"/>
          <c:showSerName val="0"/>
          <c:showPercent val="0"/>
          <c:showBubbleSize val="0"/>
        </c:dLbls>
        <c:gapWidth val="219"/>
        <c:overlap val="-27"/>
        <c:axId val="1958632240"/>
        <c:axId val="1958627440"/>
      </c:barChart>
      <c:catAx>
        <c:axId val="195863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58627440"/>
        <c:crosses val="autoZero"/>
        <c:auto val="1"/>
        <c:lblAlgn val="ctr"/>
        <c:lblOffset val="100"/>
        <c:noMultiLvlLbl val="0"/>
      </c:catAx>
      <c:valAx>
        <c:axId val="1958627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58632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F1-42F8-97DF-E3D05E34FEC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F1-42F8-97DF-E3D05E34FEC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F1-42F8-97DF-E3D05E34FEC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F1-42F8-97DF-E3D05E34FEC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8F1-42F8-97DF-E3D05E34FEC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8F1-42F8-97DF-E3D05E34FEC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8F1-42F8-97DF-E3D05E34FEC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'F1.4c'!$A$5:$A$11</c:f>
              <c:strCache>
                <c:ptCount val="7"/>
                <c:pt idx="0">
                  <c:v>EU-kommisjonen</c:v>
                </c:pt>
                <c:pt idx="1">
                  <c:v>Internasjonale organisasjoner</c:v>
                </c:pt>
                <c:pt idx="2">
                  <c:v>Nordiske organisasjoner</c:v>
                </c:pt>
                <c:pt idx="3">
                  <c:v>Utenlandsk næringsliv</c:v>
                </c:pt>
                <c:pt idx="4">
                  <c:v>Utenlandske forskningsinstitutter</c:v>
                </c:pt>
                <c:pt idx="5">
                  <c:v>Utenlandske læresteder</c:v>
                </c:pt>
                <c:pt idx="6">
                  <c:v>Utenlandske offentlige institusjoner</c:v>
                </c:pt>
              </c:strCache>
            </c:strRef>
          </c:cat>
          <c:val>
            <c:numRef>
              <c:f>'F1.4c'!$B$5:$B$11</c:f>
              <c:numCache>
                <c:formatCode>_-* #\ ##0_-;\-* #\ ##0_-;_-* "-"??_-;_-@_-</c:formatCode>
                <c:ptCount val="7"/>
                <c:pt idx="0">
                  <c:v>1050</c:v>
                </c:pt>
                <c:pt idx="1">
                  <c:v>38</c:v>
                </c:pt>
                <c:pt idx="2">
                  <c:v>121</c:v>
                </c:pt>
                <c:pt idx="3">
                  <c:v>406</c:v>
                </c:pt>
                <c:pt idx="4">
                  <c:v>72</c:v>
                </c:pt>
                <c:pt idx="5">
                  <c:v>293</c:v>
                </c:pt>
                <c:pt idx="6">
                  <c:v>21</c:v>
                </c:pt>
              </c:numCache>
            </c:numRef>
          </c:val>
          <c:extLst>
            <c:ext xmlns:c16="http://schemas.microsoft.com/office/drawing/2014/chart" uri="{C3380CC4-5D6E-409C-BE32-E72D297353CC}">
              <c16:uniqueId val="{0000000E-08F1-42F8-97DF-E3D05E34FEC3}"/>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'F1.4d'!$B$4</c:f>
              <c:strCache>
                <c:ptCount val="1"/>
                <c:pt idx="0">
                  <c:v>Humaniora og kunstfag</c:v>
                </c:pt>
              </c:strCache>
            </c:strRef>
          </c:tx>
          <c:spPr>
            <a:ln w="28575" cap="rnd">
              <a:solidFill>
                <a:schemeClr val="accent1"/>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'F1.4d'!$B$5:$B$15</c:f>
              <c:numCache>
                <c:formatCode>General</c:formatCode>
                <c:ptCount val="11"/>
                <c:pt idx="0">
                  <c:v>267</c:v>
                </c:pt>
                <c:pt idx="1">
                  <c:v>291</c:v>
                </c:pt>
                <c:pt idx="2">
                  <c:v>323</c:v>
                </c:pt>
                <c:pt idx="3">
                  <c:v>341</c:v>
                </c:pt>
                <c:pt idx="4">
                  <c:v>354</c:v>
                </c:pt>
                <c:pt idx="5">
                  <c:v>376</c:v>
                </c:pt>
                <c:pt idx="6">
                  <c:v>432</c:v>
                </c:pt>
                <c:pt idx="7">
                  <c:v>428</c:v>
                </c:pt>
                <c:pt idx="8">
                  <c:v>465</c:v>
                </c:pt>
                <c:pt idx="9">
                  <c:v>461</c:v>
                </c:pt>
                <c:pt idx="10">
                  <c:v>483</c:v>
                </c:pt>
              </c:numCache>
            </c:numRef>
          </c:val>
          <c:smooth val="0"/>
          <c:extLst>
            <c:ext xmlns:c16="http://schemas.microsoft.com/office/drawing/2014/chart" uri="{C3380CC4-5D6E-409C-BE32-E72D297353CC}">
              <c16:uniqueId val="{00000000-7311-4528-ABE0-EF7B1927186C}"/>
            </c:ext>
          </c:extLst>
        </c:ser>
        <c:ser>
          <c:idx val="1"/>
          <c:order val="1"/>
          <c:tx>
            <c:strRef>
              <c:f>'F1.4d'!$C$4</c:f>
              <c:strCache>
                <c:ptCount val="1"/>
                <c:pt idx="0">
                  <c:v>Samfunnsvitenskap </c:v>
                </c:pt>
              </c:strCache>
            </c:strRef>
          </c:tx>
          <c:spPr>
            <a:ln w="28575" cap="rnd">
              <a:solidFill>
                <a:schemeClr val="accent2"/>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'F1.4d'!$C$5:$C$15</c:f>
              <c:numCache>
                <c:formatCode>General</c:formatCode>
                <c:ptCount val="11"/>
                <c:pt idx="0">
                  <c:v>1960</c:v>
                </c:pt>
                <c:pt idx="1">
                  <c:v>1985</c:v>
                </c:pt>
                <c:pt idx="2">
                  <c:v>2092</c:v>
                </c:pt>
                <c:pt idx="3">
                  <c:v>1980</c:v>
                </c:pt>
                <c:pt idx="4">
                  <c:v>1982</c:v>
                </c:pt>
                <c:pt idx="5">
                  <c:v>2106</c:v>
                </c:pt>
                <c:pt idx="6">
                  <c:v>2106</c:v>
                </c:pt>
                <c:pt idx="7">
                  <c:v>2078</c:v>
                </c:pt>
                <c:pt idx="8">
                  <c:v>2074</c:v>
                </c:pt>
                <c:pt idx="9">
                  <c:v>2283</c:v>
                </c:pt>
                <c:pt idx="10">
                  <c:v>2486</c:v>
                </c:pt>
              </c:numCache>
            </c:numRef>
          </c:val>
          <c:smooth val="0"/>
          <c:extLst>
            <c:ext xmlns:c16="http://schemas.microsoft.com/office/drawing/2014/chart" uri="{C3380CC4-5D6E-409C-BE32-E72D297353CC}">
              <c16:uniqueId val="{00000001-7311-4528-ABE0-EF7B1927186C}"/>
            </c:ext>
          </c:extLst>
        </c:ser>
        <c:ser>
          <c:idx val="2"/>
          <c:order val="2"/>
          <c:tx>
            <c:strRef>
              <c:f>'F1.4d'!$D$4</c:f>
              <c:strCache>
                <c:ptCount val="1"/>
                <c:pt idx="0">
                  <c:v>Matematikk og naturvitenskap </c:v>
                </c:pt>
              </c:strCache>
            </c:strRef>
          </c:tx>
          <c:spPr>
            <a:ln w="28575" cap="rnd">
              <a:solidFill>
                <a:schemeClr val="accent3"/>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'F1.4d'!$D$5:$D$15</c:f>
              <c:numCache>
                <c:formatCode>General</c:formatCode>
                <c:ptCount val="11"/>
                <c:pt idx="0">
                  <c:v>2158</c:v>
                </c:pt>
                <c:pt idx="1">
                  <c:v>2238</c:v>
                </c:pt>
                <c:pt idx="2">
                  <c:v>2516</c:v>
                </c:pt>
                <c:pt idx="3">
                  <c:v>2631</c:v>
                </c:pt>
                <c:pt idx="4">
                  <c:v>2761</c:v>
                </c:pt>
                <c:pt idx="5">
                  <c:v>2822</c:v>
                </c:pt>
                <c:pt idx="6">
                  <c:v>2789</c:v>
                </c:pt>
                <c:pt idx="7">
                  <c:v>2722</c:v>
                </c:pt>
                <c:pt idx="8">
                  <c:v>3073</c:v>
                </c:pt>
                <c:pt idx="9">
                  <c:v>3874</c:v>
                </c:pt>
                <c:pt idx="10">
                  <c:v>4148</c:v>
                </c:pt>
              </c:numCache>
            </c:numRef>
          </c:val>
          <c:smooth val="0"/>
          <c:extLst>
            <c:ext xmlns:c16="http://schemas.microsoft.com/office/drawing/2014/chart" uri="{C3380CC4-5D6E-409C-BE32-E72D297353CC}">
              <c16:uniqueId val="{00000002-7311-4528-ABE0-EF7B1927186C}"/>
            </c:ext>
          </c:extLst>
        </c:ser>
        <c:ser>
          <c:idx val="3"/>
          <c:order val="3"/>
          <c:tx>
            <c:strRef>
              <c:f>'F1.4d'!$E$4</c:f>
              <c:strCache>
                <c:ptCount val="1"/>
                <c:pt idx="0">
                  <c:v>Teknologi </c:v>
                </c:pt>
              </c:strCache>
            </c:strRef>
          </c:tx>
          <c:spPr>
            <a:ln w="28575" cap="rnd">
              <a:solidFill>
                <a:schemeClr val="accent4"/>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'F1.4d'!$E$5:$E$15</c:f>
              <c:numCache>
                <c:formatCode>General</c:formatCode>
                <c:ptCount val="11"/>
                <c:pt idx="0">
                  <c:v>4075</c:v>
                </c:pt>
                <c:pt idx="1">
                  <c:v>4196</c:v>
                </c:pt>
                <c:pt idx="2">
                  <c:v>4363</c:v>
                </c:pt>
                <c:pt idx="3">
                  <c:v>4114</c:v>
                </c:pt>
                <c:pt idx="4">
                  <c:v>4181</c:v>
                </c:pt>
                <c:pt idx="5">
                  <c:v>4481</c:v>
                </c:pt>
                <c:pt idx="6">
                  <c:v>4945</c:v>
                </c:pt>
                <c:pt idx="7">
                  <c:v>4905</c:v>
                </c:pt>
                <c:pt idx="8">
                  <c:v>5189</c:v>
                </c:pt>
                <c:pt idx="9">
                  <c:v>5652</c:v>
                </c:pt>
                <c:pt idx="10">
                  <c:v>5651</c:v>
                </c:pt>
              </c:numCache>
            </c:numRef>
          </c:val>
          <c:smooth val="0"/>
          <c:extLst>
            <c:ext xmlns:c16="http://schemas.microsoft.com/office/drawing/2014/chart" uri="{C3380CC4-5D6E-409C-BE32-E72D297353CC}">
              <c16:uniqueId val="{00000003-7311-4528-ABE0-EF7B1927186C}"/>
            </c:ext>
          </c:extLst>
        </c:ser>
        <c:ser>
          <c:idx val="4"/>
          <c:order val="4"/>
          <c:tx>
            <c:strRef>
              <c:f>'F1.4d'!$F$4</c:f>
              <c:strCache>
                <c:ptCount val="1"/>
                <c:pt idx="0">
                  <c:v>Medisin og helsefag </c:v>
                </c:pt>
              </c:strCache>
            </c:strRef>
          </c:tx>
          <c:spPr>
            <a:ln w="28575" cap="rnd">
              <a:solidFill>
                <a:schemeClr val="accent5"/>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'F1.4d'!$F$5:$F$15</c:f>
              <c:numCache>
                <c:formatCode>General</c:formatCode>
                <c:ptCount val="11"/>
                <c:pt idx="0">
                  <c:v>1510</c:v>
                </c:pt>
                <c:pt idx="1">
                  <c:v>1542</c:v>
                </c:pt>
                <c:pt idx="2">
                  <c:v>1725</c:v>
                </c:pt>
                <c:pt idx="3">
                  <c:v>1846</c:v>
                </c:pt>
                <c:pt idx="4">
                  <c:v>1750</c:v>
                </c:pt>
                <c:pt idx="5">
                  <c:v>1823</c:v>
                </c:pt>
                <c:pt idx="6">
                  <c:v>1905</c:v>
                </c:pt>
                <c:pt idx="7">
                  <c:v>1985</c:v>
                </c:pt>
                <c:pt idx="8">
                  <c:v>2110</c:v>
                </c:pt>
                <c:pt idx="9">
                  <c:v>2190</c:v>
                </c:pt>
                <c:pt idx="10">
                  <c:v>2360</c:v>
                </c:pt>
              </c:numCache>
            </c:numRef>
          </c:val>
          <c:smooth val="0"/>
          <c:extLst>
            <c:ext xmlns:c16="http://schemas.microsoft.com/office/drawing/2014/chart" uri="{C3380CC4-5D6E-409C-BE32-E72D297353CC}">
              <c16:uniqueId val="{00000004-7311-4528-ABE0-EF7B1927186C}"/>
            </c:ext>
          </c:extLst>
        </c:ser>
        <c:ser>
          <c:idx val="5"/>
          <c:order val="5"/>
          <c:tx>
            <c:strRef>
              <c:f>'F1.4d'!$G$4</c:f>
              <c:strCache>
                <c:ptCount val="1"/>
                <c:pt idx="0">
                  <c:v>Landbruks- og fiskerifag og veterinærmedisin </c:v>
                </c:pt>
              </c:strCache>
            </c:strRef>
          </c:tx>
          <c:spPr>
            <a:ln w="28575" cap="rnd">
              <a:solidFill>
                <a:schemeClr val="accent6"/>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'F1.4d'!$G$5:$G$15</c:f>
              <c:numCache>
                <c:formatCode>General</c:formatCode>
                <c:ptCount val="11"/>
                <c:pt idx="0">
                  <c:v>1720</c:v>
                </c:pt>
                <c:pt idx="1">
                  <c:v>1658</c:v>
                </c:pt>
                <c:pt idx="2">
                  <c:v>1794</c:v>
                </c:pt>
                <c:pt idx="3">
                  <c:v>1827</c:v>
                </c:pt>
                <c:pt idx="4">
                  <c:v>2097</c:v>
                </c:pt>
                <c:pt idx="5">
                  <c:v>2078</c:v>
                </c:pt>
                <c:pt idx="6">
                  <c:v>2388</c:v>
                </c:pt>
                <c:pt idx="7">
                  <c:v>2355</c:v>
                </c:pt>
                <c:pt idx="8">
                  <c:v>2219</c:v>
                </c:pt>
                <c:pt idx="9">
                  <c:v>1905</c:v>
                </c:pt>
                <c:pt idx="10">
                  <c:v>1954</c:v>
                </c:pt>
              </c:numCache>
            </c:numRef>
          </c:val>
          <c:smooth val="0"/>
          <c:extLst>
            <c:ext xmlns:c16="http://schemas.microsoft.com/office/drawing/2014/chart" uri="{C3380CC4-5D6E-409C-BE32-E72D297353CC}">
              <c16:uniqueId val="{00000005-7311-4528-ABE0-EF7B1927186C}"/>
            </c:ext>
          </c:extLst>
        </c:ser>
        <c:dLbls>
          <c:showLegendKey val="0"/>
          <c:showVal val="0"/>
          <c:showCatName val="0"/>
          <c:showSerName val="0"/>
          <c:showPercent val="0"/>
          <c:showBubbleSize val="0"/>
        </c:dLbls>
        <c:smooth val="0"/>
        <c:axId val="262323904"/>
        <c:axId val="262340704"/>
      </c:lineChart>
      <c:catAx>
        <c:axId val="26232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62340704"/>
        <c:crosses val="autoZero"/>
        <c:auto val="1"/>
        <c:lblAlgn val="ctr"/>
        <c:lblOffset val="100"/>
        <c:noMultiLvlLbl val="0"/>
      </c:catAx>
      <c:valAx>
        <c:axId val="262340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62323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2"/>
          <c:tx>
            <c:strRef>
              <c:f>'F1.4e'!$D$20</c:f>
              <c:strCache>
                <c:ptCount val="1"/>
                <c:pt idx="0">
                  <c:v>Primærnæringsinstitutter</c:v>
                </c:pt>
              </c:strCache>
            </c:strRef>
          </c:tx>
          <c:spPr>
            <a:solidFill>
              <a:schemeClr val="accent3"/>
            </a:solidFill>
            <a:ln>
              <a:noFill/>
            </a:ln>
            <a:effectLst/>
          </c:spPr>
          <c:invertIfNegative val="0"/>
          <c:dLbls>
            <c:dLbl>
              <c:idx val="0"/>
              <c:tx>
                <c:rich>
                  <a:bodyPr/>
                  <a:lstStyle/>
                  <a:p>
                    <a:fld id="{7E8BFFF5-E2A3-4C6E-8BD6-641823A5A5E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4C4-4122-9EE6-C31C21704702}"/>
                </c:ext>
              </c:extLst>
            </c:dLbl>
            <c:dLbl>
              <c:idx val="1"/>
              <c:tx>
                <c:rich>
                  <a:bodyPr/>
                  <a:lstStyle/>
                  <a:p>
                    <a:fld id="{0565DFCE-2E6C-4691-999B-1FA33D30692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14C4-4122-9EE6-C31C21704702}"/>
                </c:ext>
              </c:extLst>
            </c:dLbl>
            <c:dLbl>
              <c:idx val="2"/>
              <c:tx>
                <c:rich>
                  <a:bodyPr/>
                  <a:lstStyle/>
                  <a:p>
                    <a:fld id="{DF72F117-BE5A-488D-9433-7EFCC2D1442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4C4-4122-9EE6-C31C21704702}"/>
                </c:ext>
              </c:extLst>
            </c:dLbl>
            <c:dLbl>
              <c:idx val="3"/>
              <c:tx>
                <c:rich>
                  <a:bodyPr/>
                  <a:lstStyle/>
                  <a:p>
                    <a:fld id="{5368068E-ADE4-4825-A3C7-D9C2DF4BB558}"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4C4-4122-9EE6-C31C21704702}"/>
                </c:ext>
              </c:extLst>
            </c:dLbl>
            <c:dLbl>
              <c:idx val="4"/>
              <c:tx>
                <c:rich>
                  <a:bodyPr/>
                  <a:lstStyle/>
                  <a:p>
                    <a:fld id="{2BC426A2-7345-4E08-8DEA-949384B510FE}"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4C4-4122-9EE6-C31C21704702}"/>
                </c:ext>
              </c:extLst>
            </c:dLbl>
            <c:dLbl>
              <c:idx val="5"/>
              <c:tx>
                <c:rich>
                  <a:bodyPr/>
                  <a:lstStyle/>
                  <a:p>
                    <a:fld id="{62A7584B-D041-4E5F-A859-5124AD6B733A}"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4C4-4122-9EE6-C31C21704702}"/>
                </c:ext>
              </c:extLst>
            </c:dLbl>
            <c:dLbl>
              <c:idx val="6"/>
              <c:tx>
                <c:rich>
                  <a:bodyPr/>
                  <a:lstStyle/>
                  <a:p>
                    <a:fld id="{5B388735-949E-4EAA-B74E-FEBD4CB6370B}"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4C4-4122-9EE6-C31C21704702}"/>
                </c:ext>
              </c:extLst>
            </c:dLbl>
            <c:dLbl>
              <c:idx val="7"/>
              <c:tx>
                <c:rich>
                  <a:bodyPr/>
                  <a:lstStyle/>
                  <a:p>
                    <a:fld id="{24B4AE35-A2AE-40A1-93F1-B3AB3AE5BB46}"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4C4-4122-9EE6-C31C21704702}"/>
                </c:ext>
              </c:extLst>
            </c:dLbl>
            <c:dLbl>
              <c:idx val="8"/>
              <c:tx>
                <c:rich>
                  <a:bodyPr/>
                  <a:lstStyle/>
                  <a:p>
                    <a:fld id="{79A7929A-C5E0-4053-90FF-DD221A6FA13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4C4-4122-9EE6-C31C21704702}"/>
                </c:ext>
              </c:extLst>
            </c:dLbl>
            <c:dLbl>
              <c:idx val="9"/>
              <c:tx>
                <c:rich>
                  <a:bodyPr/>
                  <a:lstStyle/>
                  <a:p>
                    <a:fld id="{2297B8F1-13E2-4A31-B464-817EB486855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14C4-4122-9EE6-C31C21704702}"/>
                </c:ext>
              </c:extLst>
            </c:dLbl>
            <c:dLbl>
              <c:idx val="10"/>
              <c:tx>
                <c:rich>
                  <a:bodyPr/>
                  <a:lstStyle/>
                  <a:p>
                    <a:fld id="{B8DE993F-49FF-46A8-A809-244D215C443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'F1.4e'!$D$21:$D$31</c:f>
              <c:numCache>
                <c:formatCode>0</c:formatCode>
                <c:ptCount val="11"/>
                <c:pt idx="0">
                  <c:v>1347.3684210526317</c:v>
                </c:pt>
                <c:pt idx="1">
                  <c:v>1309.0349075975359</c:v>
                </c:pt>
                <c:pt idx="2">
                  <c:v>1391</c:v>
                </c:pt>
                <c:pt idx="3">
                  <c:v>1430.5283757338552</c:v>
                </c:pt>
                <c:pt idx="4">
                  <c:v>1507.2046109510088</c:v>
                </c:pt>
                <c:pt idx="5">
                  <c:v>1541.044776119403</c:v>
                </c:pt>
                <c:pt idx="6">
                  <c:v>1556.6636446056211</c:v>
                </c:pt>
                <c:pt idx="7">
                  <c:v>1488.849241748439</c:v>
                </c:pt>
                <c:pt idx="8">
                  <c:v>2003.5026269702278</c:v>
                </c:pt>
                <c:pt idx="9">
                  <c:v>1405.3398058252428</c:v>
                </c:pt>
                <c:pt idx="10">
                  <c:v>1365.1642475171886</c:v>
                </c:pt>
              </c:numCache>
            </c:numRef>
          </c:val>
          <c:extLst>
            <c:ext xmlns:c15="http://schemas.microsoft.com/office/drawing/2012/chart" uri="{02D57815-91ED-43cb-92C2-25804820EDAC}">
              <c15:datalabelsRange>
                <c15:f>'F1.4e'!$D$36:$D$46</c15:f>
                <c15:dlblRangeCache>
                  <c:ptCount val="11"/>
                  <c:pt idx="0">
                    <c:v>11 %</c:v>
                  </c:pt>
                  <c:pt idx="1">
                    <c:v>10 %</c:v>
                  </c:pt>
                  <c:pt idx="2">
                    <c:v>10 %</c:v>
                  </c:pt>
                  <c:pt idx="3">
                    <c:v>11 %</c:v>
                  </c:pt>
                  <c:pt idx="4">
                    <c:v>11 %</c:v>
                  </c:pt>
                  <c:pt idx="5">
                    <c:v>11 %</c:v>
                  </c:pt>
                  <c:pt idx="6">
                    <c:v>11 %</c:v>
                  </c:pt>
                  <c:pt idx="7">
                    <c:v>11 %</c:v>
                  </c:pt>
                  <c:pt idx="8">
                    <c:v>14 %</c:v>
                  </c:pt>
                  <c:pt idx="9">
                    <c:v>10 %</c:v>
                  </c:pt>
                  <c:pt idx="10">
                    <c:v>10 %</c:v>
                  </c:pt>
                </c15:dlblRangeCache>
              </c15:datalabelsRange>
            </c:ext>
            <c:ext xmlns:c16="http://schemas.microsoft.com/office/drawing/2014/chart" uri="{C3380CC4-5D6E-409C-BE32-E72D297353CC}">
              <c16:uniqueId val="{0000000B-14C4-4122-9EE6-C31C21704702}"/>
            </c:ext>
          </c:extLst>
        </c:ser>
        <c:ser>
          <c:idx val="3"/>
          <c:order val="3"/>
          <c:tx>
            <c:strRef>
              <c:f>'F1.4e'!$E$20</c:f>
              <c:strCache>
                <c:ptCount val="1"/>
                <c:pt idx="0">
                  <c:v>Teknisk-industrielle institutter</c:v>
                </c:pt>
              </c:strCache>
            </c:strRef>
          </c:tx>
          <c:spPr>
            <a:solidFill>
              <a:schemeClr val="accent4"/>
            </a:solidFill>
            <a:ln>
              <a:noFill/>
            </a:ln>
            <a:effectLst/>
          </c:spPr>
          <c:invertIfNegative val="0"/>
          <c:dLbls>
            <c:dLbl>
              <c:idx val="0"/>
              <c:tx>
                <c:rich>
                  <a:bodyPr/>
                  <a:lstStyle/>
                  <a:p>
                    <a:fld id="{2E09DB3B-3C4F-46B9-85C4-D7D2DBC8AED9}"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4C4-4122-9EE6-C31C21704702}"/>
                </c:ext>
              </c:extLst>
            </c:dLbl>
            <c:dLbl>
              <c:idx val="1"/>
              <c:tx>
                <c:rich>
                  <a:bodyPr/>
                  <a:lstStyle/>
                  <a:p>
                    <a:fld id="{4277546F-D40A-4B09-9287-5CFC8975677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4C4-4122-9EE6-C31C21704702}"/>
                </c:ext>
              </c:extLst>
            </c:dLbl>
            <c:dLbl>
              <c:idx val="2"/>
              <c:tx>
                <c:rich>
                  <a:bodyPr/>
                  <a:lstStyle/>
                  <a:p>
                    <a:fld id="{D68881D9-0B7A-437D-9481-943A2D4A7EF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4C4-4122-9EE6-C31C21704702}"/>
                </c:ext>
              </c:extLst>
            </c:dLbl>
            <c:dLbl>
              <c:idx val="3"/>
              <c:tx>
                <c:rich>
                  <a:bodyPr/>
                  <a:lstStyle/>
                  <a:p>
                    <a:fld id="{45AD5809-D8B0-46C1-A92D-55ACEBE82BB3}"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4C4-4122-9EE6-C31C21704702}"/>
                </c:ext>
              </c:extLst>
            </c:dLbl>
            <c:dLbl>
              <c:idx val="4"/>
              <c:tx>
                <c:rich>
                  <a:bodyPr/>
                  <a:lstStyle/>
                  <a:p>
                    <a:fld id="{70EA285E-7C8E-4A13-96D9-262CFE35B4DD}"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4C4-4122-9EE6-C31C21704702}"/>
                </c:ext>
              </c:extLst>
            </c:dLbl>
            <c:dLbl>
              <c:idx val="5"/>
              <c:tx>
                <c:rich>
                  <a:bodyPr/>
                  <a:lstStyle/>
                  <a:p>
                    <a:fld id="{9A45FC4A-5100-482E-8764-EB7F52D5F331}"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14C4-4122-9EE6-C31C21704702}"/>
                </c:ext>
              </c:extLst>
            </c:dLbl>
            <c:dLbl>
              <c:idx val="6"/>
              <c:tx>
                <c:rich>
                  <a:bodyPr/>
                  <a:lstStyle/>
                  <a:p>
                    <a:fld id="{9BADF323-3E0F-4988-99B7-49BCD713FC2D}"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4C4-4122-9EE6-C31C21704702}"/>
                </c:ext>
              </c:extLst>
            </c:dLbl>
            <c:dLbl>
              <c:idx val="7"/>
              <c:tx>
                <c:rich>
                  <a:bodyPr/>
                  <a:lstStyle/>
                  <a:p>
                    <a:fld id="{D8B3910F-3899-489A-BC90-7910A022A7EE}"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4C4-4122-9EE6-C31C21704702}"/>
                </c:ext>
              </c:extLst>
            </c:dLbl>
            <c:dLbl>
              <c:idx val="8"/>
              <c:tx>
                <c:rich>
                  <a:bodyPr/>
                  <a:lstStyle/>
                  <a:p>
                    <a:fld id="{A14F4E33-C219-4C12-BC92-4F2D393A3D1B}"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14C4-4122-9EE6-C31C21704702}"/>
                </c:ext>
              </c:extLst>
            </c:dLbl>
            <c:dLbl>
              <c:idx val="9"/>
              <c:tx>
                <c:rich>
                  <a:bodyPr/>
                  <a:lstStyle/>
                  <a:p>
                    <a:fld id="{99CD30A6-15E2-4A39-B887-8E0C735730BB}"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4C4-4122-9EE6-C31C21704702}"/>
                </c:ext>
              </c:extLst>
            </c:dLbl>
            <c:dLbl>
              <c:idx val="10"/>
              <c:tx>
                <c:rich>
                  <a:bodyPr/>
                  <a:lstStyle/>
                  <a:p>
                    <a:fld id="{BC65ED3F-ED6C-402B-8D9C-BCB38418627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'F1.4e'!$E$21:$E$31</c:f>
              <c:numCache>
                <c:formatCode>0</c:formatCode>
                <c:ptCount val="11"/>
                <c:pt idx="0">
                  <c:v>4190.5263157894742</c:v>
                </c:pt>
                <c:pt idx="1">
                  <c:v>4135.5236139630388</c:v>
                </c:pt>
                <c:pt idx="2">
                  <c:v>4408</c:v>
                </c:pt>
                <c:pt idx="3">
                  <c:v>4023.4833659491192</c:v>
                </c:pt>
                <c:pt idx="4">
                  <c:v>4038.4245917387129</c:v>
                </c:pt>
                <c:pt idx="5">
                  <c:v>3937.4999999999995</c:v>
                </c:pt>
                <c:pt idx="6">
                  <c:v>4104.2611060743429</c:v>
                </c:pt>
                <c:pt idx="7">
                  <c:v>4041.9268510258698</c:v>
                </c:pt>
                <c:pt idx="8">
                  <c:v>4175.1313485113842</c:v>
                </c:pt>
                <c:pt idx="9">
                  <c:v>4324.4336569579291</c:v>
                </c:pt>
                <c:pt idx="10">
                  <c:v>4200.9167303284949</c:v>
                </c:pt>
              </c:numCache>
            </c:numRef>
          </c:val>
          <c:extLst>
            <c:ext xmlns:c15="http://schemas.microsoft.com/office/drawing/2012/chart" uri="{02D57815-91ED-43cb-92C2-25804820EDAC}">
              <c15:datalabelsRange>
                <c15:f>'F1.4e'!$E$36:$E$46</c15:f>
                <c15:dlblRangeCache>
                  <c:ptCount val="11"/>
                  <c:pt idx="0">
                    <c:v>33 %</c:v>
                  </c:pt>
                  <c:pt idx="1">
                    <c:v>33 %</c:v>
                  </c:pt>
                  <c:pt idx="2">
                    <c:v>32 %</c:v>
                  </c:pt>
                  <c:pt idx="3">
                    <c:v>31 %</c:v>
                  </c:pt>
                  <c:pt idx="4">
                    <c:v>30 %</c:v>
                  </c:pt>
                  <c:pt idx="5">
                    <c:v>28 %</c:v>
                  </c:pt>
                  <c:pt idx="6">
                    <c:v>30 %</c:v>
                  </c:pt>
                  <c:pt idx="7">
                    <c:v>30 %</c:v>
                  </c:pt>
                  <c:pt idx="8">
                    <c:v>29 %</c:v>
                  </c:pt>
                  <c:pt idx="9">
                    <c:v>32 %</c:v>
                  </c:pt>
                  <c:pt idx="10">
                    <c:v>31 %</c:v>
                  </c:pt>
                </c15:dlblRangeCache>
              </c15:datalabelsRange>
            </c:ext>
            <c:ext xmlns:c16="http://schemas.microsoft.com/office/drawing/2014/chart" uri="{C3380CC4-5D6E-409C-BE32-E72D297353CC}">
              <c16:uniqueId val="{00000017-14C4-4122-9EE6-C31C21704702}"/>
            </c:ext>
          </c:extLst>
        </c:ser>
        <c:ser>
          <c:idx val="4"/>
          <c:order val="4"/>
          <c:tx>
            <c:strRef>
              <c:f>'F1.4e'!$F$20</c:f>
              <c:strCache>
                <c:ptCount val="1"/>
                <c:pt idx="0">
                  <c:v>Miljøinstitutter</c:v>
                </c:pt>
              </c:strCache>
            </c:strRef>
          </c:tx>
          <c:spPr>
            <a:solidFill>
              <a:schemeClr val="accent5"/>
            </a:solidFill>
            <a:ln>
              <a:noFill/>
            </a:ln>
            <a:effectLst/>
          </c:spPr>
          <c:invertIfNegative val="0"/>
          <c:dLbls>
            <c:dLbl>
              <c:idx val="0"/>
              <c:tx>
                <c:rich>
                  <a:bodyPr/>
                  <a:lstStyle/>
                  <a:p>
                    <a:fld id="{D2B41F7E-7D43-4824-B163-715527643EA9}"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4C4-4122-9EE6-C31C21704702}"/>
                </c:ext>
              </c:extLst>
            </c:dLbl>
            <c:dLbl>
              <c:idx val="1"/>
              <c:tx>
                <c:rich>
                  <a:bodyPr/>
                  <a:lstStyle/>
                  <a:p>
                    <a:fld id="{DC678BEF-35AF-402D-A273-D78805A47EFC}"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14C4-4122-9EE6-C31C21704702}"/>
                </c:ext>
              </c:extLst>
            </c:dLbl>
            <c:dLbl>
              <c:idx val="2"/>
              <c:tx>
                <c:rich>
                  <a:bodyPr/>
                  <a:lstStyle/>
                  <a:p>
                    <a:fld id="{820209C2-779B-40C1-B6FC-4DDF552C76B9}"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14C4-4122-9EE6-C31C21704702}"/>
                </c:ext>
              </c:extLst>
            </c:dLbl>
            <c:dLbl>
              <c:idx val="3"/>
              <c:tx>
                <c:rich>
                  <a:bodyPr/>
                  <a:lstStyle/>
                  <a:p>
                    <a:fld id="{870044FE-8588-4E70-9404-CC91BE91B2D6}"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14C4-4122-9EE6-C31C21704702}"/>
                </c:ext>
              </c:extLst>
            </c:dLbl>
            <c:dLbl>
              <c:idx val="4"/>
              <c:tx>
                <c:rich>
                  <a:bodyPr/>
                  <a:lstStyle/>
                  <a:p>
                    <a:fld id="{30F8706C-3303-4BBB-BA37-9DE5DD6EA53B}"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14C4-4122-9EE6-C31C21704702}"/>
                </c:ext>
              </c:extLst>
            </c:dLbl>
            <c:dLbl>
              <c:idx val="5"/>
              <c:tx>
                <c:rich>
                  <a:bodyPr/>
                  <a:lstStyle/>
                  <a:p>
                    <a:fld id="{A48A8FC1-A334-4C13-ABBF-A48FF7E3871D}"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14C4-4122-9EE6-C31C21704702}"/>
                </c:ext>
              </c:extLst>
            </c:dLbl>
            <c:dLbl>
              <c:idx val="6"/>
              <c:tx>
                <c:rich>
                  <a:bodyPr/>
                  <a:lstStyle/>
                  <a:p>
                    <a:fld id="{C33445CD-6A92-448D-BEA8-155CC8B648BB}"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14C4-4122-9EE6-C31C21704702}"/>
                </c:ext>
              </c:extLst>
            </c:dLbl>
            <c:dLbl>
              <c:idx val="7"/>
              <c:tx>
                <c:rich>
                  <a:bodyPr/>
                  <a:lstStyle/>
                  <a:p>
                    <a:fld id="{3C5D1A4E-3998-466E-AF73-DDD05A32EA42}"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14C4-4122-9EE6-C31C21704702}"/>
                </c:ext>
              </c:extLst>
            </c:dLbl>
            <c:dLbl>
              <c:idx val="8"/>
              <c:tx>
                <c:rich>
                  <a:bodyPr/>
                  <a:lstStyle/>
                  <a:p>
                    <a:fld id="{367A1037-FCFF-4A21-9BF3-0BC40BDA0F1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14C4-4122-9EE6-C31C21704702}"/>
                </c:ext>
              </c:extLst>
            </c:dLbl>
            <c:dLbl>
              <c:idx val="9"/>
              <c:tx>
                <c:rich>
                  <a:bodyPr/>
                  <a:lstStyle/>
                  <a:p>
                    <a:fld id="{5057C90A-CD88-49D1-A57C-62EBB1761991}"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14C4-4122-9EE6-C31C21704702}"/>
                </c:ext>
              </c:extLst>
            </c:dLbl>
            <c:dLbl>
              <c:idx val="10"/>
              <c:tx>
                <c:rich>
                  <a:bodyPr/>
                  <a:lstStyle/>
                  <a:p>
                    <a:fld id="{77983D4C-0F93-4621-B33C-EC67D0C0AA96}"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'F1.4e'!$F$21:$F$31</c:f>
              <c:numCache>
                <c:formatCode>0</c:formatCode>
                <c:ptCount val="11"/>
                <c:pt idx="0">
                  <c:v>1076.8421052631579</c:v>
                </c:pt>
                <c:pt idx="1">
                  <c:v>1053.388090349076</c:v>
                </c:pt>
                <c:pt idx="2">
                  <c:v>1181</c:v>
                </c:pt>
                <c:pt idx="3">
                  <c:v>1173.1898238747553</c:v>
                </c:pt>
                <c:pt idx="4">
                  <c:v>1216.1383285302595</c:v>
                </c:pt>
                <c:pt idx="5">
                  <c:v>1242.5373134328358</c:v>
                </c:pt>
                <c:pt idx="6">
                  <c:v>1418.8576609247507</c:v>
                </c:pt>
                <c:pt idx="7">
                  <c:v>1381.8019625334523</c:v>
                </c:pt>
                <c:pt idx="8">
                  <c:v>1402.8021015761822</c:v>
                </c:pt>
                <c:pt idx="9">
                  <c:v>1477.3462783171522</c:v>
                </c:pt>
                <c:pt idx="10">
                  <c:v>1562.2612681436212</c:v>
                </c:pt>
              </c:numCache>
            </c:numRef>
          </c:val>
          <c:extLst>
            <c:ext xmlns:c15="http://schemas.microsoft.com/office/drawing/2012/chart" uri="{02D57815-91ED-43cb-92C2-25804820EDAC}">
              <c15:datalabelsRange>
                <c15:f>'F1.4e'!$F$36:$F$46</c15:f>
                <c15:dlblRangeCache>
                  <c:ptCount val="11"/>
                  <c:pt idx="0">
                    <c:v>8 %</c:v>
                  </c:pt>
                  <c:pt idx="1">
                    <c:v>8 %</c:v>
                  </c:pt>
                  <c:pt idx="2">
                    <c:v>9 %</c:v>
                  </c:pt>
                  <c:pt idx="3">
                    <c:v>9 %</c:v>
                  </c:pt>
                  <c:pt idx="4">
                    <c:v>9 %</c:v>
                  </c:pt>
                  <c:pt idx="5">
                    <c:v>9 %</c:v>
                  </c:pt>
                  <c:pt idx="6">
                    <c:v>10 %</c:v>
                  </c:pt>
                  <c:pt idx="7">
                    <c:v>10 %</c:v>
                  </c:pt>
                  <c:pt idx="8">
                    <c:v>10 %</c:v>
                  </c:pt>
                  <c:pt idx="9">
                    <c:v>11 %</c:v>
                  </c:pt>
                  <c:pt idx="10">
                    <c:v>11 %</c:v>
                  </c:pt>
                </c15:dlblRangeCache>
              </c15:datalabelsRange>
            </c:ext>
            <c:ext xmlns:c16="http://schemas.microsoft.com/office/drawing/2014/chart" uri="{C3380CC4-5D6E-409C-BE32-E72D297353CC}">
              <c16:uniqueId val="{00000023-14C4-4122-9EE6-C31C21704702}"/>
            </c:ext>
          </c:extLst>
        </c:ser>
        <c:ser>
          <c:idx val="5"/>
          <c:order val="5"/>
          <c:tx>
            <c:strRef>
              <c:f>'F1.4e'!$G$20</c:f>
              <c:strCache>
                <c:ptCount val="1"/>
                <c:pt idx="0">
                  <c:v>Samfunnsvitenskapelige institutter</c:v>
                </c:pt>
              </c:strCache>
            </c:strRef>
          </c:tx>
          <c:spPr>
            <a:solidFill>
              <a:schemeClr val="accent6"/>
            </a:solidFill>
            <a:ln>
              <a:noFill/>
            </a:ln>
            <a:effectLst/>
          </c:spPr>
          <c:invertIfNegative val="0"/>
          <c:dLbls>
            <c:dLbl>
              <c:idx val="0"/>
              <c:tx>
                <c:rich>
                  <a:bodyPr/>
                  <a:lstStyle/>
                  <a:p>
                    <a:fld id="{BE6BBFDB-962D-4F87-AAFB-C826CA79E3F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14C4-4122-9EE6-C31C21704702}"/>
                </c:ext>
              </c:extLst>
            </c:dLbl>
            <c:dLbl>
              <c:idx val="1"/>
              <c:tx>
                <c:rich>
                  <a:bodyPr/>
                  <a:lstStyle/>
                  <a:p>
                    <a:fld id="{947058C3-1848-469F-93DB-D8597C328696}"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14C4-4122-9EE6-C31C21704702}"/>
                </c:ext>
              </c:extLst>
            </c:dLbl>
            <c:dLbl>
              <c:idx val="2"/>
              <c:tx>
                <c:rich>
                  <a:bodyPr/>
                  <a:lstStyle/>
                  <a:p>
                    <a:fld id="{391DD491-DA6C-4217-BCF9-BB49B31DD073}"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14C4-4122-9EE6-C31C21704702}"/>
                </c:ext>
              </c:extLst>
            </c:dLbl>
            <c:dLbl>
              <c:idx val="3"/>
              <c:tx>
                <c:rich>
                  <a:bodyPr/>
                  <a:lstStyle/>
                  <a:p>
                    <a:fld id="{C834E2E8-42AD-4460-A3AC-18911344A32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14C4-4122-9EE6-C31C21704702}"/>
                </c:ext>
              </c:extLst>
            </c:dLbl>
            <c:dLbl>
              <c:idx val="4"/>
              <c:tx>
                <c:rich>
                  <a:bodyPr/>
                  <a:lstStyle/>
                  <a:p>
                    <a:fld id="{337BB8B9-7E18-4E6F-8EC1-4C7A235807A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14C4-4122-9EE6-C31C21704702}"/>
                </c:ext>
              </c:extLst>
            </c:dLbl>
            <c:dLbl>
              <c:idx val="5"/>
              <c:tx>
                <c:rich>
                  <a:bodyPr/>
                  <a:lstStyle/>
                  <a:p>
                    <a:fld id="{6C4F864B-D299-43E4-AEAE-41353686199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14C4-4122-9EE6-C31C21704702}"/>
                </c:ext>
              </c:extLst>
            </c:dLbl>
            <c:dLbl>
              <c:idx val="6"/>
              <c:tx>
                <c:rich>
                  <a:bodyPr/>
                  <a:lstStyle/>
                  <a:p>
                    <a:fld id="{5E4ADFC6-C4F4-48DE-B9E7-DCC24AF632F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14C4-4122-9EE6-C31C21704702}"/>
                </c:ext>
              </c:extLst>
            </c:dLbl>
            <c:dLbl>
              <c:idx val="7"/>
              <c:tx>
                <c:rich>
                  <a:bodyPr/>
                  <a:lstStyle/>
                  <a:p>
                    <a:fld id="{633D7356-A535-4460-93E6-B6FBC4CF2FD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14C4-4122-9EE6-C31C21704702}"/>
                </c:ext>
              </c:extLst>
            </c:dLbl>
            <c:dLbl>
              <c:idx val="8"/>
              <c:tx>
                <c:rich>
                  <a:bodyPr/>
                  <a:lstStyle/>
                  <a:p>
                    <a:fld id="{A9423902-F7E4-4B74-8145-304018EDD04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14C4-4122-9EE6-C31C21704702}"/>
                </c:ext>
              </c:extLst>
            </c:dLbl>
            <c:dLbl>
              <c:idx val="9"/>
              <c:tx>
                <c:rich>
                  <a:bodyPr/>
                  <a:lstStyle/>
                  <a:p>
                    <a:fld id="{F3F1F855-CF72-4854-9DD5-A19FFEDE1E4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14C4-4122-9EE6-C31C21704702}"/>
                </c:ext>
              </c:extLst>
            </c:dLbl>
            <c:dLbl>
              <c:idx val="10"/>
              <c:tx>
                <c:rich>
                  <a:bodyPr/>
                  <a:lstStyle/>
                  <a:p>
                    <a:fld id="{1BA3974D-DF13-4D7B-A79F-90C5B62C5A4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'F1.4e'!$G$21:$G$31</c:f>
              <c:numCache>
                <c:formatCode>0</c:formatCode>
                <c:ptCount val="11"/>
                <c:pt idx="0">
                  <c:v>1141.0526315789475</c:v>
                </c:pt>
                <c:pt idx="1">
                  <c:v>1017.4537987679672</c:v>
                </c:pt>
                <c:pt idx="2">
                  <c:v>1206</c:v>
                </c:pt>
                <c:pt idx="3">
                  <c:v>1152.6418786692759</c:v>
                </c:pt>
                <c:pt idx="4">
                  <c:v>1129.6829971181558</c:v>
                </c:pt>
                <c:pt idx="5">
                  <c:v>1122.2014925373135</c:v>
                </c:pt>
                <c:pt idx="6">
                  <c:v>1132.3662737987308</c:v>
                </c:pt>
                <c:pt idx="7">
                  <c:v>1080.28545941124</c:v>
                </c:pt>
                <c:pt idx="8">
                  <c:v>1112.0840630472856</c:v>
                </c:pt>
                <c:pt idx="9">
                  <c:v>1168.284789644013</c:v>
                </c:pt>
                <c:pt idx="10">
                  <c:v>1168.831168831169</c:v>
                </c:pt>
              </c:numCache>
            </c:numRef>
          </c:val>
          <c:extLst>
            <c:ext xmlns:c15="http://schemas.microsoft.com/office/drawing/2012/chart" uri="{02D57815-91ED-43cb-92C2-25804820EDAC}">
              <c15:datalabelsRange>
                <c15:f>'F1.4e'!$G$36:$G$46</c15:f>
                <c15:dlblRangeCache>
                  <c:ptCount val="11"/>
                  <c:pt idx="0">
                    <c:v>9 %</c:v>
                  </c:pt>
                  <c:pt idx="1">
                    <c:v>8 %</c:v>
                  </c:pt>
                  <c:pt idx="2">
                    <c:v>9 %</c:v>
                  </c:pt>
                  <c:pt idx="3">
                    <c:v>9 %</c:v>
                  </c:pt>
                  <c:pt idx="4">
                    <c:v>8 %</c:v>
                  </c:pt>
                  <c:pt idx="5">
                    <c:v>8 %</c:v>
                  </c:pt>
                  <c:pt idx="6">
                    <c:v>8 %</c:v>
                  </c:pt>
                  <c:pt idx="7">
                    <c:v>8 %</c:v>
                  </c:pt>
                  <c:pt idx="8">
                    <c:v>8 %</c:v>
                  </c:pt>
                  <c:pt idx="9">
                    <c:v>9 %</c:v>
                  </c:pt>
                  <c:pt idx="10">
                    <c:v>9 %</c:v>
                  </c:pt>
                </c15:dlblRangeCache>
              </c15:datalabelsRange>
            </c:ext>
            <c:ext xmlns:c16="http://schemas.microsoft.com/office/drawing/2014/chart" uri="{C3380CC4-5D6E-409C-BE32-E72D297353CC}">
              <c16:uniqueId val="{0000002F-14C4-4122-9EE6-C31C21704702}"/>
            </c:ext>
          </c:extLst>
        </c:ser>
        <c:ser>
          <c:idx val="6"/>
          <c:order val="6"/>
          <c:tx>
            <c:strRef>
              <c:f>'F1.4e'!$H$20</c:f>
              <c:strCache>
                <c:ptCount val="1"/>
                <c:pt idx="0">
                  <c:v>Helseforetak uten universitetssykehusfunksjoner</c:v>
                </c:pt>
              </c:strCache>
            </c:strRef>
          </c:tx>
          <c:spPr>
            <a:solidFill>
              <a:schemeClr val="accent1">
                <a:lumMod val="60000"/>
              </a:schemeClr>
            </a:solidFill>
            <a:ln>
              <a:noFill/>
            </a:ln>
            <a:effectLst/>
          </c:spPr>
          <c:invertIfNegative val="0"/>
          <c:dLbls>
            <c:dLbl>
              <c:idx val="0"/>
              <c:tx>
                <c:rich>
                  <a:bodyPr/>
                  <a:lstStyle/>
                  <a:p>
                    <a:fld id="{E2726BBE-CB35-4AB2-9FD9-838AD3DC3F7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14C4-4122-9EE6-C31C21704702}"/>
                </c:ext>
              </c:extLst>
            </c:dLbl>
            <c:dLbl>
              <c:idx val="1"/>
              <c:tx>
                <c:rich>
                  <a:bodyPr/>
                  <a:lstStyle/>
                  <a:p>
                    <a:fld id="{B41AAF8D-8D24-482D-880C-108F92D549D3}"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14C4-4122-9EE6-C31C21704702}"/>
                </c:ext>
              </c:extLst>
            </c:dLbl>
            <c:dLbl>
              <c:idx val="2"/>
              <c:tx>
                <c:rich>
                  <a:bodyPr/>
                  <a:lstStyle/>
                  <a:p>
                    <a:fld id="{3AD54BF6-A0E8-441C-92AB-0A1D3E35E6DA}"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14C4-4122-9EE6-C31C21704702}"/>
                </c:ext>
              </c:extLst>
            </c:dLbl>
            <c:dLbl>
              <c:idx val="3"/>
              <c:tx>
                <c:rich>
                  <a:bodyPr/>
                  <a:lstStyle/>
                  <a:p>
                    <a:fld id="{02A154FD-7789-4529-ABD9-8CA342EC6EF3}"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14C4-4122-9EE6-C31C21704702}"/>
                </c:ext>
              </c:extLst>
            </c:dLbl>
            <c:dLbl>
              <c:idx val="4"/>
              <c:tx>
                <c:rich>
                  <a:bodyPr/>
                  <a:lstStyle/>
                  <a:p>
                    <a:fld id="{A6AD331B-ECF6-4130-B6EA-B490C2DDDB9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14C4-4122-9EE6-C31C21704702}"/>
                </c:ext>
              </c:extLst>
            </c:dLbl>
            <c:dLbl>
              <c:idx val="5"/>
              <c:tx>
                <c:rich>
                  <a:bodyPr/>
                  <a:lstStyle/>
                  <a:p>
                    <a:fld id="{D20C57BA-10D3-4A10-82CF-C94BB0AB9086}"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14C4-4122-9EE6-C31C21704702}"/>
                </c:ext>
              </c:extLst>
            </c:dLbl>
            <c:dLbl>
              <c:idx val="6"/>
              <c:tx>
                <c:rich>
                  <a:bodyPr/>
                  <a:lstStyle/>
                  <a:p>
                    <a:fld id="{02E1AD0B-EE5B-4DB3-9081-EE0AF4F0076A}"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14C4-4122-9EE6-C31C21704702}"/>
                </c:ext>
              </c:extLst>
            </c:dLbl>
            <c:dLbl>
              <c:idx val="7"/>
              <c:tx>
                <c:rich>
                  <a:bodyPr/>
                  <a:lstStyle/>
                  <a:p>
                    <a:fld id="{C0B1C70B-CE2C-44E0-80DA-3CC2F7A27846}"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14C4-4122-9EE6-C31C21704702}"/>
                </c:ext>
              </c:extLst>
            </c:dLbl>
            <c:dLbl>
              <c:idx val="8"/>
              <c:tx>
                <c:rich>
                  <a:bodyPr/>
                  <a:lstStyle/>
                  <a:p>
                    <a:fld id="{CD60B197-CA2A-4690-A7F3-A1CDAD8B6E31}"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14C4-4122-9EE6-C31C21704702}"/>
                </c:ext>
              </c:extLst>
            </c:dLbl>
            <c:dLbl>
              <c:idx val="9"/>
              <c:tx>
                <c:rich>
                  <a:bodyPr/>
                  <a:lstStyle/>
                  <a:p>
                    <a:fld id="{BE9D935D-23FD-4657-8415-4134728D270A}"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14C4-4122-9EE6-C31C21704702}"/>
                </c:ext>
              </c:extLst>
            </c:dLbl>
            <c:dLbl>
              <c:idx val="10"/>
              <c:tx>
                <c:rich>
                  <a:bodyPr/>
                  <a:lstStyle/>
                  <a:p>
                    <a:fld id="{0AC0BFF6-1104-41BA-BD8A-2CD328426F9C}"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'F1.4e'!$H$21:$H$31</c:f>
              <c:numCache>
                <c:formatCode>0</c:formatCode>
                <c:ptCount val="11"/>
                <c:pt idx="0">
                  <c:v>734.73684210526324</c:v>
                </c:pt>
                <c:pt idx="1">
                  <c:v>754.6201232032854</c:v>
                </c:pt>
                <c:pt idx="2">
                  <c:v>821</c:v>
                </c:pt>
                <c:pt idx="3">
                  <c:v>839.53033268101763</c:v>
                </c:pt>
                <c:pt idx="4">
                  <c:v>885.68683957732958</c:v>
                </c:pt>
                <c:pt idx="5">
                  <c:v>902.05223880597009</c:v>
                </c:pt>
                <c:pt idx="6">
                  <c:v>951.94922937443334</c:v>
                </c:pt>
                <c:pt idx="7">
                  <c:v>946.47636039250665</c:v>
                </c:pt>
                <c:pt idx="8">
                  <c:v>964.09807355516648</c:v>
                </c:pt>
                <c:pt idx="9">
                  <c:v>950.64724919093851</c:v>
                </c:pt>
                <c:pt idx="10">
                  <c:v>974.78991596638662</c:v>
                </c:pt>
              </c:numCache>
            </c:numRef>
          </c:val>
          <c:extLst>
            <c:ext xmlns:c15="http://schemas.microsoft.com/office/drawing/2012/chart" uri="{02D57815-91ED-43cb-92C2-25804820EDAC}">
              <c15:datalabelsRange>
                <c15:f>'F1.4e'!$H$36:$H$46</c15:f>
                <c15:dlblRangeCache>
                  <c:ptCount val="11"/>
                  <c:pt idx="0">
                    <c:v>6 %</c:v>
                  </c:pt>
                  <c:pt idx="1">
                    <c:v>6 %</c:v>
                  </c:pt>
                  <c:pt idx="2">
                    <c:v>6 %</c:v>
                  </c:pt>
                  <c:pt idx="3">
                    <c:v>6 %</c:v>
                  </c:pt>
                  <c:pt idx="4">
                    <c:v>7 %</c:v>
                  </c:pt>
                  <c:pt idx="5">
                    <c:v>7 %</c:v>
                  </c:pt>
                  <c:pt idx="6">
                    <c:v>7 %</c:v>
                  </c:pt>
                  <c:pt idx="7">
                    <c:v>7 %</c:v>
                  </c:pt>
                  <c:pt idx="8">
                    <c:v>7 %</c:v>
                  </c:pt>
                  <c:pt idx="9">
                    <c:v>7 %</c:v>
                  </c:pt>
                  <c:pt idx="10">
                    <c:v>7 %</c:v>
                  </c:pt>
                </c15:dlblRangeCache>
              </c15:datalabelsRange>
            </c:ext>
            <c:ext xmlns:c16="http://schemas.microsoft.com/office/drawing/2014/chart" uri="{C3380CC4-5D6E-409C-BE32-E72D297353CC}">
              <c16:uniqueId val="{0000003B-14C4-4122-9EE6-C31C21704702}"/>
            </c:ext>
          </c:extLst>
        </c:ser>
        <c:ser>
          <c:idx val="7"/>
          <c:order val="7"/>
          <c:tx>
            <c:strRef>
              <c:f>'F1.4e'!$I$20</c:f>
              <c:strCache>
                <c:ptCount val="1"/>
                <c:pt idx="0">
                  <c:v>Andre institusjoner med FoU</c:v>
                </c:pt>
              </c:strCache>
            </c:strRef>
          </c:tx>
          <c:spPr>
            <a:solidFill>
              <a:schemeClr val="accent2">
                <a:lumMod val="60000"/>
              </a:schemeClr>
            </a:solidFill>
            <a:ln>
              <a:noFill/>
            </a:ln>
            <a:effectLst/>
          </c:spPr>
          <c:invertIfNegative val="0"/>
          <c:dLbls>
            <c:dLbl>
              <c:idx val="0"/>
              <c:tx>
                <c:rich>
                  <a:bodyPr/>
                  <a:lstStyle/>
                  <a:p>
                    <a:fld id="{44FFBFFA-949B-46A8-BCA6-36CF8D3FBFC2}"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14C4-4122-9EE6-C31C21704702}"/>
                </c:ext>
              </c:extLst>
            </c:dLbl>
            <c:dLbl>
              <c:idx val="1"/>
              <c:tx>
                <c:rich>
                  <a:bodyPr/>
                  <a:lstStyle/>
                  <a:p>
                    <a:fld id="{06B1BFBF-8AA3-48C3-89D8-051C41EDDBA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14C4-4122-9EE6-C31C21704702}"/>
                </c:ext>
              </c:extLst>
            </c:dLbl>
            <c:dLbl>
              <c:idx val="2"/>
              <c:tx>
                <c:rich>
                  <a:bodyPr/>
                  <a:lstStyle/>
                  <a:p>
                    <a:fld id="{9784D8BD-4A74-4C11-AF4C-5BE94F239A3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14C4-4122-9EE6-C31C21704702}"/>
                </c:ext>
              </c:extLst>
            </c:dLbl>
            <c:dLbl>
              <c:idx val="3"/>
              <c:tx>
                <c:rich>
                  <a:bodyPr/>
                  <a:lstStyle/>
                  <a:p>
                    <a:fld id="{19AE8C48-F0D6-49AB-BC85-16613BCE9588}"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14C4-4122-9EE6-C31C21704702}"/>
                </c:ext>
              </c:extLst>
            </c:dLbl>
            <c:dLbl>
              <c:idx val="4"/>
              <c:tx>
                <c:rich>
                  <a:bodyPr/>
                  <a:lstStyle/>
                  <a:p>
                    <a:fld id="{A343AAA0-D8F8-408D-9697-3631F0130ED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14C4-4122-9EE6-C31C21704702}"/>
                </c:ext>
              </c:extLst>
            </c:dLbl>
            <c:dLbl>
              <c:idx val="5"/>
              <c:tx>
                <c:rich>
                  <a:bodyPr/>
                  <a:lstStyle/>
                  <a:p>
                    <a:fld id="{928434C0-8D1E-4674-83EA-25B404AD882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14C4-4122-9EE6-C31C21704702}"/>
                </c:ext>
              </c:extLst>
            </c:dLbl>
            <c:dLbl>
              <c:idx val="6"/>
              <c:tx>
                <c:rich>
                  <a:bodyPr/>
                  <a:lstStyle/>
                  <a:p>
                    <a:fld id="{51EF0A16-4F11-44A4-AEE2-29D066DF01BE}"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14C4-4122-9EE6-C31C21704702}"/>
                </c:ext>
              </c:extLst>
            </c:dLbl>
            <c:dLbl>
              <c:idx val="7"/>
              <c:tx>
                <c:rich>
                  <a:bodyPr/>
                  <a:lstStyle/>
                  <a:p>
                    <a:fld id="{2BAEAC46-DDAE-43A1-B914-7A30A55EED9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14C4-4122-9EE6-C31C21704702}"/>
                </c:ext>
              </c:extLst>
            </c:dLbl>
            <c:dLbl>
              <c:idx val="8"/>
              <c:tx>
                <c:rich>
                  <a:bodyPr/>
                  <a:lstStyle/>
                  <a:p>
                    <a:fld id="{93B3EA29-C570-4D79-8EA7-7F839762B46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14C4-4122-9EE6-C31C21704702}"/>
                </c:ext>
              </c:extLst>
            </c:dLbl>
            <c:dLbl>
              <c:idx val="9"/>
              <c:tx>
                <c:rich>
                  <a:bodyPr/>
                  <a:lstStyle/>
                  <a:p>
                    <a:fld id="{D4F999A1-CF63-4CFD-80D7-5BFF12DA2AFB}"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14C4-4122-9EE6-C31C21704702}"/>
                </c:ext>
              </c:extLst>
            </c:dLbl>
            <c:dLbl>
              <c:idx val="10"/>
              <c:tx>
                <c:rich>
                  <a:bodyPr/>
                  <a:lstStyle/>
                  <a:p>
                    <a:fld id="{F278444C-27C2-4E18-AC27-3669C8D00681}"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'F1.4e'!$I$21:$I$31</c:f>
              <c:numCache>
                <c:formatCode>0</c:formatCode>
                <c:ptCount val="11"/>
                <c:pt idx="0">
                  <c:v>4342.105263157895</c:v>
                </c:pt>
                <c:pt idx="1">
                  <c:v>4403.4907597535939</c:v>
                </c:pt>
                <c:pt idx="2">
                  <c:v>4711</c:v>
                </c:pt>
                <c:pt idx="3">
                  <c:v>4316.0469667318985</c:v>
                </c:pt>
                <c:pt idx="4">
                  <c:v>4541.7867435158505</c:v>
                </c:pt>
                <c:pt idx="5">
                  <c:v>5086.7537313432831</c:v>
                </c:pt>
                <c:pt idx="6">
                  <c:v>4515.8658204895737</c:v>
                </c:pt>
                <c:pt idx="7">
                  <c:v>4439.7859054415703</c:v>
                </c:pt>
                <c:pt idx="8">
                  <c:v>4712.7845884413318</c:v>
                </c:pt>
                <c:pt idx="9">
                  <c:v>4399.6763754045305</c:v>
                </c:pt>
                <c:pt idx="10">
                  <c:v>4349.8854087089385</c:v>
                </c:pt>
              </c:numCache>
            </c:numRef>
          </c:val>
          <c:extLst>
            <c:ext xmlns:c15="http://schemas.microsoft.com/office/drawing/2012/chart" uri="{02D57815-91ED-43cb-92C2-25804820EDAC}">
              <c15:datalabelsRange>
                <c15:f>'F1.4e'!$I$36:$I$46</c15:f>
                <c15:dlblRangeCache>
                  <c:ptCount val="11"/>
                  <c:pt idx="0">
                    <c:v>34 %</c:v>
                  </c:pt>
                  <c:pt idx="1">
                    <c:v>35 %</c:v>
                  </c:pt>
                  <c:pt idx="2">
                    <c:v>34 %</c:v>
                  </c:pt>
                  <c:pt idx="3">
                    <c:v>33 %</c:v>
                  </c:pt>
                  <c:pt idx="4">
                    <c:v>34 %</c:v>
                  </c:pt>
                  <c:pt idx="5">
                    <c:v>37 %</c:v>
                  </c:pt>
                  <c:pt idx="6">
                    <c:v>33 %</c:v>
                  </c:pt>
                  <c:pt idx="7">
                    <c:v>33 %</c:v>
                  </c:pt>
                  <c:pt idx="8">
                    <c:v>33 %</c:v>
                  </c:pt>
                  <c:pt idx="9">
                    <c:v>32 %</c:v>
                  </c:pt>
                  <c:pt idx="10">
                    <c:v>32 %</c:v>
                  </c:pt>
                </c15:dlblRangeCache>
              </c15:datalabelsRange>
            </c:ext>
            <c:ext xmlns:c16="http://schemas.microsoft.com/office/drawing/2014/chart" uri="{C3380CC4-5D6E-409C-BE32-E72D297353CC}">
              <c16:uniqueId val="{00000047-14C4-4122-9EE6-C31C21704702}"/>
            </c:ext>
          </c:extLst>
        </c:ser>
        <c:dLbls>
          <c:dLblPos val="ctr"/>
          <c:showLegendKey val="0"/>
          <c:showVal val="1"/>
          <c:showCatName val="0"/>
          <c:showSerName val="0"/>
          <c:showPercent val="0"/>
          <c:showBubbleSize val="0"/>
        </c:dLbls>
        <c:gapWidth val="50"/>
        <c:overlap val="100"/>
        <c:axId val="1322374383"/>
        <c:axId val="1322371503"/>
        <c:extLst>
          <c:ext xmlns:c15="http://schemas.microsoft.com/office/drawing/2012/chart" uri="{02D57815-91ED-43cb-92C2-25804820EDAC}">
            <c15:filteredBarSeries>
              <c15:ser>
                <c:idx val="0"/>
                <c:order val="0"/>
                <c:tx>
                  <c:strRef>
                    <c:extLst>
                      <c:ext uri="{02D57815-91ED-43cb-92C2-25804820EDAC}">
                        <c15:formulaRef>
                          <c15:sqref>'F1.4e'!$B$20</c15:sqref>
                        </c15:formulaRef>
                      </c:ext>
                    </c:extLst>
                    <c:strCache>
                      <c:ptCount val="1"/>
                      <c:pt idx="0">
                        <c:v>Totalt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'F1.4e'!$A$21:$A$31</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c:ext uri="{02D57815-91ED-43cb-92C2-25804820EDAC}">
                        <c15:formulaRef>
                          <c15:sqref>'F1.4e'!$B$21:$B$31</c15:sqref>
                        </c15:formulaRef>
                      </c:ext>
                    </c:extLst>
                    <c:numCache>
                      <c:formatCode>0</c:formatCode>
                      <c:ptCount val="11"/>
                      <c:pt idx="0">
                        <c:v>12831.578947368422</c:v>
                      </c:pt>
                      <c:pt idx="1">
                        <c:v>12674.537987679672</c:v>
                      </c:pt>
                      <c:pt idx="2">
                        <c:v>13718</c:v>
                      </c:pt>
                      <c:pt idx="3">
                        <c:v>12935.420743639921</c:v>
                      </c:pt>
                      <c:pt idx="4">
                        <c:v>13317.963496637849</c:v>
                      </c:pt>
                      <c:pt idx="5">
                        <c:v>13832.089552238805</c:v>
                      </c:pt>
                      <c:pt idx="6">
                        <c:v>13679.057116953763</c:v>
                      </c:pt>
                      <c:pt idx="7">
                        <c:v>13379.125780553077</c:v>
                      </c:pt>
                      <c:pt idx="8">
                        <c:v>14370.402802101577</c:v>
                      </c:pt>
                      <c:pt idx="9">
                        <c:v>13725.728155339806</c:v>
                      </c:pt>
                      <c:pt idx="10">
                        <c:v>13621.848739495799</c:v>
                      </c:pt>
                    </c:numCache>
                  </c:numRef>
                </c:val>
                <c:extLst>
                  <c:ext xmlns:c16="http://schemas.microsoft.com/office/drawing/2014/chart" uri="{C3380CC4-5D6E-409C-BE32-E72D297353CC}">
                    <c16:uniqueId val="{00000048-14C4-4122-9EE6-C31C2170470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'F1.4e'!$C$20</c15:sqref>
                        </c15:formulaRef>
                      </c:ext>
                    </c:extLst>
                    <c:strCache>
                      <c:ptCount val="1"/>
                      <c:pt idx="0">
                        <c:v>Forskningsinstitutter underlagt retningslinjer for statlig grunnbevilgning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'F1.4e'!$A$21:$A$31</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xmlns:c15="http://schemas.microsoft.com/office/drawing/2012/chart">
                      <c:ext xmlns:c15="http://schemas.microsoft.com/office/drawing/2012/chart" uri="{02D57815-91ED-43cb-92C2-25804820EDAC}">
                        <c15:formulaRef>
                          <c15:sqref>'F1.4e'!$C$21:$C$31</c15:sqref>
                        </c15:formulaRef>
                      </c:ext>
                    </c:extLst>
                    <c:numCache>
                      <c:formatCode>0</c:formatCode>
                      <c:ptCount val="11"/>
                      <c:pt idx="0">
                        <c:v>7754.7368421052633</c:v>
                      </c:pt>
                      <c:pt idx="1">
                        <c:v>7515.4004106776183</c:v>
                      </c:pt>
                      <c:pt idx="2">
                        <c:v>8186</c:v>
                      </c:pt>
                      <c:pt idx="3">
                        <c:v>7779.8434442270054</c:v>
                      </c:pt>
                      <c:pt idx="4">
                        <c:v>7890.4899135446694</c:v>
                      </c:pt>
                      <c:pt idx="5">
                        <c:v>7843.2835820895516</c:v>
                      </c:pt>
                      <c:pt idx="6">
                        <c:v>8212.1486854034447</c:v>
                      </c:pt>
                      <c:pt idx="7">
                        <c:v>7992.8635147190007</c:v>
                      </c:pt>
                      <c:pt idx="8">
                        <c:v>8693.5201401050799</c:v>
                      </c:pt>
                      <c:pt idx="9">
                        <c:v>8375.4045307443375</c:v>
                      </c:pt>
                      <c:pt idx="10">
                        <c:v>8297.1734148204741</c:v>
                      </c:pt>
                    </c:numCache>
                  </c:numRef>
                </c:val>
                <c:extLst xmlns:c15="http://schemas.microsoft.com/office/drawing/2012/chart">
                  <c:ext xmlns:c16="http://schemas.microsoft.com/office/drawing/2014/chart" uri="{C3380CC4-5D6E-409C-BE32-E72D297353CC}">
                    <c16:uniqueId val="{00000049-14C4-4122-9EE6-C31C21704702}"/>
                  </c:ext>
                </c:extLst>
              </c15:ser>
            </c15:filteredBarSeries>
          </c:ext>
        </c:extLst>
      </c:barChart>
      <c:catAx>
        <c:axId val="1322374383"/>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22371503"/>
        <c:crosses val="autoZero"/>
        <c:auto val="1"/>
        <c:lblAlgn val="ctr"/>
        <c:lblOffset val="100"/>
        <c:noMultiLvlLbl val="0"/>
      </c:catAx>
      <c:valAx>
        <c:axId val="1322371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223743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'F1.4f'!$B$4</c:f>
              <c:strCache>
                <c:ptCount val="1"/>
                <c:pt idx="0">
                  <c:v>Næringsliv</c:v>
                </c:pt>
              </c:strCache>
            </c:strRef>
          </c:tx>
          <c:spPr>
            <a:solidFill>
              <a:schemeClr val="accent1"/>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'F1.4f'!$B$5:$B$10</c:f>
              <c:numCache>
                <c:formatCode>General</c:formatCode>
                <c:ptCount val="6"/>
                <c:pt idx="0">
                  <c:v>42</c:v>
                </c:pt>
                <c:pt idx="1">
                  <c:v>219</c:v>
                </c:pt>
                <c:pt idx="2">
                  <c:v>99</c:v>
                </c:pt>
                <c:pt idx="3">
                  <c:v>242</c:v>
                </c:pt>
                <c:pt idx="4">
                  <c:v>296</c:v>
                </c:pt>
                <c:pt idx="5">
                  <c:v>1578</c:v>
                </c:pt>
              </c:numCache>
            </c:numRef>
          </c:val>
          <c:extLst>
            <c:ext xmlns:c16="http://schemas.microsoft.com/office/drawing/2014/chart" uri="{C3380CC4-5D6E-409C-BE32-E72D297353CC}">
              <c16:uniqueId val="{00000000-B90E-46EB-9F2E-3660918D31D5}"/>
            </c:ext>
          </c:extLst>
        </c:ser>
        <c:ser>
          <c:idx val="1"/>
          <c:order val="1"/>
          <c:tx>
            <c:strRef>
              <c:f>'F1.4f'!$C$4</c:f>
              <c:strCache>
                <c:ptCount val="1"/>
                <c:pt idx="0">
                  <c:v>Norges forskningsråd</c:v>
                </c:pt>
              </c:strCache>
            </c:strRef>
          </c:tx>
          <c:spPr>
            <a:solidFill>
              <a:schemeClr val="accent2"/>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'F1.4f'!$C$5:$C$10</c:f>
              <c:numCache>
                <c:formatCode>General</c:formatCode>
                <c:ptCount val="6"/>
                <c:pt idx="0">
                  <c:v>54</c:v>
                </c:pt>
                <c:pt idx="1">
                  <c:v>617</c:v>
                </c:pt>
                <c:pt idx="2">
                  <c:v>773</c:v>
                </c:pt>
                <c:pt idx="3">
                  <c:v>756</c:v>
                </c:pt>
                <c:pt idx="4">
                  <c:v>698</c:v>
                </c:pt>
                <c:pt idx="5">
                  <c:v>1795</c:v>
                </c:pt>
              </c:numCache>
            </c:numRef>
          </c:val>
          <c:extLst>
            <c:ext xmlns:c16="http://schemas.microsoft.com/office/drawing/2014/chart" uri="{C3380CC4-5D6E-409C-BE32-E72D297353CC}">
              <c16:uniqueId val="{00000001-B90E-46EB-9F2E-3660918D31D5}"/>
            </c:ext>
          </c:extLst>
        </c:ser>
        <c:ser>
          <c:idx val="2"/>
          <c:order val="2"/>
          <c:tx>
            <c:strRef>
              <c:f>'F1.4f'!$D$4</c:f>
              <c:strCache>
                <c:ptCount val="1"/>
                <c:pt idx="0">
                  <c:v>Annen offentlig finansiering</c:v>
                </c:pt>
              </c:strCache>
            </c:strRef>
          </c:tx>
          <c:spPr>
            <a:solidFill>
              <a:schemeClr val="accent3"/>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'F1.4f'!$D$5:$D$10</c:f>
              <c:numCache>
                <c:formatCode>General</c:formatCode>
                <c:ptCount val="6"/>
                <c:pt idx="0">
                  <c:v>1088</c:v>
                </c:pt>
                <c:pt idx="1">
                  <c:v>4351</c:v>
                </c:pt>
                <c:pt idx="2">
                  <c:v>438</c:v>
                </c:pt>
                <c:pt idx="3">
                  <c:v>642</c:v>
                </c:pt>
                <c:pt idx="4">
                  <c:v>515</c:v>
                </c:pt>
                <c:pt idx="5">
                  <c:v>634</c:v>
                </c:pt>
              </c:numCache>
            </c:numRef>
          </c:val>
          <c:extLst>
            <c:ext xmlns:c16="http://schemas.microsoft.com/office/drawing/2014/chart" uri="{C3380CC4-5D6E-409C-BE32-E72D297353CC}">
              <c16:uniqueId val="{00000002-B90E-46EB-9F2E-3660918D31D5}"/>
            </c:ext>
          </c:extLst>
        </c:ser>
        <c:ser>
          <c:idx val="3"/>
          <c:order val="3"/>
          <c:tx>
            <c:strRef>
              <c:f>'F1.4f'!$E$4</c:f>
              <c:strCache>
                <c:ptCount val="1"/>
                <c:pt idx="0">
                  <c:v>Andre nasjonale kilder</c:v>
                </c:pt>
              </c:strCache>
            </c:strRef>
          </c:tx>
          <c:spPr>
            <a:solidFill>
              <a:schemeClr val="accent4"/>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'F1.4f'!$E$5:$E$10</c:f>
              <c:numCache>
                <c:formatCode>General</c:formatCode>
                <c:ptCount val="6"/>
                <c:pt idx="0">
                  <c:v>82</c:v>
                </c:pt>
                <c:pt idx="1">
                  <c:v>178</c:v>
                </c:pt>
                <c:pt idx="2">
                  <c:v>68</c:v>
                </c:pt>
                <c:pt idx="3">
                  <c:v>112</c:v>
                </c:pt>
                <c:pt idx="4">
                  <c:v>133</c:v>
                </c:pt>
                <c:pt idx="5">
                  <c:v>421</c:v>
                </c:pt>
              </c:numCache>
            </c:numRef>
          </c:val>
          <c:extLst>
            <c:ext xmlns:c16="http://schemas.microsoft.com/office/drawing/2014/chart" uri="{C3380CC4-5D6E-409C-BE32-E72D297353CC}">
              <c16:uniqueId val="{00000003-B90E-46EB-9F2E-3660918D31D5}"/>
            </c:ext>
          </c:extLst>
        </c:ser>
        <c:ser>
          <c:idx val="4"/>
          <c:order val="4"/>
          <c:tx>
            <c:strRef>
              <c:f>'F1.4f'!$F$4</c:f>
              <c:strCache>
                <c:ptCount val="1"/>
                <c:pt idx="0">
                  <c:v>Utlandet</c:v>
                </c:pt>
              </c:strCache>
            </c:strRef>
          </c:tx>
          <c:spPr>
            <a:solidFill>
              <a:schemeClr val="accent5"/>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'F1.4f'!$F$5:$F$10</c:f>
              <c:numCache>
                <c:formatCode>General</c:formatCode>
                <c:ptCount val="6"/>
                <c:pt idx="0">
                  <c:v>9</c:v>
                </c:pt>
                <c:pt idx="1">
                  <c:v>330</c:v>
                </c:pt>
                <c:pt idx="2">
                  <c:v>150</c:v>
                </c:pt>
                <c:pt idx="3">
                  <c:v>295</c:v>
                </c:pt>
                <c:pt idx="4">
                  <c:v>145</c:v>
                </c:pt>
                <c:pt idx="5">
                  <c:v>1072</c:v>
                </c:pt>
              </c:numCache>
            </c:numRef>
          </c:val>
          <c:extLst>
            <c:ext xmlns:c16="http://schemas.microsoft.com/office/drawing/2014/chart" uri="{C3380CC4-5D6E-409C-BE32-E72D297353CC}">
              <c16:uniqueId val="{00000004-B90E-46EB-9F2E-3660918D31D5}"/>
            </c:ext>
          </c:extLst>
        </c:ser>
        <c:dLbls>
          <c:showLegendKey val="0"/>
          <c:showVal val="0"/>
          <c:showCatName val="0"/>
          <c:showSerName val="0"/>
          <c:showPercent val="0"/>
          <c:showBubbleSize val="0"/>
        </c:dLbls>
        <c:gapWidth val="150"/>
        <c:overlap val="100"/>
        <c:axId val="1806056720"/>
        <c:axId val="1806058160"/>
      </c:barChart>
      <c:catAx>
        <c:axId val="18060567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06058160"/>
        <c:crosses val="autoZero"/>
        <c:auto val="1"/>
        <c:lblAlgn val="ctr"/>
        <c:lblOffset val="100"/>
        <c:noMultiLvlLbl val="0"/>
      </c:catAx>
      <c:valAx>
        <c:axId val="18060581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Mill.kr.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06056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23351103940521E-2"/>
          <c:y val="5.9868243881459698E-2"/>
          <c:w val="0.90839924241095693"/>
          <c:h val="0.8183170710174843"/>
        </c:manualLayout>
      </c:layout>
      <c:barChart>
        <c:barDir val="col"/>
        <c:grouping val="stacked"/>
        <c:varyColors val="0"/>
        <c:ser>
          <c:idx val="0"/>
          <c:order val="0"/>
          <c:tx>
            <c:strRef>
              <c:f>'F1.4g'!$B$6</c:f>
              <c:strCache>
                <c:ptCount val="1"/>
                <c:pt idx="0">
                  <c:v>Humaniora og kunstfag</c:v>
                </c:pt>
              </c:strCache>
            </c:strRef>
          </c:tx>
          <c:spPr>
            <a:solidFill>
              <a:schemeClr val="accent1"/>
            </a:solidFill>
            <a:ln>
              <a:noFill/>
            </a:ln>
            <a:effectLst/>
          </c:spPr>
          <c:invertIfNegative val="0"/>
          <c:dLbls>
            <c:dLbl>
              <c:idx val="0"/>
              <c:tx>
                <c:rich>
                  <a:bodyPr/>
                  <a:lstStyle/>
                  <a:p>
                    <a:fld id="{61C1342D-B436-493A-9A54-1E21418E78A0}" type="CELLRANGE">
                      <a:rPr lang="en-US"/>
                      <a:pPr/>
                      <a:t>[CELLRANGE]</a:t>
                    </a:fld>
                    <a:r>
                      <a:rPr lang="en-US" baseline="0"/>
                      <a:t>; </a:t>
                    </a:r>
                    <a:fld id="{138272AD-BC5D-47C2-B82F-65BA7CB6FCCC}" type="VALUE">
                      <a:rPr lang="en-US" baseline="0"/>
                      <a:pPr/>
                      <a:t>[VALUE]</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DC7-4E1D-A368-481D35BEE7F3}"/>
                </c:ext>
              </c:extLst>
            </c:dLbl>
            <c:dLbl>
              <c:idx val="1"/>
              <c:tx>
                <c:rich>
                  <a:bodyPr/>
                  <a:lstStyle/>
                  <a:p>
                    <a:fld id="{2BF5D3B8-6E63-4307-A31D-9EF03F8AC044}" type="CELLRANGE">
                      <a:rPr lang="en-US"/>
                      <a:pPr/>
                      <a:t>[CELLRANGE]</a:t>
                    </a:fld>
                    <a:r>
                      <a:rPr lang="en-US" baseline="0"/>
                      <a:t>; </a:t>
                    </a:r>
                    <a:fld id="{B0BD1B4B-701B-4AE5-90B8-8DAA84FDDD74}" type="VALUE">
                      <a:rPr lang="en-US" baseline="0"/>
                      <a:pPr/>
                      <a:t>[VALUE]</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DC7-4E1D-A368-481D35BEE7F3}"/>
                </c:ext>
              </c:extLst>
            </c:dLbl>
            <c:dLbl>
              <c:idx val="2"/>
              <c:tx>
                <c:rich>
                  <a:bodyPr/>
                  <a:lstStyle/>
                  <a:p>
                    <a:endParaRPr lang="en-US"/>
                  </a:p>
                </c:rich>
              </c:tx>
              <c:dLblPos val="ctr"/>
              <c:showLegendKey val="0"/>
              <c:showVal val="1"/>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1DC7-4E1D-A368-481D35BEE7F3}"/>
                </c:ext>
              </c:extLst>
            </c:dLbl>
            <c:dLbl>
              <c:idx val="3"/>
              <c:tx>
                <c:rich>
                  <a:bodyPr/>
                  <a:lstStyle/>
                  <a:p>
                    <a:fld id="{193A27B9-1419-4A3C-83B5-A0F1C4B1465C}" type="CELLRANGE">
                      <a:rPr lang="en-US"/>
                      <a:pPr/>
                      <a:t>[CELLRANGE]</a:t>
                    </a:fld>
                    <a:r>
                      <a:rPr lang="en-US" baseline="0"/>
                      <a:t>; </a:t>
                    </a:r>
                    <a:fld id="{CAC8BF12-729D-4D40-8A01-00E925345D91}" type="VALUE">
                      <a:rPr lang="en-US" baseline="0"/>
                      <a:pPr/>
                      <a:t>[VALUE]</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DC7-4E1D-A368-481D35BEE7F3}"/>
                </c:ext>
              </c:extLst>
            </c:dLbl>
            <c:dLbl>
              <c:idx val="4"/>
              <c:tx>
                <c:rich>
                  <a:bodyPr/>
                  <a:lstStyle/>
                  <a:p>
                    <a:endParaRPr lang="en-US"/>
                  </a:p>
                </c:rich>
              </c:tx>
              <c:dLblPos val="ctr"/>
              <c:showLegendKey val="0"/>
              <c:showVal val="1"/>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1DC7-4E1D-A368-481D35BEE7F3}"/>
                </c:ext>
              </c:extLst>
            </c:dLbl>
            <c:dLbl>
              <c:idx val="5"/>
              <c:tx>
                <c:rich>
                  <a:bodyPr/>
                  <a:lstStyle/>
                  <a:p>
                    <a:fld id="{EAFD7459-75A9-41CE-8FEC-6E9F12394EC1}" type="CELLRANGE">
                      <a:rPr lang="en-US"/>
                      <a:pPr/>
                      <a:t>[CELLRANGE]</a:t>
                    </a:fld>
                    <a:r>
                      <a:rPr lang="en-US" baseline="0"/>
                      <a:t>; </a:t>
                    </a:r>
                    <a:fld id="{C6977D87-F3F1-478B-A93F-861E5A218531}" type="VALUE">
                      <a:rPr lang="en-US" baseline="0"/>
                      <a:pPr/>
                      <a:t>[VALUE]</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'F1.4g'!$B$7:$B$12</c:f>
              <c:numCache>
                <c:formatCode>General</c:formatCode>
                <c:ptCount val="6"/>
                <c:pt idx="0">
                  <c:v>8</c:v>
                </c:pt>
                <c:pt idx="1">
                  <c:v>40</c:v>
                </c:pt>
                <c:pt idx="3">
                  <c:v>21</c:v>
                </c:pt>
                <c:pt idx="5">
                  <c:v>415</c:v>
                </c:pt>
              </c:numCache>
            </c:numRef>
          </c:val>
          <c:extLst>
            <c:ext xmlns:c15="http://schemas.microsoft.com/office/drawing/2012/chart" uri="{02D57815-91ED-43cb-92C2-25804820EDAC}">
              <c15:datalabelsRange>
                <c15:f>'F1.4g'!$B$17:$B$22</c15:f>
                <c15:dlblRangeCache>
                  <c:ptCount val="6"/>
                  <c:pt idx="0">
                    <c:v>0 %</c:v>
                  </c:pt>
                  <c:pt idx="1">
                    <c:v>2 %</c:v>
                  </c:pt>
                  <c:pt idx="2">
                    <c:v>0 %</c:v>
                  </c:pt>
                  <c:pt idx="3">
                    <c:v>1 %</c:v>
                  </c:pt>
                  <c:pt idx="4">
                    <c:v>0 %</c:v>
                  </c:pt>
                  <c:pt idx="5">
                    <c:v>8 %</c:v>
                  </c:pt>
                </c15:dlblRangeCache>
              </c15:datalabelsRange>
            </c:ext>
            <c:ext xmlns:c16="http://schemas.microsoft.com/office/drawing/2014/chart" uri="{C3380CC4-5D6E-409C-BE32-E72D297353CC}">
              <c16:uniqueId val="{00000006-1DC7-4E1D-A368-481D35BEE7F3}"/>
            </c:ext>
          </c:extLst>
        </c:ser>
        <c:ser>
          <c:idx val="1"/>
          <c:order val="1"/>
          <c:tx>
            <c:strRef>
              <c:f>'F1.4g'!$C$6</c:f>
              <c:strCache>
                <c:ptCount val="1"/>
                <c:pt idx="0">
                  <c:v>Samfunnsvitenskap</c:v>
                </c:pt>
              </c:strCache>
            </c:strRef>
          </c:tx>
          <c:spPr>
            <a:solidFill>
              <a:schemeClr val="accent2"/>
            </a:solidFill>
            <a:ln>
              <a:noFill/>
            </a:ln>
            <a:effectLst/>
          </c:spPr>
          <c:invertIfNegative val="0"/>
          <c:dLbls>
            <c:dLbl>
              <c:idx val="0"/>
              <c:tx>
                <c:rich>
                  <a:bodyPr/>
                  <a:lstStyle/>
                  <a:p>
                    <a:fld id="{F1FE8BAE-A5C0-4E50-BDD5-DA7AD81B948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DC7-4E1D-A368-481D35BEE7F3}"/>
                </c:ext>
              </c:extLst>
            </c:dLbl>
            <c:dLbl>
              <c:idx val="1"/>
              <c:tx>
                <c:rich>
                  <a:bodyPr/>
                  <a:lstStyle/>
                  <a:p>
                    <a:fld id="{3D747136-8302-49CD-96A3-55D96C4D78B6}"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DC7-4E1D-A368-481D35BEE7F3}"/>
                </c:ext>
              </c:extLst>
            </c:dLbl>
            <c:dLbl>
              <c:idx val="2"/>
              <c:tx>
                <c:rich>
                  <a:bodyPr/>
                  <a:lstStyle/>
                  <a:p>
                    <a:fld id="{80EED522-E947-4024-A403-E02FAA5DC6BF}"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DC7-4E1D-A368-481D35BEE7F3}"/>
                </c:ext>
              </c:extLst>
            </c:dLbl>
            <c:dLbl>
              <c:idx val="3"/>
              <c:tx>
                <c:rich>
                  <a:bodyPr/>
                  <a:lstStyle/>
                  <a:p>
                    <a:fld id="{929BE103-8838-4FAF-9F9E-FC08191C0435}"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DC7-4E1D-A368-481D35BEE7F3}"/>
                </c:ext>
              </c:extLst>
            </c:dLbl>
            <c:dLbl>
              <c:idx val="4"/>
              <c:tx>
                <c:rich>
                  <a:bodyPr/>
                  <a:lstStyle/>
                  <a:p>
                    <a:endParaRPr lang="nb-NO"/>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1DC7-4E1D-A368-481D35BEE7F3}"/>
                </c:ext>
              </c:extLst>
            </c:dLbl>
            <c:dLbl>
              <c:idx val="5"/>
              <c:tx>
                <c:rich>
                  <a:bodyPr/>
                  <a:lstStyle/>
                  <a:p>
                    <a:fld id="{847E8400-216A-44CF-B648-0C2FF0561A7C}"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'F1.4g'!$C$7:$C$12</c:f>
              <c:numCache>
                <c:formatCode>General</c:formatCode>
                <c:ptCount val="6"/>
                <c:pt idx="0">
                  <c:v>112</c:v>
                </c:pt>
                <c:pt idx="1">
                  <c:v>319</c:v>
                </c:pt>
                <c:pt idx="2">
                  <c:v>149</c:v>
                </c:pt>
                <c:pt idx="3">
                  <c:v>1252</c:v>
                </c:pt>
                <c:pt idx="5">
                  <c:v>654</c:v>
                </c:pt>
              </c:numCache>
            </c:numRef>
          </c:val>
          <c:extLst>
            <c:ext xmlns:c15="http://schemas.microsoft.com/office/drawing/2012/chart" uri="{02D57815-91ED-43cb-92C2-25804820EDAC}">
              <c15:datalabelsRange>
                <c15:f>'F1.4g'!$C$17:$C$22</c15:f>
                <c15:dlblRangeCache>
                  <c:ptCount val="6"/>
                  <c:pt idx="0">
                    <c:v>2 %</c:v>
                  </c:pt>
                  <c:pt idx="1">
                    <c:v>16 %</c:v>
                  </c:pt>
                  <c:pt idx="2">
                    <c:v>9 %</c:v>
                  </c:pt>
                  <c:pt idx="3">
                    <c:v>82 %</c:v>
                  </c:pt>
                  <c:pt idx="4">
                    <c:v>0 %</c:v>
                  </c:pt>
                  <c:pt idx="5">
                    <c:v>12 %</c:v>
                  </c:pt>
                </c15:dlblRangeCache>
              </c15:datalabelsRange>
            </c:ext>
            <c:ext xmlns:c16="http://schemas.microsoft.com/office/drawing/2014/chart" uri="{C3380CC4-5D6E-409C-BE32-E72D297353CC}">
              <c16:uniqueId val="{0000000D-1DC7-4E1D-A368-481D35BEE7F3}"/>
            </c:ext>
          </c:extLst>
        </c:ser>
        <c:ser>
          <c:idx val="2"/>
          <c:order val="2"/>
          <c:tx>
            <c:strRef>
              <c:f>'F1.4g'!$D$6</c:f>
              <c:strCache>
                <c:ptCount val="1"/>
                <c:pt idx="0">
                  <c:v>Matematikk og naturvitenskap</c:v>
                </c:pt>
              </c:strCache>
            </c:strRef>
          </c:tx>
          <c:spPr>
            <a:solidFill>
              <a:schemeClr val="accent3"/>
            </a:solidFill>
            <a:ln>
              <a:noFill/>
            </a:ln>
            <a:effectLst/>
          </c:spPr>
          <c:invertIfNegative val="0"/>
          <c:dLbls>
            <c:dLbl>
              <c:idx val="0"/>
              <c:tx>
                <c:rich>
                  <a:bodyPr/>
                  <a:lstStyle/>
                  <a:p>
                    <a:fld id="{01BA726A-46CC-4C03-969E-B182AE60F506}"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DC7-4E1D-A368-481D35BEE7F3}"/>
                </c:ext>
              </c:extLst>
            </c:dLbl>
            <c:dLbl>
              <c:idx val="1"/>
              <c:tx>
                <c:rich>
                  <a:bodyPr/>
                  <a:lstStyle/>
                  <a:p>
                    <a:fld id="{3C81AC3C-864B-4F57-B043-9686488E1287}"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1DC7-4E1D-A368-481D35BEE7F3}"/>
                </c:ext>
              </c:extLst>
            </c:dLbl>
            <c:dLbl>
              <c:idx val="2"/>
              <c:tx>
                <c:rich>
                  <a:bodyPr/>
                  <a:lstStyle/>
                  <a:p>
                    <a:fld id="{A97E3BE5-B386-483C-84BA-ACAC0F2754EA}"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1DC7-4E1D-A368-481D35BEE7F3}"/>
                </c:ext>
              </c:extLst>
            </c:dLbl>
            <c:dLbl>
              <c:idx val="3"/>
              <c:tx>
                <c:rich>
                  <a:bodyPr/>
                  <a:lstStyle/>
                  <a:p>
                    <a:fld id="{E1E8C151-8447-4481-8AF1-9A7387B5F5B8}"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1DC7-4E1D-A368-481D35BEE7F3}"/>
                </c:ext>
              </c:extLst>
            </c:dLbl>
            <c:dLbl>
              <c:idx val="4"/>
              <c:tx>
                <c:rich>
                  <a:bodyPr/>
                  <a:lstStyle/>
                  <a:p>
                    <a:endParaRPr lang="nb-NO"/>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1DC7-4E1D-A368-481D35BEE7F3}"/>
                </c:ext>
              </c:extLst>
            </c:dLbl>
            <c:dLbl>
              <c:idx val="5"/>
              <c:tx>
                <c:rich>
                  <a:bodyPr/>
                  <a:lstStyle/>
                  <a:p>
                    <a:fld id="{E2090CC8-CC0A-4C02-9F0E-E12CE332101A}"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'F1.4g'!$D$7:$D$12</c:f>
              <c:numCache>
                <c:formatCode>General</c:formatCode>
                <c:ptCount val="6"/>
                <c:pt idx="0">
                  <c:v>840</c:v>
                </c:pt>
                <c:pt idx="1">
                  <c:v>1477</c:v>
                </c:pt>
                <c:pt idx="2">
                  <c:v>635</c:v>
                </c:pt>
                <c:pt idx="3">
                  <c:v>27</c:v>
                </c:pt>
                <c:pt idx="5">
                  <c:v>1169</c:v>
                </c:pt>
              </c:numCache>
            </c:numRef>
          </c:val>
          <c:extLst>
            <c:ext xmlns:c15="http://schemas.microsoft.com/office/drawing/2012/chart" uri="{02D57815-91ED-43cb-92C2-25804820EDAC}">
              <c15:datalabelsRange>
                <c15:f>'F1.4g'!$D$17:$D$22</c15:f>
                <c15:dlblRangeCache>
                  <c:ptCount val="6"/>
                  <c:pt idx="0">
                    <c:v>16 %</c:v>
                  </c:pt>
                  <c:pt idx="1">
                    <c:v>76 %</c:v>
                  </c:pt>
                  <c:pt idx="2">
                    <c:v>37 %</c:v>
                  </c:pt>
                  <c:pt idx="3">
                    <c:v>2 %</c:v>
                  </c:pt>
                  <c:pt idx="4">
                    <c:v>0 %</c:v>
                  </c:pt>
                  <c:pt idx="5">
                    <c:v>21 %</c:v>
                  </c:pt>
                </c15:dlblRangeCache>
              </c15:datalabelsRange>
            </c:ext>
            <c:ext xmlns:c16="http://schemas.microsoft.com/office/drawing/2014/chart" uri="{C3380CC4-5D6E-409C-BE32-E72D297353CC}">
              <c16:uniqueId val="{00000014-1DC7-4E1D-A368-481D35BEE7F3}"/>
            </c:ext>
          </c:extLst>
        </c:ser>
        <c:ser>
          <c:idx val="3"/>
          <c:order val="3"/>
          <c:tx>
            <c:strRef>
              <c:f>'F1.4g'!$E$6</c:f>
              <c:strCache>
                <c:ptCount val="1"/>
                <c:pt idx="0">
                  <c:v>Teknologi</c:v>
                </c:pt>
              </c:strCache>
            </c:strRef>
          </c:tx>
          <c:spPr>
            <a:solidFill>
              <a:schemeClr val="accent4"/>
            </a:solidFill>
            <a:ln>
              <a:noFill/>
            </a:ln>
            <a:effectLst/>
          </c:spPr>
          <c:invertIfNegative val="0"/>
          <c:dLbls>
            <c:dLbl>
              <c:idx val="0"/>
              <c:tx>
                <c:rich>
                  <a:bodyPr/>
                  <a:lstStyle/>
                  <a:p>
                    <a:fld id="{0547D875-633E-453E-AC11-9E1190BCFA2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DC7-4E1D-A368-481D35BEE7F3}"/>
                </c:ext>
              </c:extLst>
            </c:dLbl>
            <c:dLbl>
              <c:idx val="1"/>
              <c:tx>
                <c:rich>
                  <a:bodyPr/>
                  <a:lstStyle/>
                  <a:p>
                    <a:fld id="{66BE017A-86FE-4908-9F32-47830A891EF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1DC7-4E1D-A368-481D35BEE7F3}"/>
                </c:ext>
              </c:extLst>
            </c:dLbl>
            <c:dLbl>
              <c:idx val="2"/>
              <c:tx>
                <c:rich>
                  <a:bodyPr/>
                  <a:lstStyle/>
                  <a:p>
                    <a:fld id="{C6B886DF-FBA8-46A2-8BDC-DAFE6B93722E}"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1DC7-4E1D-A368-481D35BEE7F3}"/>
                </c:ext>
              </c:extLst>
            </c:dLbl>
            <c:dLbl>
              <c:idx val="3"/>
              <c:tx>
                <c:rich>
                  <a:bodyPr/>
                  <a:lstStyle/>
                  <a:p>
                    <a:fld id="{01548D13-6138-496E-B875-ECBB4231E5CB}"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1DC7-4E1D-A368-481D35BEE7F3}"/>
                </c:ext>
              </c:extLst>
            </c:dLbl>
            <c:dLbl>
              <c:idx val="4"/>
              <c:tx>
                <c:rich>
                  <a:bodyPr/>
                  <a:lstStyle/>
                  <a:p>
                    <a:endParaRPr lang="nb-NO"/>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1DC7-4E1D-A368-481D35BEE7F3}"/>
                </c:ext>
              </c:extLst>
            </c:dLbl>
            <c:dLbl>
              <c:idx val="5"/>
              <c:tx>
                <c:rich>
                  <a:bodyPr/>
                  <a:lstStyle/>
                  <a:p>
                    <a:fld id="{E9C01B8B-59B0-4DF8-AC3A-C6E4BAAD3A9D}"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'F1.4g'!$E$7:$E$12</c:f>
              <c:numCache>
                <c:formatCode>General</c:formatCode>
                <c:ptCount val="6"/>
                <c:pt idx="0">
                  <c:v>4189</c:v>
                </c:pt>
                <c:pt idx="1">
                  <c:v>79</c:v>
                </c:pt>
                <c:pt idx="2">
                  <c:v>219</c:v>
                </c:pt>
                <c:pt idx="3">
                  <c:v>26</c:v>
                </c:pt>
                <c:pt idx="5">
                  <c:v>1139</c:v>
                </c:pt>
              </c:numCache>
            </c:numRef>
          </c:val>
          <c:extLst>
            <c:ext xmlns:c15="http://schemas.microsoft.com/office/drawing/2012/chart" uri="{02D57815-91ED-43cb-92C2-25804820EDAC}">
              <c15:datalabelsRange>
                <c15:f>'F1.4g'!$E$17:$E$23</c15:f>
                <c15:dlblRangeCache>
                  <c:ptCount val="7"/>
                  <c:pt idx="0">
                    <c:v>81 %</c:v>
                  </c:pt>
                  <c:pt idx="1">
                    <c:v>4 %</c:v>
                  </c:pt>
                  <c:pt idx="2">
                    <c:v>13 %</c:v>
                  </c:pt>
                  <c:pt idx="3">
                    <c:v>2 %</c:v>
                  </c:pt>
                  <c:pt idx="4">
                    <c:v>0 %</c:v>
                  </c:pt>
                  <c:pt idx="5">
                    <c:v>21 %</c:v>
                  </c:pt>
                  <c:pt idx="6">
                    <c:v>33 %</c:v>
                  </c:pt>
                </c15:dlblRangeCache>
              </c15:datalabelsRange>
            </c:ext>
            <c:ext xmlns:c16="http://schemas.microsoft.com/office/drawing/2014/chart" uri="{C3380CC4-5D6E-409C-BE32-E72D297353CC}">
              <c16:uniqueId val="{0000001B-1DC7-4E1D-A368-481D35BEE7F3}"/>
            </c:ext>
          </c:extLst>
        </c:ser>
        <c:ser>
          <c:idx val="4"/>
          <c:order val="4"/>
          <c:tx>
            <c:strRef>
              <c:f>'F1.4g'!$F$6</c:f>
              <c:strCache>
                <c:ptCount val="1"/>
                <c:pt idx="0">
                  <c:v>Medisin og helsefag</c:v>
                </c:pt>
              </c:strCache>
            </c:strRef>
          </c:tx>
          <c:spPr>
            <a:solidFill>
              <a:schemeClr val="accent5"/>
            </a:solidFill>
            <a:ln>
              <a:noFill/>
            </a:ln>
            <a:effectLst/>
          </c:spPr>
          <c:invertIfNegative val="0"/>
          <c:dLbls>
            <c:dLbl>
              <c:idx val="0"/>
              <c:tx>
                <c:rich>
                  <a:bodyPr/>
                  <a:lstStyle/>
                  <a:p>
                    <a:fld id="{35E01926-C6C6-4670-B547-CC1EF96092C8}"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1DC7-4E1D-A368-481D35BEE7F3}"/>
                </c:ext>
              </c:extLst>
            </c:dLbl>
            <c:dLbl>
              <c:idx val="1"/>
              <c:tx>
                <c:rich>
                  <a:bodyPr/>
                  <a:lstStyle/>
                  <a:p>
                    <a:fld id="{85B67723-663E-4849-B9B0-352481C3FB8B}"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1DC7-4E1D-A368-481D35BEE7F3}"/>
                </c:ext>
              </c:extLst>
            </c:dLbl>
            <c:dLbl>
              <c:idx val="2"/>
              <c:tx>
                <c:rich>
                  <a:bodyPr/>
                  <a:lstStyle/>
                  <a:p>
                    <a:fld id="{20F15686-B1FC-4712-89AE-80839E396E0E}"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1DC7-4E1D-A368-481D35BEE7F3}"/>
                </c:ext>
              </c:extLst>
            </c:dLbl>
            <c:dLbl>
              <c:idx val="3"/>
              <c:tx>
                <c:rich>
                  <a:bodyPr/>
                  <a:lstStyle/>
                  <a:p>
                    <a:fld id="{9AD94685-4331-41CE-8FF0-3EDC30A21FE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1DC7-4E1D-A368-481D35BEE7F3}"/>
                </c:ext>
              </c:extLst>
            </c:dLbl>
            <c:dLbl>
              <c:idx val="4"/>
              <c:tx>
                <c:rich>
                  <a:bodyPr/>
                  <a:lstStyle/>
                  <a:p>
                    <a:fld id="{E71B3060-542E-4FEE-980E-997318298BB0}"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1DC7-4E1D-A368-481D35BEE7F3}"/>
                </c:ext>
              </c:extLst>
            </c:dLbl>
            <c:dLbl>
              <c:idx val="5"/>
              <c:tx>
                <c:rich>
                  <a:bodyPr/>
                  <a:lstStyle/>
                  <a:p>
                    <a:fld id="{7BD21CCF-9E4B-4880-964F-8DA647DF0B1D}"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'F1.4g'!$F$7:$F$12</c:f>
              <c:numCache>
                <c:formatCode>General</c:formatCode>
                <c:ptCount val="6"/>
                <c:pt idx="0">
                  <c:v>13</c:v>
                </c:pt>
                <c:pt idx="1">
                  <c:v>12</c:v>
                </c:pt>
                <c:pt idx="2">
                  <c:v>4</c:v>
                </c:pt>
                <c:pt idx="3">
                  <c:v>147</c:v>
                </c:pt>
                <c:pt idx="4">
                  <c:v>1266</c:v>
                </c:pt>
                <c:pt idx="5">
                  <c:v>919</c:v>
                </c:pt>
              </c:numCache>
            </c:numRef>
          </c:val>
          <c:extLst>
            <c:ext xmlns:c15="http://schemas.microsoft.com/office/drawing/2012/chart" uri="{02D57815-91ED-43cb-92C2-25804820EDAC}">
              <c15:datalabelsRange>
                <c15:f>'F1.4g'!$F$17:$F$23</c15:f>
                <c15:dlblRangeCache>
                  <c:ptCount val="7"/>
                  <c:pt idx="0">
                    <c:v>0 %</c:v>
                  </c:pt>
                  <c:pt idx="1">
                    <c:v>1 %</c:v>
                  </c:pt>
                  <c:pt idx="2">
                    <c:v>0 %</c:v>
                  </c:pt>
                  <c:pt idx="3">
                    <c:v>10 %</c:v>
                  </c:pt>
                  <c:pt idx="4">
                    <c:v>100 %</c:v>
                  </c:pt>
                  <c:pt idx="5">
                    <c:v>17 %</c:v>
                  </c:pt>
                  <c:pt idx="6">
                    <c:v>14 %</c:v>
                  </c:pt>
                </c15:dlblRangeCache>
              </c15:datalabelsRange>
            </c:ext>
            <c:ext xmlns:c16="http://schemas.microsoft.com/office/drawing/2014/chart" uri="{C3380CC4-5D6E-409C-BE32-E72D297353CC}">
              <c16:uniqueId val="{00000022-1DC7-4E1D-A368-481D35BEE7F3}"/>
            </c:ext>
          </c:extLst>
        </c:ser>
        <c:ser>
          <c:idx val="5"/>
          <c:order val="5"/>
          <c:tx>
            <c:strRef>
              <c:f>'F1.4g'!$G$6</c:f>
              <c:strCache>
                <c:ptCount val="1"/>
                <c:pt idx="0">
                  <c:v>Landbruks- og fiskerifag og veterinærmedisin</c:v>
                </c:pt>
              </c:strCache>
            </c:strRef>
          </c:tx>
          <c:spPr>
            <a:solidFill>
              <a:schemeClr val="accent6"/>
            </a:solidFill>
            <a:ln>
              <a:noFill/>
            </a:ln>
            <a:effectLst/>
          </c:spPr>
          <c:invertIfNegative val="0"/>
          <c:dLbls>
            <c:dLbl>
              <c:idx val="0"/>
              <c:tx>
                <c:rich>
                  <a:bodyPr/>
                  <a:lstStyle/>
                  <a:p>
                    <a:fld id="{27697275-E53E-4932-A71F-1A992911260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1DC7-4E1D-A368-481D35BEE7F3}"/>
                </c:ext>
              </c:extLst>
            </c:dLbl>
            <c:dLbl>
              <c:idx val="1"/>
              <c:tx>
                <c:rich>
                  <a:bodyPr/>
                  <a:lstStyle/>
                  <a:p>
                    <a:fld id="{F658B51A-720F-4FB8-8554-64FDB6AF569F}"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1DC7-4E1D-A368-481D35BEE7F3}"/>
                </c:ext>
              </c:extLst>
            </c:dLbl>
            <c:dLbl>
              <c:idx val="2"/>
              <c:tx>
                <c:rich>
                  <a:bodyPr/>
                  <a:lstStyle/>
                  <a:p>
                    <a:fld id="{CBAED4AD-88AD-4A69-9EA6-4EF7011A12BB}"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1DC7-4E1D-A368-481D35BEE7F3}"/>
                </c:ext>
              </c:extLst>
            </c:dLbl>
            <c:dLbl>
              <c:idx val="3"/>
              <c:tx>
                <c:rich>
                  <a:bodyPr/>
                  <a:lstStyle/>
                  <a:p>
                    <a:fld id="{742E8E73-693B-47D8-971D-A2703AF98C55}"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1DC7-4E1D-A368-481D35BEE7F3}"/>
                </c:ext>
              </c:extLst>
            </c:dLbl>
            <c:dLbl>
              <c:idx val="4"/>
              <c:tx>
                <c:rich>
                  <a:bodyPr/>
                  <a:lstStyle/>
                  <a:p>
                    <a:endParaRPr lang="nb-NO"/>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1DC7-4E1D-A368-481D35BEE7F3}"/>
                </c:ext>
              </c:extLst>
            </c:dLbl>
            <c:dLbl>
              <c:idx val="5"/>
              <c:tx>
                <c:rich>
                  <a:bodyPr/>
                  <a:lstStyle/>
                  <a:p>
                    <a:fld id="{AEE6CF9B-B2DA-44A7-AB10-16FA6E4DFE47}"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'F1.4g'!$G$7:$G$12</c:f>
              <c:numCache>
                <c:formatCode>General</c:formatCode>
                <c:ptCount val="6"/>
                <c:pt idx="0">
                  <c:v>9</c:v>
                </c:pt>
                <c:pt idx="1">
                  <c:v>26</c:v>
                </c:pt>
                <c:pt idx="2">
                  <c:v>710</c:v>
                </c:pt>
                <c:pt idx="3">
                  <c:v>48</c:v>
                </c:pt>
                <c:pt idx="5">
                  <c:v>1162</c:v>
                </c:pt>
              </c:numCache>
            </c:numRef>
          </c:val>
          <c:extLst>
            <c:ext xmlns:c15="http://schemas.microsoft.com/office/drawing/2012/chart" uri="{02D57815-91ED-43cb-92C2-25804820EDAC}">
              <c15:datalabelsRange>
                <c15:f>'F1.4g'!$G$17:$G$23</c15:f>
                <c15:dlblRangeCache>
                  <c:ptCount val="7"/>
                  <c:pt idx="0">
                    <c:v>0 %</c:v>
                  </c:pt>
                  <c:pt idx="1">
                    <c:v>1 %</c:v>
                  </c:pt>
                  <c:pt idx="2">
                    <c:v>41 %</c:v>
                  </c:pt>
                  <c:pt idx="3">
                    <c:v>3 %</c:v>
                  </c:pt>
                  <c:pt idx="4">
                    <c:v>0 %</c:v>
                  </c:pt>
                  <c:pt idx="5">
                    <c:v>21 %</c:v>
                  </c:pt>
                  <c:pt idx="6">
                    <c:v>11 %</c:v>
                  </c:pt>
                </c15:dlblRangeCache>
              </c15:datalabelsRange>
            </c:ext>
            <c:ext xmlns:c16="http://schemas.microsoft.com/office/drawing/2014/chart" uri="{C3380CC4-5D6E-409C-BE32-E72D297353CC}">
              <c16:uniqueId val="{00000029-1DC7-4E1D-A368-481D35BEE7F3}"/>
            </c:ext>
          </c:extLst>
        </c:ser>
        <c:dLbls>
          <c:dLblPos val="ctr"/>
          <c:showLegendKey val="0"/>
          <c:showVal val="1"/>
          <c:showCatName val="0"/>
          <c:showSerName val="0"/>
          <c:showPercent val="0"/>
          <c:showBubbleSize val="0"/>
        </c:dLbls>
        <c:gapWidth val="150"/>
        <c:overlap val="100"/>
        <c:axId val="257135968"/>
        <c:axId val="257139328"/>
      </c:barChart>
      <c:catAx>
        <c:axId val="25713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7139328"/>
        <c:crosses val="autoZero"/>
        <c:auto val="1"/>
        <c:lblAlgn val="ctr"/>
        <c:lblOffset val="100"/>
        <c:noMultiLvlLbl val="0"/>
      </c:catAx>
      <c:valAx>
        <c:axId val="257139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7135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'F1.1b'!$B$18</c:f>
              <c:strCache>
                <c:ptCount val="1"/>
                <c:pt idx="0">
                  <c:v> Lønn og sosiale utgifter</c:v>
                </c:pt>
              </c:strCache>
            </c:strRef>
          </c:tx>
          <c:spPr>
            <a:solidFill>
              <a:schemeClr val="accent1"/>
            </a:solidFill>
            <a:ln>
              <a:noFill/>
            </a:ln>
            <a:effectLst/>
          </c:spPr>
          <c:invertIfNegative val="0"/>
          <c:cat>
            <c:numRef>
              <c:f>'F1.1b'!$A$19:$A$29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'F1.1b'!$B$19:$B$29</c:f>
              <c:numCache>
                <c:formatCode>_-* #\ ##0_-;\-* #\ ##0_-;_-* "-"??_-;_-@_-</c:formatCode>
                <c:ptCount val="11"/>
                <c:pt idx="0">
                  <c:v>60.738160178062984</c:v>
                </c:pt>
                <c:pt idx="1">
                  <c:v>61.111512924737099</c:v>
                </c:pt>
                <c:pt idx="2">
                  <c:v>61.17111476134086</c:v>
                </c:pt>
                <c:pt idx="3">
                  <c:v>60.794886191296712</c:v>
                </c:pt>
                <c:pt idx="4">
                  <c:v>60.006049497530533</c:v>
                </c:pt>
                <c:pt idx="5">
                  <c:v>59.557249432371073</c:v>
                </c:pt>
                <c:pt idx="6">
                  <c:v>60.92555551723742</c:v>
                </c:pt>
                <c:pt idx="7">
                  <c:v>61.815899400471828</c:v>
                </c:pt>
                <c:pt idx="8">
                  <c:v>61.946233442143608</c:v>
                </c:pt>
                <c:pt idx="9">
                  <c:v>61.144847145180783</c:v>
                </c:pt>
                <c:pt idx="10">
                  <c:v>61.917611155921811</c:v>
                </c:pt>
              </c:numCache>
            </c:numRef>
          </c:val>
          <c:extLst>
            <c:ext xmlns:c16="http://schemas.microsoft.com/office/drawing/2014/chart" uri="{C3380CC4-5D6E-409C-BE32-E72D297353CC}">
              <c16:uniqueId val="{00000000-8081-485A-B551-FE7D97BE94C6}"/>
            </c:ext>
          </c:extLst>
        </c:ser>
        <c:ser>
          <c:idx val="1"/>
          <c:order val="1"/>
          <c:tx>
            <c:strRef>
              <c:f>'F1.1b'!$C$18</c:f>
              <c:strCache>
                <c:ptCount val="1"/>
                <c:pt idx="0">
                  <c:v>Andre driftsutgifter</c:v>
                </c:pt>
              </c:strCache>
            </c:strRef>
          </c:tx>
          <c:spPr>
            <a:solidFill>
              <a:schemeClr val="accent2"/>
            </a:solidFill>
            <a:ln>
              <a:noFill/>
            </a:ln>
            <a:effectLst/>
          </c:spPr>
          <c:invertIfNegative val="0"/>
          <c:cat>
            <c:numRef>
              <c:f>'F1.1b'!$A$19:$A$29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'F1.1b'!$C$19:$C$29</c:f>
              <c:numCache>
                <c:formatCode>_-* #\ ##0_-;\-* #\ ##0_-;_-* "-"??_-;_-@_-</c:formatCode>
                <c:ptCount val="11"/>
                <c:pt idx="0">
                  <c:v>33.487147903473087</c:v>
                </c:pt>
                <c:pt idx="1">
                  <c:v>33.370702000549677</c:v>
                </c:pt>
                <c:pt idx="2">
                  <c:v>31.982434607278282</c:v>
                </c:pt>
                <c:pt idx="3">
                  <c:v>32.817531767697297</c:v>
                </c:pt>
                <c:pt idx="4">
                  <c:v>33.295110139981162</c:v>
                </c:pt>
                <c:pt idx="5">
                  <c:v>32.41485566007136</c:v>
                </c:pt>
                <c:pt idx="6">
                  <c:v>31.972560379809401</c:v>
                </c:pt>
                <c:pt idx="7">
                  <c:v>30.882554523876514</c:v>
                </c:pt>
                <c:pt idx="8">
                  <c:v>31.111055095527579</c:v>
                </c:pt>
                <c:pt idx="9">
                  <c:v>31.604593290792561</c:v>
                </c:pt>
                <c:pt idx="10">
                  <c:v>31.707259609121426</c:v>
                </c:pt>
              </c:numCache>
            </c:numRef>
          </c:val>
          <c:extLst>
            <c:ext xmlns:c16="http://schemas.microsoft.com/office/drawing/2014/chart" uri="{C3380CC4-5D6E-409C-BE32-E72D297353CC}">
              <c16:uniqueId val="{00000001-8081-485A-B551-FE7D97BE94C6}"/>
            </c:ext>
          </c:extLst>
        </c:ser>
        <c:ser>
          <c:idx val="2"/>
          <c:order val="2"/>
          <c:tx>
            <c:strRef>
              <c:f>'F1.1b'!$D$18</c:f>
              <c:strCache>
                <c:ptCount val="1"/>
                <c:pt idx="0">
                  <c:v>Utstyr og instrumenter</c:v>
                </c:pt>
              </c:strCache>
            </c:strRef>
          </c:tx>
          <c:spPr>
            <a:solidFill>
              <a:schemeClr val="accent3"/>
            </a:solidFill>
            <a:ln>
              <a:noFill/>
            </a:ln>
            <a:effectLst/>
          </c:spPr>
          <c:invertIfNegative val="0"/>
          <c:cat>
            <c:numRef>
              <c:f>'F1.1b'!$A$19:$A$29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'F1.1b'!$D$19:$D$29</c:f>
              <c:numCache>
                <c:formatCode>_-* #\ ##0_-;\-* #\ ##0_-;_-* "-"??_-;_-@_-</c:formatCode>
                <c:ptCount val="11"/>
                <c:pt idx="0">
                  <c:v>3.9030837169337675</c:v>
                </c:pt>
                <c:pt idx="1">
                  <c:v>3.77489838133399</c:v>
                </c:pt>
                <c:pt idx="2">
                  <c:v>3.8718271097654355</c:v>
                </c:pt>
                <c:pt idx="3">
                  <c:v>4.194659025640032</c:v>
                </c:pt>
                <c:pt idx="4">
                  <c:v>3.2736509770991908</c:v>
                </c:pt>
                <c:pt idx="5">
                  <c:v>3.8009023088491141</c:v>
                </c:pt>
                <c:pt idx="6">
                  <c:v>3.4017886907841035</c:v>
                </c:pt>
                <c:pt idx="7">
                  <c:v>3.5939946179541016</c:v>
                </c:pt>
                <c:pt idx="8">
                  <c:v>3.3959447518299593</c:v>
                </c:pt>
                <c:pt idx="9">
                  <c:v>3.7711139842348911</c:v>
                </c:pt>
                <c:pt idx="10">
                  <c:v>3.0719807526533014</c:v>
                </c:pt>
              </c:numCache>
            </c:numRef>
          </c:val>
          <c:extLst>
            <c:ext xmlns:c16="http://schemas.microsoft.com/office/drawing/2014/chart" uri="{C3380CC4-5D6E-409C-BE32-E72D297353CC}">
              <c16:uniqueId val="{00000002-8081-485A-B551-FE7D97BE94C6}"/>
            </c:ext>
          </c:extLst>
        </c:ser>
        <c:ser>
          <c:idx val="3"/>
          <c:order val="3"/>
          <c:tx>
            <c:strRef>
              <c:f>'F1.1b'!$E$18</c:f>
              <c:strCache>
                <c:ptCount val="1"/>
                <c:pt idx="0">
                  <c:v>Bygg og anlegg</c:v>
                </c:pt>
              </c:strCache>
            </c:strRef>
          </c:tx>
          <c:spPr>
            <a:solidFill>
              <a:schemeClr val="accent4"/>
            </a:solidFill>
            <a:ln>
              <a:noFill/>
            </a:ln>
            <a:effectLst/>
          </c:spPr>
          <c:invertIfNegative val="0"/>
          <c:cat>
            <c:numRef>
              <c:f>'F1.1b'!$A$19:$A$29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'F1.1b'!$E$19:$E$29</c:f>
              <c:numCache>
                <c:formatCode>_-* #\ ##0_-;\-* #\ ##0_-;_-* "-"??_-;_-@_-</c:formatCode>
                <c:ptCount val="11"/>
                <c:pt idx="0">
                  <c:v>1.8716082015301585</c:v>
                </c:pt>
                <c:pt idx="1">
                  <c:v>1.7428866933792369</c:v>
                </c:pt>
                <c:pt idx="2">
                  <c:v>2.974623521615432</c:v>
                </c:pt>
                <c:pt idx="3">
                  <c:v>2.1929230153659494</c:v>
                </c:pt>
                <c:pt idx="4">
                  <c:v>3.4251893853891087</c:v>
                </c:pt>
                <c:pt idx="5">
                  <c:v>4.2269925987084598</c:v>
                </c:pt>
                <c:pt idx="6">
                  <c:v>3.700095412169075</c:v>
                </c:pt>
                <c:pt idx="7">
                  <c:v>3.7075514576975519</c:v>
                </c:pt>
                <c:pt idx="8">
                  <c:v>3.5467667104988609</c:v>
                </c:pt>
                <c:pt idx="9">
                  <c:v>3.4794455797917441</c:v>
                </c:pt>
                <c:pt idx="10">
                  <c:v>3.3031484823034729</c:v>
                </c:pt>
              </c:numCache>
            </c:numRef>
          </c:val>
          <c:extLst>
            <c:ext xmlns:c16="http://schemas.microsoft.com/office/drawing/2014/chart" uri="{C3380CC4-5D6E-409C-BE32-E72D297353CC}">
              <c16:uniqueId val="{00000003-8081-485A-B551-FE7D97BE94C6}"/>
            </c:ext>
          </c:extLst>
        </c:ser>
        <c:dLbls>
          <c:showLegendKey val="0"/>
          <c:showVal val="0"/>
          <c:showCatName val="0"/>
          <c:showSerName val="0"/>
          <c:showPercent val="0"/>
          <c:showBubbleSize val="0"/>
        </c:dLbls>
        <c:gapWidth val="150"/>
        <c:overlap val="100"/>
        <c:axId val="1414678304"/>
        <c:axId val="1414676384"/>
      </c:barChart>
      <c:catAx>
        <c:axId val="141467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14676384"/>
        <c:crosses val="autoZero"/>
        <c:auto val="1"/>
        <c:lblAlgn val="ctr"/>
        <c:lblOffset val="100"/>
        <c:noMultiLvlLbl val="0"/>
      </c:catAx>
      <c:valAx>
        <c:axId val="141467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14678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2195181421865"/>
          <c:y val="2.8011204481792718E-2"/>
          <c:w val="0.6662979093710456"/>
          <c:h val="0.85466415628527714"/>
        </c:manualLayout>
      </c:layout>
      <c:barChart>
        <c:barDir val="bar"/>
        <c:grouping val="clustered"/>
        <c:varyColors val="0"/>
        <c:ser>
          <c:idx val="0"/>
          <c:order val="0"/>
          <c:tx>
            <c:strRef>
              <c:f>'F1.4h'!$B$5</c:f>
              <c:strCache>
                <c:ptCount val="1"/>
                <c:pt idx="0">
                  <c:v>2019</c:v>
                </c:pt>
              </c:strCache>
            </c:strRef>
          </c:tx>
          <c:spPr>
            <a:solidFill>
              <a:schemeClr val="accent1"/>
            </a:solidFill>
            <a:ln>
              <a:noFill/>
            </a:ln>
            <a:effectLst/>
          </c:spPr>
          <c:invertIfNegative val="0"/>
          <c:cat>
            <c:strRef>
              <c:f>'F1.4h'!$A$6:$A$24</c:f>
              <c:strCache>
                <c:ptCount val="19"/>
                <c:pt idx="0">
                  <c:v>Nanoteknologi</c:v>
                </c:pt>
                <c:pt idx="1">
                  <c:v>Nye materialer</c:v>
                </c:pt>
                <c:pt idx="2">
                  <c:v>Bioteknologi</c:v>
                </c:pt>
                <c:pt idx="3">
                  <c:v>IKT</c:v>
                </c:pt>
                <c:pt idx="5">
                  <c:v>Reiseliv</c:v>
                </c:pt>
                <c:pt idx="6">
                  <c:v>Utdanning</c:v>
                </c:pt>
                <c:pt idx="7">
                  <c:v>Maritim</c:v>
                </c:pt>
                <c:pt idx="8">
                  <c:v>Fiskeri</c:v>
                </c:pt>
                <c:pt idx="9">
                  <c:v>Velferd</c:v>
                </c:pt>
                <c:pt idx="10">
                  <c:v>Utviklingsforskning</c:v>
                </c:pt>
                <c:pt idx="11">
                  <c:v>Offentlig sektor for øvrig</c:v>
                </c:pt>
                <c:pt idx="12">
                  <c:v>Landbruk</c:v>
                </c:pt>
                <c:pt idx="13">
                  <c:v>Havbruk</c:v>
                </c:pt>
                <c:pt idx="14">
                  <c:v>Marin</c:v>
                </c:pt>
                <c:pt idx="15">
                  <c:v>Miljø</c:v>
                </c:pt>
                <c:pt idx="16">
                  <c:v>Klima</c:v>
                </c:pt>
                <c:pt idx="17">
                  <c:v>Energi</c:v>
                </c:pt>
                <c:pt idx="18">
                  <c:v>Helse og omsorg</c:v>
                </c:pt>
              </c:strCache>
            </c:strRef>
          </c:cat>
          <c:val>
            <c:numRef>
              <c:f>'F1.4h'!$B$6:$B$24</c:f>
              <c:numCache>
                <c:formatCode>0</c:formatCode>
                <c:ptCount val="19"/>
                <c:pt idx="0">
                  <c:v>173</c:v>
                </c:pt>
                <c:pt idx="1">
                  <c:v>324</c:v>
                </c:pt>
                <c:pt idx="2">
                  <c:v>991</c:v>
                </c:pt>
                <c:pt idx="3">
                  <c:v>1279</c:v>
                </c:pt>
                <c:pt idx="5" formatCode="General">
                  <c:v>32</c:v>
                </c:pt>
                <c:pt idx="6" formatCode="General">
                  <c:v>156</c:v>
                </c:pt>
                <c:pt idx="7" formatCode="General">
                  <c:v>320</c:v>
                </c:pt>
                <c:pt idx="8" formatCode="General">
                  <c:v>368</c:v>
                </c:pt>
                <c:pt idx="9" formatCode="General">
                  <c:v>407</c:v>
                </c:pt>
                <c:pt idx="10" formatCode="General">
                  <c:v>384</c:v>
                </c:pt>
                <c:pt idx="11" formatCode="General">
                  <c:v>527</c:v>
                </c:pt>
                <c:pt idx="12" formatCode="General">
                  <c:v>709</c:v>
                </c:pt>
                <c:pt idx="13" formatCode="General">
                  <c:v>820</c:v>
                </c:pt>
                <c:pt idx="14" formatCode="General">
                  <c:v>1569</c:v>
                </c:pt>
                <c:pt idx="15" formatCode="General">
                  <c:v>1160</c:v>
                </c:pt>
                <c:pt idx="16" formatCode="General">
                  <c:v>1394</c:v>
                </c:pt>
                <c:pt idx="17" formatCode="General">
                  <c:v>2094</c:v>
                </c:pt>
                <c:pt idx="18">
                  <c:v>2289</c:v>
                </c:pt>
              </c:numCache>
            </c:numRef>
          </c:val>
          <c:extLst>
            <c:ext xmlns:c16="http://schemas.microsoft.com/office/drawing/2014/chart" uri="{C3380CC4-5D6E-409C-BE32-E72D297353CC}">
              <c16:uniqueId val="{00000000-1753-42DF-ACEB-093C34C7AACE}"/>
            </c:ext>
          </c:extLst>
        </c:ser>
        <c:ser>
          <c:idx val="1"/>
          <c:order val="1"/>
          <c:tx>
            <c:strRef>
              <c:f>'F1.4h'!$C$5</c:f>
              <c:strCache>
                <c:ptCount val="1"/>
                <c:pt idx="0">
                  <c:v>2021</c:v>
                </c:pt>
              </c:strCache>
            </c:strRef>
          </c:tx>
          <c:spPr>
            <a:solidFill>
              <a:schemeClr val="accent2"/>
            </a:solidFill>
            <a:ln>
              <a:noFill/>
            </a:ln>
            <a:effectLst/>
          </c:spPr>
          <c:invertIfNegative val="0"/>
          <c:cat>
            <c:strRef>
              <c:f>'F1.4h'!$A$6:$A$24</c:f>
              <c:strCache>
                <c:ptCount val="19"/>
                <c:pt idx="0">
                  <c:v>Nanoteknologi</c:v>
                </c:pt>
                <c:pt idx="1">
                  <c:v>Nye materialer</c:v>
                </c:pt>
                <c:pt idx="2">
                  <c:v>Bioteknologi</c:v>
                </c:pt>
                <c:pt idx="3">
                  <c:v>IKT</c:v>
                </c:pt>
                <c:pt idx="5">
                  <c:v>Reiseliv</c:v>
                </c:pt>
                <c:pt idx="6">
                  <c:v>Utdanning</c:v>
                </c:pt>
                <c:pt idx="7">
                  <c:v>Maritim</c:v>
                </c:pt>
                <c:pt idx="8">
                  <c:v>Fiskeri</c:v>
                </c:pt>
                <c:pt idx="9">
                  <c:v>Velferd</c:v>
                </c:pt>
                <c:pt idx="10">
                  <c:v>Utviklingsforskning</c:v>
                </c:pt>
                <c:pt idx="11">
                  <c:v>Offentlig sektor for øvrig</c:v>
                </c:pt>
                <c:pt idx="12">
                  <c:v>Landbruk</c:v>
                </c:pt>
                <c:pt idx="13">
                  <c:v>Havbruk</c:v>
                </c:pt>
                <c:pt idx="14">
                  <c:v>Marin</c:v>
                </c:pt>
                <c:pt idx="15">
                  <c:v>Miljø</c:v>
                </c:pt>
                <c:pt idx="16">
                  <c:v>Klima</c:v>
                </c:pt>
                <c:pt idx="17">
                  <c:v>Energi</c:v>
                </c:pt>
                <c:pt idx="18">
                  <c:v>Helse og omsorg</c:v>
                </c:pt>
              </c:strCache>
            </c:strRef>
          </c:cat>
          <c:val>
            <c:numRef>
              <c:f>'F1.4h'!$C$6:$C$24</c:f>
              <c:numCache>
                <c:formatCode>0</c:formatCode>
                <c:ptCount val="19"/>
                <c:pt idx="0">
                  <c:v>154</c:v>
                </c:pt>
                <c:pt idx="1">
                  <c:v>322</c:v>
                </c:pt>
                <c:pt idx="2">
                  <c:v>953</c:v>
                </c:pt>
                <c:pt idx="3">
                  <c:v>1263</c:v>
                </c:pt>
                <c:pt idx="5" formatCode="General">
                  <c:v>30</c:v>
                </c:pt>
                <c:pt idx="6" formatCode="General">
                  <c:v>157</c:v>
                </c:pt>
                <c:pt idx="7" formatCode="General">
                  <c:v>331</c:v>
                </c:pt>
                <c:pt idx="8" formatCode="General">
                  <c:v>373</c:v>
                </c:pt>
                <c:pt idx="9" formatCode="General">
                  <c:v>355</c:v>
                </c:pt>
                <c:pt idx="10" formatCode="General">
                  <c:v>292</c:v>
                </c:pt>
                <c:pt idx="11" formatCode="General">
                  <c:v>801</c:v>
                </c:pt>
                <c:pt idx="12" formatCode="General">
                  <c:v>657</c:v>
                </c:pt>
                <c:pt idx="13" formatCode="General">
                  <c:v>727</c:v>
                </c:pt>
                <c:pt idx="14" formatCode="General">
                  <c:v>1539</c:v>
                </c:pt>
                <c:pt idx="15" formatCode="General">
                  <c:v>1448</c:v>
                </c:pt>
                <c:pt idx="16" formatCode="General">
                  <c:v>1368</c:v>
                </c:pt>
                <c:pt idx="17" formatCode="General">
                  <c:v>2121</c:v>
                </c:pt>
                <c:pt idx="18">
                  <c:v>2363</c:v>
                </c:pt>
              </c:numCache>
            </c:numRef>
          </c:val>
          <c:extLst>
            <c:ext xmlns:c16="http://schemas.microsoft.com/office/drawing/2014/chart" uri="{C3380CC4-5D6E-409C-BE32-E72D297353CC}">
              <c16:uniqueId val="{00000001-1753-42DF-ACEB-093C34C7AACE}"/>
            </c:ext>
          </c:extLst>
        </c:ser>
        <c:ser>
          <c:idx val="2"/>
          <c:order val="2"/>
          <c:tx>
            <c:strRef>
              <c:f>'F1.4h'!$D$5</c:f>
              <c:strCache>
                <c:ptCount val="1"/>
                <c:pt idx="0">
                  <c:v>2023</c:v>
                </c:pt>
              </c:strCache>
            </c:strRef>
          </c:tx>
          <c:spPr>
            <a:solidFill>
              <a:schemeClr val="accent3"/>
            </a:solidFill>
            <a:ln>
              <a:noFill/>
            </a:ln>
            <a:effectLst/>
          </c:spPr>
          <c:invertIfNegative val="0"/>
          <c:cat>
            <c:strRef>
              <c:f>'F1.4h'!$A$6:$A$24</c:f>
              <c:strCache>
                <c:ptCount val="19"/>
                <c:pt idx="0">
                  <c:v>Nanoteknologi</c:v>
                </c:pt>
                <c:pt idx="1">
                  <c:v>Nye materialer</c:v>
                </c:pt>
                <c:pt idx="2">
                  <c:v>Bioteknologi</c:v>
                </c:pt>
                <c:pt idx="3">
                  <c:v>IKT</c:v>
                </c:pt>
                <c:pt idx="5">
                  <c:v>Reiseliv</c:v>
                </c:pt>
                <c:pt idx="6">
                  <c:v>Utdanning</c:v>
                </c:pt>
                <c:pt idx="7">
                  <c:v>Maritim</c:v>
                </c:pt>
                <c:pt idx="8">
                  <c:v>Fiskeri</c:v>
                </c:pt>
                <c:pt idx="9">
                  <c:v>Velferd</c:v>
                </c:pt>
                <c:pt idx="10">
                  <c:v>Utviklingsforskning</c:v>
                </c:pt>
                <c:pt idx="11">
                  <c:v>Offentlig sektor for øvrig</c:v>
                </c:pt>
                <c:pt idx="12">
                  <c:v>Landbruk</c:v>
                </c:pt>
                <c:pt idx="13">
                  <c:v>Havbruk</c:v>
                </c:pt>
                <c:pt idx="14">
                  <c:v>Marin</c:v>
                </c:pt>
                <c:pt idx="15">
                  <c:v>Miljø</c:v>
                </c:pt>
                <c:pt idx="16">
                  <c:v>Klima</c:v>
                </c:pt>
                <c:pt idx="17">
                  <c:v>Energi</c:v>
                </c:pt>
                <c:pt idx="18">
                  <c:v>Helse og omsorg</c:v>
                </c:pt>
              </c:strCache>
            </c:strRef>
          </c:cat>
          <c:val>
            <c:numRef>
              <c:f>'F1.4h'!$D$6:$D$24</c:f>
              <c:numCache>
                <c:formatCode>0</c:formatCode>
                <c:ptCount val="19"/>
                <c:pt idx="0">
                  <c:v>107</c:v>
                </c:pt>
                <c:pt idx="1">
                  <c:v>259</c:v>
                </c:pt>
                <c:pt idx="2">
                  <c:v>1072</c:v>
                </c:pt>
                <c:pt idx="3">
                  <c:v>1568</c:v>
                </c:pt>
                <c:pt idx="5" formatCode="General">
                  <c:v>19</c:v>
                </c:pt>
                <c:pt idx="6" formatCode="General">
                  <c:v>198</c:v>
                </c:pt>
                <c:pt idx="7" formatCode="General">
                  <c:v>270</c:v>
                </c:pt>
                <c:pt idx="8" formatCode="General">
                  <c:v>335</c:v>
                </c:pt>
                <c:pt idx="9" formatCode="General">
                  <c:v>431</c:v>
                </c:pt>
                <c:pt idx="10" formatCode="General">
                  <c:v>541</c:v>
                </c:pt>
                <c:pt idx="11" formatCode="General">
                  <c:v>628</c:v>
                </c:pt>
                <c:pt idx="12" formatCode="General">
                  <c:v>719</c:v>
                </c:pt>
                <c:pt idx="13" formatCode="General">
                  <c:v>963</c:v>
                </c:pt>
                <c:pt idx="14" formatCode="General">
                  <c:v>1484</c:v>
                </c:pt>
                <c:pt idx="15" formatCode="General">
                  <c:v>1491</c:v>
                </c:pt>
                <c:pt idx="16" formatCode="General">
                  <c:v>1694</c:v>
                </c:pt>
                <c:pt idx="17" formatCode="General">
                  <c:v>2350</c:v>
                </c:pt>
                <c:pt idx="18">
                  <c:v>2670</c:v>
                </c:pt>
              </c:numCache>
            </c:numRef>
          </c:val>
          <c:extLst>
            <c:ext xmlns:c16="http://schemas.microsoft.com/office/drawing/2014/chart" uri="{C3380CC4-5D6E-409C-BE32-E72D297353CC}">
              <c16:uniqueId val="{00000002-1753-42DF-ACEB-093C34C7AACE}"/>
            </c:ext>
          </c:extLst>
        </c:ser>
        <c:dLbls>
          <c:showLegendKey val="0"/>
          <c:showVal val="0"/>
          <c:showCatName val="0"/>
          <c:showSerName val="0"/>
          <c:showPercent val="0"/>
          <c:showBubbleSize val="0"/>
        </c:dLbls>
        <c:gapWidth val="182"/>
        <c:axId val="1982280576"/>
        <c:axId val="1982279616"/>
      </c:barChart>
      <c:catAx>
        <c:axId val="1982280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82279616"/>
        <c:crosses val="autoZero"/>
        <c:auto val="1"/>
        <c:lblAlgn val="ctr"/>
        <c:lblOffset val="100"/>
        <c:noMultiLvlLbl val="0"/>
      </c:catAx>
      <c:valAx>
        <c:axId val="19822796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82280576"/>
        <c:crosses val="autoZero"/>
        <c:crossBetween val="between"/>
      </c:valAx>
      <c:spPr>
        <a:noFill/>
        <a:ln>
          <a:noFill/>
        </a:ln>
        <a:effectLst/>
      </c:spPr>
    </c:plotArea>
    <c:legend>
      <c:legendPos val="b"/>
      <c:layout>
        <c:manualLayout>
          <c:xMode val="edge"/>
          <c:yMode val="edge"/>
          <c:x val="0.81197169551474024"/>
          <c:y val="0.26401243793570395"/>
          <c:w val="0.12563995505559028"/>
          <c:h val="0.162739154420983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23028085439722E-2"/>
          <c:y val="9.1643157168829537E-2"/>
          <c:w val="0.88114179640357715"/>
          <c:h val="0.66130336656009026"/>
        </c:manualLayout>
      </c:layout>
      <c:barChart>
        <c:barDir val="col"/>
        <c:grouping val="stacked"/>
        <c:varyColors val="0"/>
        <c:ser>
          <c:idx val="0"/>
          <c:order val="0"/>
          <c:tx>
            <c:strRef>
              <c:f>'F1.4i'!$A$5</c:f>
              <c:strCache>
                <c:ptCount val="1"/>
                <c:pt idx="0">
                  <c:v>Samfunnsvitenskapelige institutter</c:v>
                </c:pt>
              </c:strCache>
            </c:strRef>
          </c:tx>
          <c:spPr>
            <a:solidFill>
              <a:srgbClr val="1FA138"/>
            </a:solidFill>
            <a:ln w="22225">
              <a:noFill/>
            </a:ln>
            <a:effectLst/>
          </c:spPr>
          <c:invertIfNegative val="0"/>
          <c:cat>
            <c:numRef>
              <c:f>'F1.4i'!$B$4:$F$4</c:f>
              <c:numCache>
                <c:formatCode>General</c:formatCode>
                <c:ptCount val="5"/>
                <c:pt idx="0">
                  <c:v>2020</c:v>
                </c:pt>
                <c:pt idx="1">
                  <c:v>2021</c:v>
                </c:pt>
                <c:pt idx="2">
                  <c:v>2022</c:v>
                </c:pt>
                <c:pt idx="3">
                  <c:v>2023</c:v>
                </c:pt>
                <c:pt idx="4">
                  <c:v>2024</c:v>
                </c:pt>
              </c:numCache>
            </c:numRef>
          </c:cat>
          <c:val>
            <c:numRef>
              <c:f>'F1.4i'!$B$5:$F$5</c:f>
              <c:numCache>
                <c:formatCode>_-* #\ ##0_-;\-* #\ ##0_-;_-* "-"??_-;_-@_-</c:formatCode>
                <c:ptCount val="5"/>
                <c:pt idx="0">
                  <c:v>1435.751</c:v>
                </c:pt>
                <c:pt idx="1">
                  <c:v>1545.923</c:v>
                </c:pt>
                <c:pt idx="2">
                  <c:v>1759.6289999999999</c:v>
                </c:pt>
                <c:pt idx="3">
                  <c:v>1797.626</c:v>
                </c:pt>
                <c:pt idx="4">
                  <c:v>1798.5550000000001</c:v>
                </c:pt>
              </c:numCache>
            </c:numRef>
          </c:val>
          <c:extLst>
            <c:ext xmlns:c16="http://schemas.microsoft.com/office/drawing/2014/chart" uri="{C3380CC4-5D6E-409C-BE32-E72D297353CC}">
              <c16:uniqueId val="{00000000-4D80-43D2-8EDE-4444B38B4A79}"/>
            </c:ext>
          </c:extLst>
        </c:ser>
        <c:ser>
          <c:idx val="1"/>
          <c:order val="1"/>
          <c:tx>
            <c:strRef>
              <c:f>'F1.4i'!$A$6</c:f>
              <c:strCache>
                <c:ptCount val="1"/>
                <c:pt idx="0">
                  <c:v>Miljøinstitutter</c:v>
                </c:pt>
              </c:strCache>
            </c:strRef>
          </c:tx>
          <c:spPr>
            <a:solidFill>
              <a:srgbClr val="005444"/>
            </a:solidFill>
            <a:ln w="22225">
              <a:noFill/>
            </a:ln>
            <a:effectLst/>
          </c:spPr>
          <c:invertIfNegative val="0"/>
          <c:cat>
            <c:numRef>
              <c:f>'F1.4i'!$B$4:$F$4</c:f>
              <c:numCache>
                <c:formatCode>General</c:formatCode>
                <c:ptCount val="5"/>
                <c:pt idx="0">
                  <c:v>2020</c:v>
                </c:pt>
                <c:pt idx="1">
                  <c:v>2021</c:v>
                </c:pt>
                <c:pt idx="2">
                  <c:v>2022</c:v>
                </c:pt>
                <c:pt idx="3">
                  <c:v>2023</c:v>
                </c:pt>
                <c:pt idx="4">
                  <c:v>2024</c:v>
                </c:pt>
              </c:numCache>
            </c:numRef>
          </c:cat>
          <c:val>
            <c:numRef>
              <c:f>'F1.4i'!$B$6:$F$6</c:f>
              <c:numCache>
                <c:formatCode>_-* #\ ##0_-;\-* #\ ##0_-;_-* "-"??_-;_-@_-</c:formatCode>
                <c:ptCount val="5"/>
                <c:pt idx="0">
                  <c:v>1778.981</c:v>
                </c:pt>
                <c:pt idx="1">
                  <c:v>1852.04</c:v>
                </c:pt>
                <c:pt idx="2">
                  <c:v>2120.4499999999998</c:v>
                </c:pt>
                <c:pt idx="3">
                  <c:v>2536.8829999999998</c:v>
                </c:pt>
                <c:pt idx="4">
                  <c:v>2638.2840000000001</c:v>
                </c:pt>
              </c:numCache>
            </c:numRef>
          </c:val>
          <c:extLst>
            <c:ext xmlns:c16="http://schemas.microsoft.com/office/drawing/2014/chart" uri="{C3380CC4-5D6E-409C-BE32-E72D297353CC}">
              <c16:uniqueId val="{00000001-4D80-43D2-8EDE-4444B38B4A79}"/>
            </c:ext>
          </c:extLst>
        </c:ser>
        <c:ser>
          <c:idx val="2"/>
          <c:order val="2"/>
          <c:tx>
            <c:strRef>
              <c:f>'F1.4i'!$A$7</c:f>
              <c:strCache>
                <c:ptCount val="1"/>
                <c:pt idx="0">
                  <c:v>Primærnæringsinstitutter</c:v>
                </c:pt>
              </c:strCache>
            </c:strRef>
          </c:tx>
          <c:spPr>
            <a:solidFill>
              <a:srgbClr val="95C7ED"/>
            </a:solidFill>
            <a:ln w="22225">
              <a:noFill/>
            </a:ln>
            <a:effectLst/>
          </c:spPr>
          <c:invertIfNegative val="0"/>
          <c:cat>
            <c:numRef>
              <c:f>'F1.4i'!$B$4:$F$4</c:f>
              <c:numCache>
                <c:formatCode>General</c:formatCode>
                <c:ptCount val="5"/>
                <c:pt idx="0">
                  <c:v>2020</c:v>
                </c:pt>
                <c:pt idx="1">
                  <c:v>2021</c:v>
                </c:pt>
                <c:pt idx="2">
                  <c:v>2022</c:v>
                </c:pt>
                <c:pt idx="3">
                  <c:v>2023</c:v>
                </c:pt>
                <c:pt idx="4">
                  <c:v>2024</c:v>
                </c:pt>
              </c:numCache>
            </c:numRef>
          </c:cat>
          <c:val>
            <c:numRef>
              <c:f>'F1.4i'!$B$7:$F$7</c:f>
              <c:numCache>
                <c:formatCode>_-* #\ ##0_-;\-* #\ ##0_-;_-* "-"??_-;_-@_-</c:formatCode>
                <c:ptCount val="5"/>
                <c:pt idx="0">
                  <c:v>2086.25</c:v>
                </c:pt>
                <c:pt idx="1">
                  <c:v>2181.7620000000002</c:v>
                </c:pt>
                <c:pt idx="2">
                  <c:v>2425.1109999999999</c:v>
                </c:pt>
                <c:pt idx="3">
                  <c:v>2593.951</c:v>
                </c:pt>
                <c:pt idx="4">
                  <c:v>2709.5540000000001</c:v>
                </c:pt>
              </c:numCache>
            </c:numRef>
          </c:val>
          <c:extLst>
            <c:ext xmlns:c16="http://schemas.microsoft.com/office/drawing/2014/chart" uri="{C3380CC4-5D6E-409C-BE32-E72D297353CC}">
              <c16:uniqueId val="{00000002-4D80-43D2-8EDE-4444B38B4A79}"/>
            </c:ext>
          </c:extLst>
        </c:ser>
        <c:ser>
          <c:idx val="3"/>
          <c:order val="3"/>
          <c:tx>
            <c:strRef>
              <c:f>'F1.4i'!$A$8</c:f>
              <c:strCache>
                <c:ptCount val="1"/>
                <c:pt idx="0">
                  <c:v>Teknisk-industrielle institutter</c:v>
                </c:pt>
              </c:strCache>
            </c:strRef>
          </c:tx>
          <c:spPr>
            <a:solidFill>
              <a:srgbClr val="0063AF"/>
            </a:solidFill>
            <a:ln w="22225">
              <a:noFill/>
            </a:ln>
            <a:effectLst/>
          </c:spPr>
          <c:invertIfNegative val="0"/>
          <c:cat>
            <c:numRef>
              <c:f>'F1.4i'!$B$4:$F$4</c:f>
              <c:numCache>
                <c:formatCode>General</c:formatCode>
                <c:ptCount val="5"/>
                <c:pt idx="0">
                  <c:v>2020</c:v>
                </c:pt>
                <c:pt idx="1">
                  <c:v>2021</c:v>
                </c:pt>
                <c:pt idx="2">
                  <c:v>2022</c:v>
                </c:pt>
                <c:pt idx="3">
                  <c:v>2023</c:v>
                </c:pt>
                <c:pt idx="4">
                  <c:v>2024</c:v>
                </c:pt>
              </c:numCache>
            </c:numRef>
          </c:cat>
          <c:val>
            <c:numRef>
              <c:f>'F1.4i'!$B$8:$F$8</c:f>
              <c:numCache>
                <c:formatCode>_-* #\ ##0_-;\-* #\ ##0_-;_-* "-"??_-;_-@_-</c:formatCode>
                <c:ptCount val="5"/>
                <c:pt idx="0">
                  <c:v>5515.799</c:v>
                </c:pt>
                <c:pt idx="1">
                  <c:v>5819.4769999999999</c:v>
                </c:pt>
                <c:pt idx="2">
                  <c:v>6343.4229999999998</c:v>
                </c:pt>
                <c:pt idx="3">
                  <c:v>6476.07</c:v>
                </c:pt>
                <c:pt idx="4">
                  <c:v>6887.991</c:v>
                </c:pt>
              </c:numCache>
            </c:numRef>
          </c:val>
          <c:extLst>
            <c:ext xmlns:c16="http://schemas.microsoft.com/office/drawing/2014/chart" uri="{C3380CC4-5D6E-409C-BE32-E72D297353CC}">
              <c16:uniqueId val="{00000003-4D80-43D2-8EDE-4444B38B4A79}"/>
            </c:ext>
          </c:extLst>
        </c:ser>
        <c:dLbls>
          <c:showLegendKey val="0"/>
          <c:showVal val="0"/>
          <c:showCatName val="0"/>
          <c:showSerName val="0"/>
          <c:showPercent val="0"/>
          <c:showBubbleSize val="0"/>
        </c:dLbls>
        <c:gapWidth val="150"/>
        <c:overlap val="100"/>
        <c:axId val="1031382736"/>
        <c:axId val="1031382256"/>
      </c:barChart>
      <c:catAx>
        <c:axId val="1031382736"/>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031382256"/>
        <c:crosses val="autoZero"/>
        <c:auto val="1"/>
        <c:lblAlgn val="ctr"/>
        <c:lblOffset val="100"/>
        <c:noMultiLvlLbl val="0"/>
      </c:catAx>
      <c:valAx>
        <c:axId val="1031382256"/>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en-US"/>
                  <a:t>Mill. kr</a:t>
                </a:r>
              </a:p>
            </c:rich>
          </c:tx>
          <c:layout>
            <c:manualLayout>
              <c:xMode val="edge"/>
              <c:yMode val="edge"/>
              <c:x val="8.7912087912087912E-3"/>
              <c:y val="1.563721657544956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031382736"/>
        <c:crosses val="autoZero"/>
        <c:crossBetween val="between"/>
      </c:valAx>
      <c:spPr>
        <a:noFill/>
        <a:ln>
          <a:noFill/>
        </a:ln>
        <a:effectLst/>
      </c:spPr>
    </c:plotArea>
    <c:legend>
      <c:legendPos val="b"/>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217287239959222E-2"/>
          <c:y val="0.12651707646973576"/>
          <c:w val="0.9335292785925442"/>
          <c:h val="0.62503091638085129"/>
        </c:manualLayout>
      </c:layout>
      <c:barChart>
        <c:barDir val="col"/>
        <c:grouping val="clustered"/>
        <c:varyColors val="0"/>
        <c:ser>
          <c:idx val="0"/>
          <c:order val="0"/>
          <c:tx>
            <c:strRef>
              <c:f>[27]Driftsresultat!$A$13</c:f>
              <c:strCache>
                <c:ptCount val="1"/>
                <c:pt idx="0">
                  <c:v>Samfunnsvitenskapelige institutter</c:v>
                </c:pt>
              </c:strCache>
            </c:strRef>
          </c:tx>
          <c:spPr>
            <a:solidFill>
              <a:srgbClr val="1FA138"/>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[27]Driftsresultat!$B$13:$F$13</c:f>
              <c:numCache>
                <c:formatCode>0.0\ %</c:formatCode>
                <c:ptCount val="5"/>
                <c:pt idx="0">
                  <c:v>2.3974212798737387E-2</c:v>
                </c:pt>
                <c:pt idx="1">
                  <c:v>3.8481864879428021E-2</c:v>
                </c:pt>
                <c:pt idx="2">
                  <c:v>3.0920154191593795E-2</c:v>
                </c:pt>
                <c:pt idx="3">
                  <c:v>-7.8164201007328554E-3</c:v>
                </c:pt>
                <c:pt idx="4">
                  <c:v>-3.0373827878491345E-2</c:v>
                </c:pt>
              </c:numCache>
            </c:numRef>
          </c:val>
          <c:extLst>
            <c:ext xmlns:c16="http://schemas.microsoft.com/office/drawing/2014/chart" uri="{C3380CC4-5D6E-409C-BE32-E72D297353CC}">
              <c16:uniqueId val="{00000000-B58A-41DC-90F9-1A2C4E7E7DA0}"/>
            </c:ext>
          </c:extLst>
        </c:ser>
        <c:ser>
          <c:idx val="1"/>
          <c:order val="1"/>
          <c:tx>
            <c:strRef>
              <c:f>[27]Driftsresultat!$A$14</c:f>
              <c:strCache>
                <c:ptCount val="1"/>
                <c:pt idx="0">
                  <c:v>Miljøinstitutter</c:v>
                </c:pt>
              </c:strCache>
            </c:strRef>
          </c:tx>
          <c:spPr>
            <a:solidFill>
              <a:srgbClr val="005444"/>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[27]Driftsresultat!$B$14:$F$14</c:f>
              <c:numCache>
                <c:formatCode>0.0\ %</c:formatCode>
                <c:ptCount val="5"/>
                <c:pt idx="0">
                  <c:v>9.1175791084896346E-3</c:v>
                </c:pt>
                <c:pt idx="1">
                  <c:v>-7.7811494352173823E-3</c:v>
                </c:pt>
                <c:pt idx="2">
                  <c:v>9.3234926548609964E-4</c:v>
                </c:pt>
                <c:pt idx="3">
                  <c:v>-1.111600337894968E-2</c:v>
                </c:pt>
                <c:pt idx="4">
                  <c:v>-2.3015338758071536E-2</c:v>
                </c:pt>
              </c:numCache>
            </c:numRef>
          </c:val>
          <c:extLst>
            <c:ext xmlns:c16="http://schemas.microsoft.com/office/drawing/2014/chart" uri="{C3380CC4-5D6E-409C-BE32-E72D297353CC}">
              <c16:uniqueId val="{00000001-B58A-41DC-90F9-1A2C4E7E7DA0}"/>
            </c:ext>
          </c:extLst>
        </c:ser>
        <c:ser>
          <c:idx val="2"/>
          <c:order val="2"/>
          <c:tx>
            <c:strRef>
              <c:f>[27]Driftsresultat!$A$15</c:f>
              <c:strCache>
                <c:ptCount val="1"/>
                <c:pt idx="0">
                  <c:v>Primærnæringsinstitutter</c:v>
                </c:pt>
              </c:strCache>
            </c:strRef>
          </c:tx>
          <c:spPr>
            <a:solidFill>
              <a:srgbClr val="95C7ED"/>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[27]Driftsresultat!$B$15:$F$15</c:f>
              <c:numCache>
                <c:formatCode>0.0\ %</c:formatCode>
                <c:ptCount val="5"/>
                <c:pt idx="0">
                  <c:v>2.4170161773517076E-2</c:v>
                </c:pt>
                <c:pt idx="1">
                  <c:v>1.6483007770783431E-2</c:v>
                </c:pt>
                <c:pt idx="2">
                  <c:v>-4.5086596036222676E-3</c:v>
                </c:pt>
                <c:pt idx="3">
                  <c:v>-2.9823231047926501E-3</c:v>
                </c:pt>
                <c:pt idx="4">
                  <c:v>-3.557412031648013E-3</c:v>
                </c:pt>
              </c:numCache>
            </c:numRef>
          </c:val>
          <c:extLst>
            <c:ext xmlns:c16="http://schemas.microsoft.com/office/drawing/2014/chart" uri="{C3380CC4-5D6E-409C-BE32-E72D297353CC}">
              <c16:uniqueId val="{00000002-B58A-41DC-90F9-1A2C4E7E7DA0}"/>
            </c:ext>
          </c:extLst>
        </c:ser>
        <c:ser>
          <c:idx val="3"/>
          <c:order val="3"/>
          <c:tx>
            <c:strRef>
              <c:f>[27]Driftsresultat!$A$16</c:f>
              <c:strCache>
                <c:ptCount val="1"/>
                <c:pt idx="0">
                  <c:v>Teknisk-industrielle institutter</c:v>
                </c:pt>
              </c:strCache>
            </c:strRef>
          </c:tx>
          <c:spPr>
            <a:solidFill>
              <a:srgbClr val="0063AF"/>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[27]Driftsresultat!$B$16:$F$16</c:f>
              <c:numCache>
                <c:formatCode>0.0\ %</c:formatCode>
                <c:ptCount val="5"/>
                <c:pt idx="0">
                  <c:v>3.2626642123833739E-2</c:v>
                </c:pt>
                <c:pt idx="1">
                  <c:v>3.9642393981452285E-2</c:v>
                </c:pt>
                <c:pt idx="2">
                  <c:v>1.3801539011350812E-2</c:v>
                </c:pt>
                <c:pt idx="3">
                  <c:v>1.3275335195573858E-2</c:v>
                </c:pt>
                <c:pt idx="4">
                  <c:v>1.5679027455175246E-2</c:v>
                </c:pt>
              </c:numCache>
            </c:numRef>
          </c:val>
          <c:extLst>
            <c:ext xmlns:c16="http://schemas.microsoft.com/office/drawing/2014/chart" uri="{C3380CC4-5D6E-409C-BE32-E72D297353CC}">
              <c16:uniqueId val="{00000003-B58A-41DC-90F9-1A2C4E7E7DA0}"/>
            </c:ext>
          </c:extLst>
        </c:ser>
        <c:ser>
          <c:idx val="4"/>
          <c:order val="4"/>
          <c:tx>
            <c:strRef>
              <c:f>[27]Driftsresultat!$A$17</c:f>
              <c:strCache>
                <c:ptCount val="1"/>
                <c:pt idx="0">
                  <c:v>Totalt</c:v>
                </c:pt>
              </c:strCache>
            </c:strRef>
          </c:tx>
          <c:spPr>
            <a:solidFill>
              <a:srgbClr val="D8BE00"/>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[27]Driftsresultat!$B$17:$F$17</c:f>
              <c:numCache>
                <c:formatCode>0.0\ %</c:formatCode>
                <c:ptCount val="5"/>
                <c:pt idx="0">
                  <c:v>2.598074232990388E-2</c:v>
                </c:pt>
                <c:pt idx="1">
                  <c:v>2.7347440636634038E-2</c:v>
                </c:pt>
                <c:pt idx="2">
                  <c:v>1.0514986900144704E-2</c:v>
                </c:pt>
                <c:pt idx="3">
                  <c:v>2.6845402263264732E-3</c:v>
                </c:pt>
                <c:pt idx="4">
                  <c:v>-1.2107407065390259E-3</c:v>
                </c:pt>
              </c:numCache>
            </c:numRef>
          </c:val>
          <c:extLst>
            <c:ext xmlns:c16="http://schemas.microsoft.com/office/drawing/2014/chart" uri="{C3380CC4-5D6E-409C-BE32-E72D297353CC}">
              <c16:uniqueId val="{00000004-B58A-41DC-90F9-1A2C4E7E7DA0}"/>
            </c:ext>
          </c:extLst>
        </c:ser>
        <c:dLbls>
          <c:showLegendKey val="0"/>
          <c:showVal val="0"/>
          <c:showCatName val="0"/>
          <c:showSerName val="0"/>
          <c:showPercent val="0"/>
          <c:showBubbleSize val="0"/>
        </c:dLbls>
        <c:gapWidth val="150"/>
        <c:axId val="1978914351"/>
        <c:axId val="1978900911"/>
      </c:barChart>
      <c:catAx>
        <c:axId val="1978914351"/>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978900911"/>
        <c:crosses val="autoZero"/>
        <c:auto val="1"/>
        <c:lblAlgn val="ctr"/>
        <c:lblOffset val="100"/>
        <c:noMultiLvlLbl val="0"/>
      </c:catAx>
      <c:valAx>
        <c:axId val="1978900911"/>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nb-NO"/>
                  <a:t>Driftsresultat</a:t>
                </a:r>
                <a:r>
                  <a:rPr lang="nb-NO" baseline="0"/>
                  <a:t> som andel av driftsutgifter (%)</a:t>
                </a:r>
                <a:endParaRPr lang="nb-NO"/>
              </a:p>
            </c:rich>
          </c:tx>
          <c:layout>
            <c:manualLayout>
              <c:xMode val="edge"/>
              <c:yMode val="edge"/>
              <c:x val="8.8066930867459273E-3"/>
              <c:y val="1.563110590074247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0.0\ %"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978914351"/>
        <c:crosses val="autoZero"/>
        <c:crossBetween val="between"/>
      </c:valAx>
      <c:spPr>
        <a:noFill/>
        <a:ln>
          <a:noFill/>
        </a:ln>
        <a:effectLst/>
      </c:spPr>
    </c:plotArea>
    <c:legend>
      <c:legendPos val="b"/>
      <c:layout>
        <c:manualLayout>
          <c:xMode val="edge"/>
          <c:yMode val="edge"/>
          <c:x val="4.9999934568591094E-2"/>
          <c:y val="0.80433723008550295"/>
          <c:w val="0.91329566229017778"/>
          <c:h val="0.17725786193903675"/>
        </c:manualLayout>
      </c:layout>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5085571296014042E-3"/>
          <c:y val="6.9929813872914193E-2"/>
          <c:w val="0.98723716430559794"/>
          <c:h val="0.92225463317671452"/>
        </c:manualLayout>
      </c:layout>
      <c:barChart>
        <c:barDir val="col"/>
        <c:grouping val="clustered"/>
        <c:varyColors val="0"/>
        <c:ser>
          <c:idx val="0"/>
          <c:order val="0"/>
          <c:tx>
            <c:strRef>
              <c:f>[27]Finansiering!$B$7</c:f>
              <c:strCache>
                <c:ptCount val="1"/>
                <c:pt idx="0">
                  <c:v>2020</c:v>
                </c:pt>
              </c:strCache>
            </c:strRef>
          </c:tx>
          <c:spPr>
            <a:solidFill>
              <a:srgbClr val="1FA138"/>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[27]Finansiering!$B$8:$B$12</c:f>
              <c:numCache>
                <c:formatCode>0</c:formatCode>
                <c:ptCount val="5"/>
                <c:pt idx="0">
                  <c:v>3455.3939999999998</c:v>
                </c:pt>
                <c:pt idx="1">
                  <c:v>3003.4690000000001</c:v>
                </c:pt>
                <c:pt idx="2">
                  <c:v>2718.5680000000002</c:v>
                </c:pt>
                <c:pt idx="3">
                  <c:v>1217.028</c:v>
                </c:pt>
                <c:pt idx="4">
                  <c:v>422.322</c:v>
                </c:pt>
              </c:numCache>
            </c:numRef>
          </c:val>
          <c:extLst>
            <c:ext xmlns:c16="http://schemas.microsoft.com/office/drawing/2014/chart" uri="{C3380CC4-5D6E-409C-BE32-E72D297353CC}">
              <c16:uniqueId val="{00000000-35D5-44F4-A91C-C2FCFE3727AE}"/>
            </c:ext>
          </c:extLst>
        </c:ser>
        <c:ser>
          <c:idx val="1"/>
          <c:order val="1"/>
          <c:tx>
            <c:strRef>
              <c:f>[27]Finansiering!$C$7</c:f>
              <c:strCache>
                <c:ptCount val="1"/>
                <c:pt idx="0">
                  <c:v>2021</c:v>
                </c:pt>
              </c:strCache>
            </c:strRef>
          </c:tx>
          <c:spPr>
            <a:solidFill>
              <a:srgbClr val="005444"/>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[27]Finansiering!$C$8:$C$12</c:f>
              <c:numCache>
                <c:formatCode>0</c:formatCode>
                <c:ptCount val="5"/>
                <c:pt idx="0">
                  <c:v>3813.7489999999998</c:v>
                </c:pt>
                <c:pt idx="1">
                  <c:v>3084.9050000000002</c:v>
                </c:pt>
                <c:pt idx="2">
                  <c:v>2727.7310000000002</c:v>
                </c:pt>
                <c:pt idx="3">
                  <c:v>1299.2550000000001</c:v>
                </c:pt>
                <c:pt idx="4">
                  <c:v>473.56200000000001</c:v>
                </c:pt>
              </c:numCache>
            </c:numRef>
          </c:val>
          <c:extLst>
            <c:ext xmlns:c16="http://schemas.microsoft.com/office/drawing/2014/chart" uri="{C3380CC4-5D6E-409C-BE32-E72D297353CC}">
              <c16:uniqueId val="{00000001-35D5-44F4-A91C-C2FCFE3727AE}"/>
            </c:ext>
          </c:extLst>
        </c:ser>
        <c:ser>
          <c:idx val="2"/>
          <c:order val="2"/>
          <c:tx>
            <c:strRef>
              <c:f>[27]Finansiering!$D$7</c:f>
              <c:strCache>
                <c:ptCount val="1"/>
                <c:pt idx="0">
                  <c:v>2022</c:v>
                </c:pt>
              </c:strCache>
            </c:strRef>
          </c:tx>
          <c:spPr>
            <a:solidFill>
              <a:srgbClr val="95C7ED"/>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[27]Finansiering!$D$8:$D$12</c:f>
              <c:numCache>
                <c:formatCode>0</c:formatCode>
                <c:ptCount val="5"/>
                <c:pt idx="0">
                  <c:v>4361.6549999999997</c:v>
                </c:pt>
                <c:pt idx="1">
                  <c:v>3326.123</c:v>
                </c:pt>
                <c:pt idx="2">
                  <c:v>2873.259</c:v>
                </c:pt>
                <c:pt idx="3">
                  <c:v>1468.7719999999999</c:v>
                </c:pt>
                <c:pt idx="4">
                  <c:v>618.80399999999997</c:v>
                </c:pt>
              </c:numCache>
            </c:numRef>
          </c:val>
          <c:extLst>
            <c:ext xmlns:c16="http://schemas.microsoft.com/office/drawing/2014/chart" uri="{C3380CC4-5D6E-409C-BE32-E72D297353CC}">
              <c16:uniqueId val="{00000002-35D5-44F4-A91C-C2FCFE3727AE}"/>
            </c:ext>
          </c:extLst>
        </c:ser>
        <c:ser>
          <c:idx val="3"/>
          <c:order val="3"/>
          <c:tx>
            <c:strRef>
              <c:f>[27]Finansiering!$E$7</c:f>
              <c:strCache>
                <c:ptCount val="1"/>
                <c:pt idx="0">
                  <c:v>2023</c:v>
                </c:pt>
              </c:strCache>
            </c:strRef>
          </c:tx>
          <c:spPr>
            <a:solidFill>
              <a:srgbClr val="0063AF"/>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[27]Finansiering!$E$8:$E$12</c:f>
              <c:numCache>
                <c:formatCode>0</c:formatCode>
                <c:ptCount val="5"/>
                <c:pt idx="0">
                  <c:v>4501.4889999999996</c:v>
                </c:pt>
                <c:pt idx="1">
                  <c:v>3654.0309999999999</c:v>
                </c:pt>
                <c:pt idx="2">
                  <c:v>2586.3139999999999</c:v>
                </c:pt>
                <c:pt idx="3">
                  <c:v>1939.44</c:v>
                </c:pt>
                <c:pt idx="4">
                  <c:v>723.25599999999997</c:v>
                </c:pt>
              </c:numCache>
            </c:numRef>
          </c:val>
          <c:extLst>
            <c:ext xmlns:c16="http://schemas.microsoft.com/office/drawing/2014/chart" uri="{C3380CC4-5D6E-409C-BE32-E72D297353CC}">
              <c16:uniqueId val="{00000003-35D5-44F4-A91C-C2FCFE3727AE}"/>
            </c:ext>
          </c:extLst>
        </c:ser>
        <c:ser>
          <c:idx val="4"/>
          <c:order val="4"/>
          <c:tx>
            <c:strRef>
              <c:f>[27]Finansiering!$F$7</c:f>
              <c:strCache>
                <c:ptCount val="1"/>
                <c:pt idx="0">
                  <c:v>2024</c:v>
                </c:pt>
              </c:strCache>
            </c:strRef>
          </c:tx>
          <c:spPr>
            <a:solidFill>
              <a:srgbClr val="D8BE00"/>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[27]Finansiering!$F$8:$F$12</c:f>
              <c:numCache>
                <c:formatCode>0</c:formatCode>
                <c:ptCount val="5"/>
                <c:pt idx="0">
                  <c:v>4616.7489999999998</c:v>
                </c:pt>
                <c:pt idx="1">
                  <c:v>3850.134</c:v>
                </c:pt>
                <c:pt idx="2">
                  <c:v>2494.9949999999999</c:v>
                </c:pt>
                <c:pt idx="3">
                  <c:v>2233.643</c:v>
                </c:pt>
                <c:pt idx="4">
                  <c:v>838.86300000000006</c:v>
                </c:pt>
              </c:numCache>
            </c:numRef>
          </c:val>
          <c:extLst>
            <c:ext xmlns:c16="http://schemas.microsoft.com/office/drawing/2014/chart" uri="{C3380CC4-5D6E-409C-BE32-E72D297353CC}">
              <c16:uniqueId val="{00000004-35D5-44F4-A91C-C2FCFE3727AE}"/>
            </c:ext>
          </c:extLst>
        </c:ser>
        <c:dLbls>
          <c:showLegendKey val="0"/>
          <c:showVal val="0"/>
          <c:showCatName val="0"/>
          <c:showSerName val="0"/>
          <c:showPercent val="0"/>
          <c:showBubbleSize val="0"/>
        </c:dLbls>
        <c:gapWidth val="150"/>
        <c:axId val="1862206143"/>
        <c:axId val="1862214303"/>
      </c:barChart>
      <c:catAx>
        <c:axId val="1862206143"/>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862214303"/>
        <c:crosses val="autoZero"/>
        <c:auto val="1"/>
        <c:lblAlgn val="ctr"/>
        <c:lblOffset val="100"/>
        <c:noMultiLvlLbl val="0"/>
      </c:catAx>
      <c:valAx>
        <c:axId val="1862214303"/>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nb-NO"/>
                  <a:t>Mill. kr</a:t>
                </a:r>
              </a:p>
            </c:rich>
          </c:tx>
          <c:layout>
            <c:manualLayout>
              <c:xMode val="edge"/>
              <c:yMode val="edge"/>
              <c:x val="8.8066930867459273E-3"/>
              <c:y val="1.563110590074247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862206143"/>
        <c:crosses val="autoZero"/>
        <c:crossBetween val="between"/>
      </c:valAx>
      <c:spPr>
        <a:noFill/>
        <a:ln>
          <a:noFill/>
        </a:ln>
        <a:effectLst/>
      </c:spPr>
    </c:plotArea>
    <c:legend>
      <c:legendPos val="r"/>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32152324368307E-2"/>
          <c:y val="0.15126365573580133"/>
          <c:w val="0.91421447386268306"/>
          <c:h val="0.58946080046698612"/>
        </c:manualLayout>
      </c:layout>
      <c:barChart>
        <c:barDir val="col"/>
        <c:grouping val="stacked"/>
        <c:varyColors val="0"/>
        <c:ser>
          <c:idx val="0"/>
          <c:order val="0"/>
          <c:tx>
            <c:strRef>
              <c:f>[27]Årsverk!$A$5</c:f>
              <c:strCache>
                <c:ptCount val="1"/>
                <c:pt idx="0">
                  <c:v>Samfunnsvitenskapelige institutter</c:v>
                </c:pt>
              </c:strCache>
            </c:strRef>
          </c:tx>
          <c:spPr>
            <a:solidFill>
              <a:srgbClr val="1FA138"/>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[27]Årsverk!$B$4:$F$4</c:f>
              <c:numCache>
                <c:formatCode>General</c:formatCode>
                <c:ptCount val="5"/>
                <c:pt idx="0">
                  <c:v>2020</c:v>
                </c:pt>
                <c:pt idx="1">
                  <c:v>2021</c:v>
                </c:pt>
                <c:pt idx="2">
                  <c:v>2022</c:v>
                </c:pt>
                <c:pt idx="3">
                  <c:v>2023</c:v>
                </c:pt>
                <c:pt idx="4">
                  <c:v>2024</c:v>
                </c:pt>
              </c:numCache>
            </c:numRef>
          </c:cat>
          <c:val>
            <c:numRef>
              <c:f>[27]Årsverk!$B$5:$F$5</c:f>
              <c:numCache>
                <c:formatCode>0</c:formatCode>
                <c:ptCount val="5"/>
                <c:pt idx="0">
                  <c:v>754.59700000000009</c:v>
                </c:pt>
                <c:pt idx="1">
                  <c:v>798.11</c:v>
                </c:pt>
                <c:pt idx="2">
                  <c:v>837.05000000000007</c:v>
                </c:pt>
                <c:pt idx="3">
                  <c:v>815.6099999999999</c:v>
                </c:pt>
                <c:pt idx="4">
                  <c:v>822.68000000000006</c:v>
                </c:pt>
              </c:numCache>
            </c:numRef>
          </c:val>
          <c:extLst>
            <c:ext xmlns:c16="http://schemas.microsoft.com/office/drawing/2014/chart" uri="{C3380CC4-5D6E-409C-BE32-E72D297353CC}">
              <c16:uniqueId val="{00000000-903C-4517-88CC-29DFF4BDC5B6}"/>
            </c:ext>
          </c:extLst>
        </c:ser>
        <c:ser>
          <c:idx val="1"/>
          <c:order val="1"/>
          <c:tx>
            <c:strRef>
              <c:f>[27]Årsverk!$A$6</c:f>
              <c:strCache>
                <c:ptCount val="1"/>
                <c:pt idx="0">
                  <c:v>Miljøinstitutter</c:v>
                </c:pt>
              </c:strCache>
            </c:strRef>
          </c:tx>
          <c:spPr>
            <a:solidFill>
              <a:srgbClr val="005444"/>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[27]Årsverk!$B$4:$F$4</c:f>
              <c:numCache>
                <c:formatCode>General</c:formatCode>
                <c:ptCount val="5"/>
                <c:pt idx="0">
                  <c:v>2020</c:v>
                </c:pt>
                <c:pt idx="1">
                  <c:v>2021</c:v>
                </c:pt>
                <c:pt idx="2">
                  <c:v>2022</c:v>
                </c:pt>
                <c:pt idx="3">
                  <c:v>2023</c:v>
                </c:pt>
                <c:pt idx="4">
                  <c:v>2024</c:v>
                </c:pt>
              </c:numCache>
            </c:numRef>
          </c:cat>
          <c:val>
            <c:numRef>
              <c:f>[27]Årsverk!$B$6:$F$6</c:f>
              <c:numCache>
                <c:formatCode>0</c:formatCode>
                <c:ptCount val="5"/>
                <c:pt idx="0">
                  <c:v>783.61999999999989</c:v>
                </c:pt>
                <c:pt idx="1">
                  <c:v>812.27</c:v>
                </c:pt>
                <c:pt idx="2">
                  <c:v>892.45999999999992</c:v>
                </c:pt>
                <c:pt idx="3">
                  <c:v>1010.68</c:v>
                </c:pt>
                <c:pt idx="4">
                  <c:v>1058.3</c:v>
                </c:pt>
              </c:numCache>
            </c:numRef>
          </c:val>
          <c:extLst>
            <c:ext xmlns:c16="http://schemas.microsoft.com/office/drawing/2014/chart" uri="{C3380CC4-5D6E-409C-BE32-E72D297353CC}">
              <c16:uniqueId val="{00000001-903C-4517-88CC-29DFF4BDC5B6}"/>
            </c:ext>
          </c:extLst>
        </c:ser>
        <c:ser>
          <c:idx val="2"/>
          <c:order val="2"/>
          <c:tx>
            <c:strRef>
              <c:f>[27]Årsverk!$A$7</c:f>
              <c:strCache>
                <c:ptCount val="1"/>
                <c:pt idx="0">
                  <c:v>Primærnæringsinstitutter</c:v>
                </c:pt>
              </c:strCache>
            </c:strRef>
          </c:tx>
          <c:spPr>
            <a:solidFill>
              <a:srgbClr val="95C7ED"/>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[27]Årsverk!$B$4:$F$4</c:f>
              <c:numCache>
                <c:formatCode>General</c:formatCode>
                <c:ptCount val="5"/>
                <c:pt idx="0">
                  <c:v>2020</c:v>
                </c:pt>
                <c:pt idx="1">
                  <c:v>2021</c:v>
                </c:pt>
                <c:pt idx="2">
                  <c:v>2022</c:v>
                </c:pt>
                <c:pt idx="3">
                  <c:v>2023</c:v>
                </c:pt>
                <c:pt idx="4">
                  <c:v>2024</c:v>
                </c:pt>
              </c:numCache>
            </c:numRef>
          </c:cat>
          <c:val>
            <c:numRef>
              <c:f>[27]Årsverk!$B$7:$F$7</c:f>
              <c:numCache>
                <c:formatCode>0</c:formatCode>
                <c:ptCount val="5"/>
                <c:pt idx="0">
                  <c:v>774.31999999999994</c:v>
                </c:pt>
                <c:pt idx="1">
                  <c:v>773.44</c:v>
                </c:pt>
                <c:pt idx="2">
                  <c:v>801.71</c:v>
                </c:pt>
                <c:pt idx="3">
                  <c:v>827.88</c:v>
                </c:pt>
                <c:pt idx="4">
                  <c:v>848.9</c:v>
                </c:pt>
              </c:numCache>
            </c:numRef>
          </c:val>
          <c:extLst>
            <c:ext xmlns:c16="http://schemas.microsoft.com/office/drawing/2014/chart" uri="{C3380CC4-5D6E-409C-BE32-E72D297353CC}">
              <c16:uniqueId val="{00000002-903C-4517-88CC-29DFF4BDC5B6}"/>
            </c:ext>
          </c:extLst>
        </c:ser>
        <c:ser>
          <c:idx val="3"/>
          <c:order val="3"/>
          <c:tx>
            <c:strRef>
              <c:f>[27]Årsverk!$A$8</c:f>
              <c:strCache>
                <c:ptCount val="1"/>
                <c:pt idx="0">
                  <c:v>Teknisk-industrielle institutter</c:v>
                </c:pt>
              </c:strCache>
            </c:strRef>
          </c:tx>
          <c:spPr>
            <a:solidFill>
              <a:srgbClr val="0063AF"/>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[27]Årsverk!$B$4:$F$4</c:f>
              <c:numCache>
                <c:formatCode>General</c:formatCode>
                <c:ptCount val="5"/>
                <c:pt idx="0">
                  <c:v>2020</c:v>
                </c:pt>
                <c:pt idx="1">
                  <c:v>2021</c:v>
                </c:pt>
                <c:pt idx="2">
                  <c:v>2022</c:v>
                </c:pt>
                <c:pt idx="3">
                  <c:v>2023</c:v>
                </c:pt>
                <c:pt idx="4">
                  <c:v>2024</c:v>
                </c:pt>
              </c:numCache>
            </c:numRef>
          </c:cat>
          <c:val>
            <c:numRef>
              <c:f>[27]Årsverk!$B$8:$F$8</c:f>
              <c:numCache>
                <c:formatCode>0</c:formatCode>
                <c:ptCount val="5"/>
                <c:pt idx="0">
                  <c:v>2006.3400000000001</c:v>
                </c:pt>
                <c:pt idx="1">
                  <c:v>2113.0500000000002</c:v>
                </c:pt>
                <c:pt idx="2">
                  <c:v>2165.4700000000003</c:v>
                </c:pt>
                <c:pt idx="3">
                  <c:v>2190.2400000000002</c:v>
                </c:pt>
                <c:pt idx="4">
                  <c:v>2197.6999999999998</c:v>
                </c:pt>
              </c:numCache>
            </c:numRef>
          </c:val>
          <c:extLst>
            <c:ext xmlns:c16="http://schemas.microsoft.com/office/drawing/2014/chart" uri="{C3380CC4-5D6E-409C-BE32-E72D297353CC}">
              <c16:uniqueId val="{00000003-903C-4517-88CC-29DFF4BDC5B6}"/>
            </c:ext>
          </c:extLst>
        </c:ser>
        <c:dLbls>
          <c:dLblPos val="ctr"/>
          <c:showLegendKey val="0"/>
          <c:showVal val="1"/>
          <c:showCatName val="0"/>
          <c:showSerName val="0"/>
          <c:showPercent val="0"/>
          <c:showBubbleSize val="0"/>
        </c:dLbls>
        <c:gapWidth val="150"/>
        <c:overlap val="100"/>
        <c:axId val="866389728"/>
        <c:axId val="866393088"/>
      </c:barChart>
      <c:catAx>
        <c:axId val="866389728"/>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866393088"/>
        <c:crosses val="autoZero"/>
        <c:auto val="1"/>
        <c:lblAlgn val="ctr"/>
        <c:lblOffset val="100"/>
        <c:noMultiLvlLbl val="0"/>
      </c:catAx>
      <c:valAx>
        <c:axId val="866393088"/>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en-US"/>
                  <a:t>Antall årsverk av forskere/faglige</a:t>
                </a:r>
              </a:p>
            </c:rich>
          </c:tx>
          <c:layout>
            <c:manualLayout>
              <c:xMode val="edge"/>
              <c:yMode val="edge"/>
              <c:x val="8.795074758135445E-3"/>
              <c:y val="1.5594541910331383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866389728"/>
        <c:crosses val="autoZero"/>
        <c:crossBetween val="between"/>
      </c:valAx>
      <c:spPr>
        <a:noFill/>
        <a:ln>
          <a:noFill/>
        </a:ln>
        <a:effectLst/>
      </c:spPr>
    </c:plotArea>
    <c:legend>
      <c:legendPos val="b"/>
      <c:layout>
        <c:manualLayout>
          <c:xMode val="edge"/>
          <c:yMode val="edge"/>
          <c:x val="0.2082162120524538"/>
          <c:y val="0.84028445984327071"/>
          <c:w val="0.59207432352098976"/>
          <c:h val="0.12782992665681225"/>
        </c:manualLayout>
      </c:layout>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3097047964315"/>
          <c:y val="0.18083776359329926"/>
          <c:w val="0.87912107188799971"/>
          <c:h val="0.36954504527754362"/>
        </c:manualLayout>
      </c:layout>
      <c:barChart>
        <c:barDir val="col"/>
        <c:grouping val="clustered"/>
        <c:varyColors val="0"/>
        <c:ser>
          <c:idx val="0"/>
          <c:order val="0"/>
          <c:tx>
            <c:strRef>
              <c:f>[27]Årsverk!$B$13</c:f>
              <c:strCache>
                <c:ptCount val="1"/>
                <c:pt idx="0">
                  <c:v>2020</c:v>
                </c:pt>
              </c:strCache>
            </c:strRef>
          </c:tx>
          <c:spPr>
            <a:solidFill>
              <a:srgbClr val="1FA138"/>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[27]Årsverk!$B$14:$B$18</c:f>
              <c:numCache>
                <c:formatCode>0</c:formatCode>
                <c:ptCount val="5"/>
                <c:pt idx="0">
                  <c:v>51.982316388747904</c:v>
                </c:pt>
                <c:pt idx="1">
                  <c:v>42.048441846813503</c:v>
                </c:pt>
                <c:pt idx="2">
                  <c:v>48.312067362330822</c:v>
                </c:pt>
                <c:pt idx="3">
                  <c:v>30.004386096075439</c:v>
                </c:pt>
                <c:pt idx="4">
                  <c:v>39.312001707851365</c:v>
                </c:pt>
              </c:numCache>
            </c:numRef>
          </c:val>
          <c:extLst>
            <c:ext xmlns:c16="http://schemas.microsoft.com/office/drawing/2014/chart" uri="{C3380CC4-5D6E-409C-BE32-E72D297353CC}">
              <c16:uniqueId val="{00000000-8D6F-4CC2-AC7B-A275AA7535DA}"/>
            </c:ext>
          </c:extLst>
        </c:ser>
        <c:ser>
          <c:idx val="1"/>
          <c:order val="1"/>
          <c:tx>
            <c:strRef>
              <c:f>[27]Årsverk!$C$13</c:f>
              <c:strCache>
                <c:ptCount val="1"/>
                <c:pt idx="0">
                  <c:v>2021</c:v>
                </c:pt>
              </c:strCache>
            </c:strRef>
          </c:tx>
          <c:spPr>
            <a:solidFill>
              <a:srgbClr val="005444"/>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[27]Årsverk!$C$14:$C$18</c:f>
              <c:numCache>
                <c:formatCode>0</c:formatCode>
                <c:ptCount val="5"/>
                <c:pt idx="0">
                  <c:v>53.226998784628684</c:v>
                </c:pt>
                <c:pt idx="1">
                  <c:v>42.062368424292416</c:v>
                </c:pt>
                <c:pt idx="2">
                  <c:v>48.342470004137354</c:v>
                </c:pt>
                <c:pt idx="3">
                  <c:v>31.627268640117364</c:v>
                </c:pt>
                <c:pt idx="4">
                  <c:v>40.220642357906712</c:v>
                </c:pt>
              </c:numCache>
            </c:numRef>
          </c:val>
          <c:extLst>
            <c:ext xmlns:c16="http://schemas.microsoft.com/office/drawing/2014/chart" uri="{C3380CC4-5D6E-409C-BE32-E72D297353CC}">
              <c16:uniqueId val="{00000001-8D6F-4CC2-AC7B-A275AA7535DA}"/>
            </c:ext>
          </c:extLst>
        </c:ser>
        <c:ser>
          <c:idx val="2"/>
          <c:order val="2"/>
          <c:tx>
            <c:strRef>
              <c:f>[27]Årsverk!$D$13</c:f>
              <c:strCache>
                <c:ptCount val="1"/>
                <c:pt idx="0">
                  <c:v>2022</c:v>
                </c:pt>
              </c:strCache>
            </c:strRef>
          </c:tx>
          <c:spPr>
            <a:solidFill>
              <a:srgbClr val="95C7ED"/>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[27]Årsverk!$D$14:$D$18</c:f>
              <c:numCache>
                <c:formatCode>0</c:formatCode>
                <c:ptCount val="5"/>
                <c:pt idx="0">
                  <c:v>53.483065527746255</c:v>
                </c:pt>
                <c:pt idx="1">
                  <c:v>44.600318221544946</c:v>
                </c:pt>
                <c:pt idx="2">
                  <c:v>49.643886193261899</c:v>
                </c:pt>
                <c:pt idx="3">
                  <c:v>30.16989383367121</c:v>
                </c:pt>
                <c:pt idx="4">
                  <c:v>40.390998767216907</c:v>
                </c:pt>
              </c:numCache>
            </c:numRef>
          </c:val>
          <c:extLst>
            <c:ext xmlns:c16="http://schemas.microsoft.com/office/drawing/2014/chart" uri="{C3380CC4-5D6E-409C-BE32-E72D297353CC}">
              <c16:uniqueId val="{00000002-8D6F-4CC2-AC7B-A275AA7535DA}"/>
            </c:ext>
          </c:extLst>
        </c:ser>
        <c:ser>
          <c:idx val="3"/>
          <c:order val="3"/>
          <c:tx>
            <c:strRef>
              <c:f>[27]Årsverk!$E$13</c:f>
              <c:strCache>
                <c:ptCount val="1"/>
                <c:pt idx="0">
                  <c:v>2023</c:v>
                </c:pt>
              </c:strCache>
            </c:strRef>
          </c:tx>
          <c:spPr>
            <a:solidFill>
              <a:srgbClr val="0063AF"/>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[27]Årsverk!$E$14:$E$18</c:f>
              <c:numCache>
                <c:formatCode>0</c:formatCode>
                <c:ptCount val="5"/>
                <c:pt idx="0">
                  <c:v>53.454469660744728</c:v>
                </c:pt>
                <c:pt idx="1">
                  <c:v>46.132306961649583</c:v>
                </c:pt>
                <c:pt idx="2">
                  <c:v>51.142677682755952</c:v>
                </c:pt>
                <c:pt idx="3">
                  <c:v>30.750511359485721</c:v>
                </c:pt>
                <c:pt idx="4">
                  <c:v>41.266944787910198</c:v>
                </c:pt>
              </c:numCache>
            </c:numRef>
          </c:val>
          <c:extLst>
            <c:ext xmlns:c16="http://schemas.microsoft.com/office/drawing/2014/chart" uri="{C3380CC4-5D6E-409C-BE32-E72D297353CC}">
              <c16:uniqueId val="{00000003-8D6F-4CC2-AC7B-A275AA7535DA}"/>
            </c:ext>
          </c:extLst>
        </c:ser>
        <c:ser>
          <c:idx val="4"/>
          <c:order val="4"/>
          <c:tx>
            <c:strRef>
              <c:f>[27]Årsverk!$F$13</c:f>
              <c:strCache>
                <c:ptCount val="1"/>
                <c:pt idx="0">
                  <c:v>2024</c:v>
                </c:pt>
              </c:strCache>
            </c:strRef>
          </c:tx>
          <c:spPr>
            <a:solidFill>
              <a:srgbClr val="D8BE00"/>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[27]Årsverk!$F$14:$F$18</c:f>
              <c:numCache>
                <c:formatCode>0</c:formatCode>
                <c:ptCount val="5"/>
                <c:pt idx="0">
                  <c:v>55.995040599017841</c:v>
                </c:pt>
                <c:pt idx="1">
                  <c:v>46.82037229519041</c:v>
                </c:pt>
                <c:pt idx="2">
                  <c:v>52.986217457886667</c:v>
                </c:pt>
                <c:pt idx="3">
                  <c:v>30.909587295809256</c:v>
                </c:pt>
                <c:pt idx="4">
                  <c:v>42.318135880087191</c:v>
                </c:pt>
              </c:numCache>
            </c:numRef>
          </c:val>
          <c:extLst>
            <c:ext xmlns:c16="http://schemas.microsoft.com/office/drawing/2014/chart" uri="{C3380CC4-5D6E-409C-BE32-E72D297353CC}">
              <c16:uniqueId val="{00000004-8D6F-4CC2-AC7B-A275AA7535DA}"/>
            </c:ext>
          </c:extLst>
        </c:ser>
        <c:dLbls>
          <c:showLegendKey val="0"/>
          <c:showVal val="0"/>
          <c:showCatName val="0"/>
          <c:showSerName val="0"/>
          <c:showPercent val="0"/>
          <c:showBubbleSize val="0"/>
        </c:dLbls>
        <c:gapWidth val="150"/>
        <c:axId val="1041178768"/>
        <c:axId val="1041177328"/>
      </c:barChart>
      <c:catAx>
        <c:axId val="1041178768"/>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041177328"/>
        <c:crosses val="autoZero"/>
        <c:auto val="1"/>
        <c:lblAlgn val="ctr"/>
        <c:lblOffset val="100"/>
        <c:noMultiLvlLbl val="0"/>
      </c:catAx>
      <c:valAx>
        <c:axId val="1041177328"/>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en-US"/>
                  <a:t>Andel kvinner blant forskere/faglig personale</a:t>
                </a:r>
              </a:p>
            </c:rich>
          </c:tx>
          <c:layout>
            <c:manualLayout>
              <c:xMode val="edge"/>
              <c:yMode val="edge"/>
              <c:x val="8.795074758135445E-3"/>
              <c:y val="1.563721657544956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041178768"/>
        <c:crosses val="autoZero"/>
        <c:crossBetween val="between"/>
      </c:valAx>
      <c:spPr>
        <a:noFill/>
        <a:ln>
          <a:noFill/>
        </a:ln>
        <a:effectLst/>
      </c:spPr>
    </c:plotArea>
    <c:legend>
      <c:legendPos val="r"/>
      <c:layout>
        <c:manualLayout>
          <c:xMode val="edge"/>
          <c:yMode val="edge"/>
          <c:x val="0.5139011310289523"/>
          <c:y val="6.6764161060739055E-2"/>
          <c:w val="0.44154267671283226"/>
          <c:h val="9.4430489364508569E-2"/>
        </c:manualLayout>
      </c:layout>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25771172876516E-2"/>
          <c:y val="9.1672223944195538E-2"/>
          <c:w val="0.94762540695628905"/>
          <c:h val="0.57805360659484473"/>
        </c:manualLayout>
      </c:layout>
      <c:barChart>
        <c:barDir val="col"/>
        <c:grouping val="clustered"/>
        <c:varyColors val="0"/>
        <c:ser>
          <c:idx val="0"/>
          <c:order val="0"/>
          <c:tx>
            <c:strRef>
              <c:f>'[27]Kvinneandel dir og ledelse'!$A$16</c:f>
              <c:strCache>
                <c:ptCount val="1"/>
                <c:pt idx="0">
                  <c:v>Samfunnsvitenskapelige institutter</c:v>
                </c:pt>
              </c:strCache>
            </c:strRef>
          </c:tx>
          <c:spPr>
            <a:solidFill>
              <a:srgbClr val="1FA138"/>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ledelse'!$B$16:$E$16</c15:sqref>
                  </c15:fullRef>
                </c:ext>
              </c:extLst>
              <c:f>('[27]Kvinneandel dir og ledelse'!$B$16,'[27]Kvinneandel dir og ledelse'!$D$16:$E$16)</c:f>
              <c:numCache>
                <c:formatCode>_-* #\ ##0_-;\-* #\ ##0_-;_-* "-"??_-;_-@_-</c:formatCode>
                <c:ptCount val="3"/>
                <c:pt idx="0">
                  <c:v>46.666666666666664</c:v>
                </c:pt>
                <c:pt idx="1">
                  <c:v>55.263157894736842</c:v>
                </c:pt>
                <c:pt idx="2">
                  <c:v>48.780487804878049</c:v>
                </c:pt>
              </c:numCache>
            </c:numRef>
          </c:val>
          <c:extLst>
            <c:ext xmlns:c16="http://schemas.microsoft.com/office/drawing/2014/chart" uri="{C3380CC4-5D6E-409C-BE32-E72D297353CC}">
              <c16:uniqueId val="{00000000-D8C6-40E3-B0BD-5ABBE63D3468}"/>
            </c:ext>
          </c:extLst>
        </c:ser>
        <c:ser>
          <c:idx val="1"/>
          <c:order val="1"/>
          <c:tx>
            <c:strRef>
              <c:f>'[27]Kvinneandel dir og ledelse'!$A$17</c:f>
              <c:strCache>
                <c:ptCount val="1"/>
                <c:pt idx="0">
                  <c:v>Miljøinstitutter</c:v>
                </c:pt>
              </c:strCache>
            </c:strRef>
          </c:tx>
          <c:spPr>
            <a:solidFill>
              <a:srgbClr val="005444"/>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ledelse'!$B$17:$E$17</c15:sqref>
                  </c15:fullRef>
                </c:ext>
              </c:extLst>
              <c:f>('[27]Kvinneandel dir og ledelse'!$B$17,'[27]Kvinneandel dir og ledelse'!$D$17:$E$17)</c:f>
              <c:numCache>
                <c:formatCode>_-* #\ ##0_-;\-* #\ ##0_-;_-* "-"??_-;_-@_-</c:formatCode>
                <c:ptCount val="3"/>
                <c:pt idx="0">
                  <c:v>50</c:v>
                </c:pt>
                <c:pt idx="1">
                  <c:v>51.886792452830186</c:v>
                </c:pt>
                <c:pt idx="2">
                  <c:v>52.941176470588232</c:v>
                </c:pt>
              </c:numCache>
            </c:numRef>
          </c:val>
          <c:extLst>
            <c:ext xmlns:c16="http://schemas.microsoft.com/office/drawing/2014/chart" uri="{C3380CC4-5D6E-409C-BE32-E72D297353CC}">
              <c16:uniqueId val="{00000001-D8C6-40E3-B0BD-5ABBE63D3468}"/>
            </c:ext>
          </c:extLst>
        </c:ser>
        <c:ser>
          <c:idx val="2"/>
          <c:order val="2"/>
          <c:tx>
            <c:strRef>
              <c:f>'[27]Kvinneandel dir og ledelse'!$A$18</c:f>
              <c:strCache>
                <c:ptCount val="1"/>
                <c:pt idx="0">
                  <c:v>Primærnæringsinstitutter</c:v>
                </c:pt>
              </c:strCache>
            </c:strRef>
          </c:tx>
          <c:spPr>
            <a:solidFill>
              <a:srgbClr val="95C7ED"/>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ledelse'!$B$18:$E$18</c15:sqref>
                  </c15:fullRef>
                </c:ext>
              </c:extLst>
              <c:f>('[27]Kvinneandel dir og ledelse'!$B$18,'[27]Kvinneandel dir og ledelse'!$D$18:$E$18)</c:f>
              <c:numCache>
                <c:formatCode>_-* #\ ##0_-;\-* #\ ##0_-;_-* "-"??_-;_-@_-</c:formatCode>
                <c:ptCount val="3"/>
                <c:pt idx="0">
                  <c:v>25</c:v>
                </c:pt>
                <c:pt idx="1">
                  <c:v>49.350649350649348</c:v>
                </c:pt>
                <c:pt idx="2">
                  <c:v>44.186046511627907</c:v>
                </c:pt>
              </c:numCache>
            </c:numRef>
          </c:val>
          <c:extLst>
            <c:ext xmlns:c16="http://schemas.microsoft.com/office/drawing/2014/chart" uri="{C3380CC4-5D6E-409C-BE32-E72D297353CC}">
              <c16:uniqueId val="{00000002-D8C6-40E3-B0BD-5ABBE63D3468}"/>
            </c:ext>
          </c:extLst>
        </c:ser>
        <c:ser>
          <c:idx val="3"/>
          <c:order val="3"/>
          <c:tx>
            <c:strRef>
              <c:f>'[27]Kvinneandel dir og ledelse'!$A$19</c:f>
              <c:strCache>
                <c:ptCount val="1"/>
                <c:pt idx="0">
                  <c:v>Teknisk-industrielle institutter</c:v>
                </c:pt>
              </c:strCache>
            </c:strRef>
          </c:tx>
          <c:spPr>
            <a:solidFill>
              <a:srgbClr val="0063AF"/>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ledelse'!$B$19:$E$19</c15:sqref>
                  </c15:fullRef>
                </c:ext>
              </c:extLst>
              <c:f>('[27]Kvinneandel dir og ledelse'!$B$19,'[27]Kvinneandel dir og ledelse'!$D$19:$E$19)</c:f>
              <c:numCache>
                <c:formatCode>_-* #\ ##0_-;\-* #\ ##0_-;_-* "-"??_-;_-@_-</c:formatCode>
                <c:ptCount val="3"/>
                <c:pt idx="0">
                  <c:v>27.272727272727273</c:v>
                </c:pt>
                <c:pt idx="1">
                  <c:v>32.089552238805972</c:v>
                </c:pt>
                <c:pt idx="2">
                  <c:v>45.348837209302324</c:v>
                </c:pt>
              </c:numCache>
            </c:numRef>
          </c:val>
          <c:extLst>
            <c:ext xmlns:c16="http://schemas.microsoft.com/office/drawing/2014/chart" uri="{C3380CC4-5D6E-409C-BE32-E72D297353CC}">
              <c16:uniqueId val="{00000003-D8C6-40E3-B0BD-5ABBE63D3468}"/>
            </c:ext>
          </c:extLst>
        </c:ser>
        <c:ser>
          <c:idx val="4"/>
          <c:order val="4"/>
          <c:tx>
            <c:strRef>
              <c:f>'[27]Kvinneandel dir og ledelse'!$A$20</c:f>
              <c:strCache>
                <c:ptCount val="1"/>
                <c:pt idx="0">
                  <c:v>Alle institutter</c:v>
                </c:pt>
              </c:strCache>
            </c:strRef>
          </c:tx>
          <c:spPr>
            <a:solidFill>
              <a:srgbClr val="D8BE00"/>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ledelse'!$B$20:$E$20</c15:sqref>
                  </c15:fullRef>
                </c:ext>
              </c:extLst>
              <c:f>('[27]Kvinneandel dir og ledelse'!$B$20,'[27]Kvinneandel dir og ledelse'!$D$20:$E$20)</c:f>
              <c:numCache>
                <c:formatCode>_-* #\ ##0_-;\-* #\ ##0_-;_-* "-"??_-;_-@_-</c:formatCode>
                <c:ptCount val="3"/>
                <c:pt idx="0">
                  <c:v>39.473684210526315</c:v>
                </c:pt>
                <c:pt idx="1">
                  <c:v>41.935483870967744</c:v>
                </c:pt>
                <c:pt idx="2">
                  <c:v>46.979865771812079</c:v>
                </c:pt>
              </c:numCache>
            </c:numRef>
          </c:val>
          <c:extLst>
            <c:ext xmlns:c16="http://schemas.microsoft.com/office/drawing/2014/chart" uri="{C3380CC4-5D6E-409C-BE32-E72D297353CC}">
              <c16:uniqueId val="{00000004-D8C6-40E3-B0BD-5ABBE63D3468}"/>
            </c:ext>
          </c:extLst>
        </c:ser>
        <c:dLbls>
          <c:dLblPos val="outEnd"/>
          <c:showLegendKey val="0"/>
          <c:showVal val="1"/>
          <c:showCatName val="0"/>
          <c:showSerName val="0"/>
          <c:showPercent val="0"/>
          <c:showBubbleSize val="0"/>
        </c:dLbls>
        <c:gapWidth val="150"/>
        <c:axId val="227235200"/>
        <c:axId val="227238080"/>
      </c:barChart>
      <c:catAx>
        <c:axId val="227235200"/>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227238080"/>
        <c:crosses val="autoZero"/>
        <c:auto val="1"/>
        <c:lblAlgn val="ctr"/>
        <c:lblOffset val="100"/>
        <c:noMultiLvlLbl val="0"/>
      </c:catAx>
      <c:valAx>
        <c:axId val="227238080"/>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nb-NO"/>
                  <a:t>Andel kvinner</a:t>
                </a:r>
              </a:p>
            </c:rich>
          </c:tx>
          <c:layout>
            <c:manualLayout>
              <c:xMode val="edge"/>
              <c:yMode val="edge"/>
              <c:x val="8.795074758135445E-3"/>
              <c:y val="1.564945226917057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227235200"/>
        <c:crosses val="autoZero"/>
        <c:crossBetween val="between"/>
      </c:valAx>
      <c:spPr>
        <a:noFill/>
        <a:ln>
          <a:noFill/>
        </a:ln>
        <a:effectLst/>
      </c:spPr>
    </c:plotArea>
    <c:legend>
      <c:legendPos val="b"/>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326882868455002"/>
          <c:y val="7.1088106797839945E-2"/>
          <c:w val="0.57560945771609062"/>
          <c:h val="0.87500038038716987"/>
        </c:manualLayout>
      </c:layout>
      <c:pieChart>
        <c:varyColors val="1"/>
        <c:ser>
          <c:idx val="0"/>
          <c:order val="0"/>
          <c:spPr>
            <a:ln>
              <a:solidFill>
                <a:sysClr val="window" lastClr="FFFFFF"/>
              </a:solidFill>
            </a:ln>
          </c:spPr>
          <c:dLbls>
            <c:dLbl>
              <c:idx val="0"/>
              <c:layout>
                <c:manualLayout>
                  <c:x val="-8.4745762711864424E-3"/>
                  <c:y val="-2.147074247856222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2067796610169491"/>
                      <c:h val="0.30917869169129603"/>
                    </c:manualLayout>
                  </c15:layout>
                </c:ext>
                <c:ext xmlns:c16="http://schemas.microsoft.com/office/drawing/2014/chart" uri="{C3380CC4-5D6E-409C-BE32-E72D297353CC}">
                  <c16:uniqueId val="{00000000-F3E9-4D9A-B5D0-0D643C5F4F81}"/>
                </c:ext>
              </c:extLst>
            </c:dLbl>
            <c:dLbl>
              <c:idx val="2"/>
              <c:layout>
                <c:manualLayout>
                  <c:x val="-7.0903954802259889E-2"/>
                  <c:y val="-1.288244548713733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9073446327683616"/>
                      <c:h val="0.25979598399060294"/>
                    </c:manualLayout>
                  </c15:layout>
                </c:ext>
                <c:ext xmlns:c16="http://schemas.microsoft.com/office/drawing/2014/chart" uri="{C3380CC4-5D6E-409C-BE32-E72D297353CC}">
                  <c16:uniqueId val="{00000001-F3E9-4D9A-B5D0-0D643C5F4F81}"/>
                </c:ext>
              </c:extLst>
            </c:dLbl>
            <c:dLbl>
              <c:idx val="3"/>
              <c:layout>
                <c:manualLayout>
                  <c:x val="-6.3700564971751417E-2"/>
                  <c:y val="0.125"/>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2166666666666668"/>
                      <c:h val="0.30917869169129603"/>
                    </c:manualLayout>
                  </c15:layout>
                </c:ext>
                <c:ext xmlns:c16="http://schemas.microsoft.com/office/drawing/2014/chart" uri="{C3380CC4-5D6E-409C-BE32-E72D297353CC}">
                  <c16:uniqueId val="{00000002-F3E9-4D9A-B5D0-0D643C5F4F81}"/>
                </c:ext>
              </c:extLst>
            </c:dLbl>
            <c:dLbl>
              <c:idx val="4"/>
              <c:tx>
                <c:rich>
                  <a:bodyPr/>
                  <a:lstStyle/>
                  <a:p>
                    <a:fld id="{A80FC25D-4511-4B70-B468-1D8241313557}" type="CATEGORYNAME">
                      <a:rPr lang="en-US"/>
                      <a:pPr/>
                      <a:t>[CATEGORY NAME]</a:t>
                    </a:fld>
                    <a:r>
                      <a:rPr lang="en-US" baseline="0"/>
                      <a:t>
</a:t>
                    </a:r>
                    <a:fld id="{DC14E626-4D0B-4617-9795-760FC5B56FD5}" type="PERCENTAGE">
                      <a:rPr lang="en-US" baseline="0"/>
                      <a:pPr/>
                      <a:t>[PERCENTAGE]</a:t>
                    </a:fld>
                    <a:endParaRPr 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3E9-4D9A-B5D0-0D643C5F4F81}"/>
                </c:ext>
              </c:extLst>
            </c:dLbl>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'F1.5a'!$A$6:$A$10</c:f>
              <c:strCache>
                <c:ptCount val="5"/>
                <c:pt idx="0">
                  <c:v>Universiteter og viten-
skapelige høgskoler m.fl.</c:v>
                </c:pt>
                <c:pt idx="1">
                  <c:v>Statlige høgskoler</c:v>
                </c:pt>
                <c:pt idx="2">
                  <c:v>Universitetssykehus</c:v>
                </c:pt>
                <c:pt idx="3">
                  <c:v>Øvrige helseforetak og 
private, ideelle sykehus</c:v>
                </c:pt>
                <c:pt idx="4">
                  <c:v>Institutt-sektoren</c:v>
                </c:pt>
              </c:strCache>
            </c:strRef>
          </c:cat>
          <c:val>
            <c:numRef>
              <c:f>'F1.5a'!$B$6:$B$10</c:f>
              <c:numCache>
                <c:formatCode>General</c:formatCode>
                <c:ptCount val="5"/>
                <c:pt idx="0">
                  <c:v>4273</c:v>
                </c:pt>
                <c:pt idx="2">
                  <c:v>4696</c:v>
                </c:pt>
                <c:pt idx="3">
                  <c:v>1266</c:v>
                </c:pt>
                <c:pt idx="4">
                  <c:v>1094</c:v>
                </c:pt>
              </c:numCache>
            </c:numRef>
          </c:val>
          <c:extLst>
            <c:ext xmlns:c16="http://schemas.microsoft.com/office/drawing/2014/chart" uri="{C3380CC4-5D6E-409C-BE32-E72D297353CC}">
              <c16:uniqueId val="{00000004-F3E9-4D9A-B5D0-0D643C5F4F81}"/>
            </c:ext>
          </c:extLst>
        </c:ser>
        <c:dLbls>
          <c:dLblPos val="outEnd"/>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'F1.5b'!$A$5</c:f>
              <c:strCache>
                <c:ptCount val="1"/>
                <c:pt idx="0">
                  <c:v>Alle</c:v>
                </c:pt>
              </c:strCache>
            </c:strRef>
          </c:tx>
          <c:spPr>
            <a:ln w="28575" cap="rnd">
              <a:solidFill>
                <a:schemeClr val="accent1"/>
              </a:solidFill>
              <a:round/>
            </a:ln>
            <a:effectLst/>
          </c:spPr>
          <c:marker>
            <c:symbol val="none"/>
          </c:marker>
          <c:cat>
            <c:numRef>
              <c:f>'F1.5b'!$B$4:$R$4</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'F1.5b'!$B$5:$R$5</c:f>
              <c:numCache>
                <c:formatCode>_ * #\ ##0_ ;_ * \-#\ ##0_ ;_ * "-"??_ ;_ @_ </c:formatCode>
                <c:ptCount val="17"/>
                <c:pt idx="0">
                  <c:v>2185</c:v>
                </c:pt>
                <c:pt idx="1">
                  <c:v>2271</c:v>
                </c:pt>
                <c:pt idx="2">
                  <c:v>2317</c:v>
                </c:pt>
                <c:pt idx="3">
                  <c:v>2414</c:v>
                </c:pt>
                <c:pt idx="4">
                  <c:v>2597</c:v>
                </c:pt>
                <c:pt idx="5">
                  <c:v>2749.0901666666668</c:v>
                </c:pt>
                <c:pt idx="6">
                  <c:v>2977.6</c:v>
                </c:pt>
                <c:pt idx="7">
                  <c:v>3018.9</c:v>
                </c:pt>
                <c:pt idx="8">
                  <c:v>3218</c:v>
                </c:pt>
                <c:pt idx="9">
                  <c:v>3252</c:v>
                </c:pt>
                <c:pt idx="10">
                  <c:v>3510</c:v>
                </c:pt>
                <c:pt idx="11">
                  <c:v>3551</c:v>
                </c:pt>
                <c:pt idx="12">
                  <c:v>3662</c:v>
                </c:pt>
                <c:pt idx="13">
                  <c:v>3712</c:v>
                </c:pt>
                <c:pt idx="14">
                  <c:v>3812</c:v>
                </c:pt>
                <c:pt idx="15">
                  <c:v>3910</c:v>
                </c:pt>
                <c:pt idx="16">
                  <c:v>3995</c:v>
                </c:pt>
              </c:numCache>
            </c:numRef>
          </c:val>
          <c:smooth val="0"/>
          <c:extLst>
            <c:ext xmlns:c16="http://schemas.microsoft.com/office/drawing/2014/chart" uri="{C3380CC4-5D6E-409C-BE32-E72D297353CC}">
              <c16:uniqueId val="{00000000-7E59-487D-90D4-92DE451B930B}"/>
            </c:ext>
          </c:extLst>
        </c:ser>
        <c:ser>
          <c:idx val="1"/>
          <c:order val="1"/>
          <c:tx>
            <c:strRef>
              <c:f>'F1.5b'!$A$6</c:f>
              <c:strCache>
                <c:ptCount val="1"/>
                <c:pt idx="0">
                  <c:v>Universitetssykehus</c:v>
                </c:pt>
              </c:strCache>
            </c:strRef>
          </c:tx>
          <c:spPr>
            <a:ln w="28575" cap="rnd">
              <a:solidFill>
                <a:schemeClr val="accent2"/>
              </a:solidFill>
              <a:round/>
            </a:ln>
            <a:effectLst/>
          </c:spPr>
          <c:marker>
            <c:symbol val="none"/>
          </c:marker>
          <c:cat>
            <c:numRef>
              <c:f>'F1.5b'!$B$4:$R$4</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'F1.5b'!$B$6:$R$6</c:f>
              <c:numCache>
                <c:formatCode>_ * #\ ##0_ ;_ * \-#\ ##0_ ;_ * "-"??_ ;_ @_ </c:formatCode>
                <c:ptCount val="17"/>
                <c:pt idx="0">
                  <c:v>1910</c:v>
                </c:pt>
                <c:pt idx="1">
                  <c:v>1974</c:v>
                </c:pt>
                <c:pt idx="2">
                  <c:v>1988</c:v>
                </c:pt>
                <c:pt idx="3">
                  <c:v>2053</c:v>
                </c:pt>
                <c:pt idx="4">
                  <c:v>2084</c:v>
                </c:pt>
                <c:pt idx="5">
                  <c:v>2166.7042999999999</c:v>
                </c:pt>
                <c:pt idx="6">
                  <c:v>2312.6</c:v>
                </c:pt>
                <c:pt idx="7">
                  <c:v>2346.4</c:v>
                </c:pt>
                <c:pt idx="8">
                  <c:v>2510</c:v>
                </c:pt>
                <c:pt idx="9">
                  <c:v>2541</c:v>
                </c:pt>
                <c:pt idx="10">
                  <c:v>2722</c:v>
                </c:pt>
                <c:pt idx="11">
                  <c:v>2754</c:v>
                </c:pt>
                <c:pt idx="12">
                  <c:v>2825</c:v>
                </c:pt>
                <c:pt idx="13">
                  <c:v>2864</c:v>
                </c:pt>
                <c:pt idx="14">
                  <c:v>2997</c:v>
                </c:pt>
                <c:pt idx="15">
                  <c:v>3068</c:v>
                </c:pt>
                <c:pt idx="16">
                  <c:v>3089</c:v>
                </c:pt>
              </c:numCache>
            </c:numRef>
          </c:val>
          <c:smooth val="0"/>
          <c:extLst>
            <c:ext xmlns:c16="http://schemas.microsoft.com/office/drawing/2014/chart" uri="{C3380CC4-5D6E-409C-BE32-E72D297353CC}">
              <c16:uniqueId val="{00000001-7E59-487D-90D4-92DE451B930B}"/>
            </c:ext>
          </c:extLst>
        </c:ser>
        <c:ser>
          <c:idx val="2"/>
          <c:order val="2"/>
          <c:tx>
            <c:strRef>
              <c:f>'F1.5b'!$A$7</c:f>
              <c:strCache>
                <c:ptCount val="1"/>
                <c:pt idx="0">
                  <c:v>Øvrige HF og priv., ideelle sykehus</c:v>
                </c:pt>
              </c:strCache>
            </c:strRef>
          </c:tx>
          <c:spPr>
            <a:ln w="28575" cap="rnd">
              <a:solidFill>
                <a:schemeClr val="accent3"/>
              </a:solidFill>
              <a:round/>
            </a:ln>
            <a:effectLst/>
          </c:spPr>
          <c:marker>
            <c:symbol val="none"/>
          </c:marker>
          <c:cat>
            <c:numRef>
              <c:f>'F1.5b'!$B$4:$R$4</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'F1.5b'!$B$7:$R$7</c:f>
              <c:numCache>
                <c:formatCode>_ * #\ ##0_ ;_ * \-#\ ##0_ ;_ * "-"??_ ;_ @_ </c:formatCode>
                <c:ptCount val="17"/>
                <c:pt idx="0">
                  <c:v>275</c:v>
                </c:pt>
                <c:pt idx="1">
                  <c:v>297</c:v>
                </c:pt>
                <c:pt idx="2">
                  <c:v>329</c:v>
                </c:pt>
                <c:pt idx="3">
                  <c:v>361</c:v>
                </c:pt>
                <c:pt idx="4">
                  <c:v>513</c:v>
                </c:pt>
                <c:pt idx="5">
                  <c:v>582.38586666666674</c:v>
                </c:pt>
                <c:pt idx="6">
                  <c:v>664.99999999999989</c:v>
                </c:pt>
                <c:pt idx="7">
                  <c:v>672.5</c:v>
                </c:pt>
                <c:pt idx="8">
                  <c:v>708</c:v>
                </c:pt>
                <c:pt idx="9">
                  <c:v>711</c:v>
                </c:pt>
                <c:pt idx="10">
                  <c:v>788</c:v>
                </c:pt>
                <c:pt idx="11">
                  <c:v>797</c:v>
                </c:pt>
                <c:pt idx="12">
                  <c:v>836</c:v>
                </c:pt>
                <c:pt idx="13">
                  <c:v>848</c:v>
                </c:pt>
                <c:pt idx="14">
                  <c:v>815</c:v>
                </c:pt>
                <c:pt idx="15">
                  <c:v>838</c:v>
                </c:pt>
                <c:pt idx="16">
                  <c:v>906</c:v>
                </c:pt>
              </c:numCache>
            </c:numRef>
          </c:val>
          <c:smooth val="0"/>
          <c:extLst>
            <c:ext xmlns:c16="http://schemas.microsoft.com/office/drawing/2014/chart" uri="{C3380CC4-5D6E-409C-BE32-E72D297353CC}">
              <c16:uniqueId val="{00000002-7E59-487D-90D4-92DE451B930B}"/>
            </c:ext>
          </c:extLst>
        </c:ser>
        <c:dLbls>
          <c:showLegendKey val="0"/>
          <c:showVal val="0"/>
          <c:showCatName val="0"/>
          <c:showSerName val="0"/>
          <c:showPercent val="0"/>
          <c:showBubbleSize val="0"/>
        </c:dLbls>
        <c:smooth val="0"/>
        <c:axId val="1039688016"/>
        <c:axId val="1080821456"/>
      </c:lineChart>
      <c:catAx>
        <c:axId val="103968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80821456"/>
        <c:crosses val="autoZero"/>
        <c:auto val="1"/>
        <c:lblAlgn val="ctr"/>
        <c:lblOffset val="100"/>
        <c:noMultiLvlLbl val="0"/>
      </c:catAx>
      <c:valAx>
        <c:axId val="1080821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 ##0_ ;_ *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39688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'F1.5c'!$B$4</c:f>
              <c:strCache>
                <c:ptCount val="1"/>
                <c:pt idx="0">
                  <c:v> Basisbevilgning </c:v>
                </c:pt>
              </c:strCache>
            </c:strRef>
          </c:tx>
          <c:spPr>
            <a:solidFill>
              <a:schemeClr val="accent1"/>
            </a:solidFill>
            <a:ln>
              <a:noFill/>
            </a:ln>
            <a:effectLst/>
          </c:spPr>
          <c:invertIfNegative val="0"/>
          <c:cat>
            <c:strRef>
              <c:f>'F1.5c'!$A$5:$A$9</c:f>
              <c:strCache>
                <c:ptCount val="5"/>
                <c:pt idx="0">
                  <c:v> Helse Sør-Øst </c:v>
                </c:pt>
                <c:pt idx="1">
                  <c:v> Helse Vest </c:v>
                </c:pt>
                <c:pt idx="2">
                  <c:v> Helse Nord </c:v>
                </c:pt>
                <c:pt idx="3">
                  <c:v> Helse Midt-Norge </c:v>
                </c:pt>
                <c:pt idx="4">
                  <c:v> Totalt </c:v>
                </c:pt>
              </c:strCache>
            </c:strRef>
          </c:cat>
          <c:val>
            <c:numRef>
              <c:f>'F1.5c'!$B$5:$B$9</c:f>
              <c:numCache>
                <c:formatCode>_ * #\ ##0_ ;_ * \-#\ ##0_ ;_ * "-"??_ ;_ @_ </c:formatCode>
                <c:ptCount val="5"/>
                <c:pt idx="0">
                  <c:v>2838</c:v>
                </c:pt>
                <c:pt idx="1">
                  <c:v>827</c:v>
                </c:pt>
                <c:pt idx="2">
                  <c:v>333</c:v>
                </c:pt>
                <c:pt idx="3">
                  <c:v>396</c:v>
                </c:pt>
                <c:pt idx="4">
                  <c:v>4394</c:v>
                </c:pt>
              </c:numCache>
            </c:numRef>
          </c:val>
          <c:extLst>
            <c:ext xmlns:c16="http://schemas.microsoft.com/office/drawing/2014/chart" uri="{C3380CC4-5D6E-409C-BE32-E72D297353CC}">
              <c16:uniqueId val="{00000000-9994-40D9-9C8F-BAA0EE41E66B}"/>
            </c:ext>
          </c:extLst>
        </c:ser>
        <c:ser>
          <c:idx val="1"/>
          <c:order val="1"/>
          <c:tx>
            <c:strRef>
              <c:f>'F1.5c'!$C$4</c:f>
              <c:strCache>
                <c:ptCount val="1"/>
                <c:pt idx="0">
                  <c:v> Norges forskningsråd </c:v>
                </c:pt>
              </c:strCache>
            </c:strRef>
          </c:tx>
          <c:spPr>
            <a:solidFill>
              <a:schemeClr val="accent2"/>
            </a:solidFill>
            <a:ln>
              <a:noFill/>
            </a:ln>
            <a:effectLst/>
          </c:spPr>
          <c:invertIfNegative val="0"/>
          <c:cat>
            <c:strRef>
              <c:f>'F1.5c'!$A$5:$A$9</c:f>
              <c:strCache>
                <c:ptCount val="5"/>
                <c:pt idx="0">
                  <c:v> Helse Sør-Øst </c:v>
                </c:pt>
                <c:pt idx="1">
                  <c:v> Helse Vest </c:v>
                </c:pt>
                <c:pt idx="2">
                  <c:v> Helse Nord </c:v>
                </c:pt>
                <c:pt idx="3">
                  <c:v> Helse Midt-Norge </c:v>
                </c:pt>
                <c:pt idx="4">
                  <c:v> Totalt </c:v>
                </c:pt>
              </c:strCache>
            </c:strRef>
          </c:cat>
          <c:val>
            <c:numRef>
              <c:f>'F1.5c'!$C$5:$C$9</c:f>
              <c:numCache>
                <c:formatCode>_ * #\ ##0_ ;_ * \-#\ ##0_ ;_ * "-"??_ ;_ @_ </c:formatCode>
                <c:ptCount val="5"/>
                <c:pt idx="0">
                  <c:v>286</c:v>
                </c:pt>
                <c:pt idx="1">
                  <c:v>71</c:v>
                </c:pt>
                <c:pt idx="2">
                  <c:v>31</c:v>
                </c:pt>
                <c:pt idx="3">
                  <c:v>14</c:v>
                </c:pt>
                <c:pt idx="4">
                  <c:v>402</c:v>
                </c:pt>
              </c:numCache>
            </c:numRef>
          </c:val>
          <c:extLst>
            <c:ext xmlns:c16="http://schemas.microsoft.com/office/drawing/2014/chart" uri="{C3380CC4-5D6E-409C-BE32-E72D297353CC}">
              <c16:uniqueId val="{00000001-9994-40D9-9C8F-BAA0EE41E66B}"/>
            </c:ext>
          </c:extLst>
        </c:ser>
        <c:ser>
          <c:idx val="2"/>
          <c:order val="2"/>
          <c:tx>
            <c:strRef>
              <c:f>'F1.5c'!$D$4</c:f>
              <c:strCache>
                <c:ptCount val="1"/>
                <c:pt idx="0">
                  <c:v> Annen innelandsk </c:v>
                </c:pt>
              </c:strCache>
            </c:strRef>
          </c:tx>
          <c:spPr>
            <a:solidFill>
              <a:schemeClr val="accent3"/>
            </a:solidFill>
            <a:ln>
              <a:noFill/>
            </a:ln>
            <a:effectLst/>
          </c:spPr>
          <c:invertIfNegative val="0"/>
          <c:cat>
            <c:strRef>
              <c:f>'F1.5c'!$A$5:$A$9</c:f>
              <c:strCache>
                <c:ptCount val="5"/>
                <c:pt idx="0">
                  <c:v> Helse Sør-Øst </c:v>
                </c:pt>
                <c:pt idx="1">
                  <c:v> Helse Vest </c:v>
                </c:pt>
                <c:pt idx="2">
                  <c:v> Helse Nord </c:v>
                </c:pt>
                <c:pt idx="3">
                  <c:v> Helse Midt-Norge </c:v>
                </c:pt>
                <c:pt idx="4">
                  <c:v> Totalt </c:v>
                </c:pt>
              </c:strCache>
            </c:strRef>
          </c:cat>
          <c:val>
            <c:numRef>
              <c:f>'F1.5c'!$D$5:$D$9</c:f>
              <c:numCache>
                <c:formatCode>_ * #\ ##0_ ;_ * \-#\ ##0_ ;_ * "-"??_ ;_ @_ </c:formatCode>
                <c:ptCount val="5"/>
                <c:pt idx="0">
                  <c:v>678</c:v>
                </c:pt>
                <c:pt idx="1">
                  <c:v>285</c:v>
                </c:pt>
                <c:pt idx="2">
                  <c:v>10</c:v>
                </c:pt>
                <c:pt idx="3">
                  <c:v>51</c:v>
                </c:pt>
                <c:pt idx="4">
                  <c:v>1024</c:v>
                </c:pt>
              </c:numCache>
            </c:numRef>
          </c:val>
          <c:extLst>
            <c:ext xmlns:c16="http://schemas.microsoft.com/office/drawing/2014/chart" uri="{C3380CC4-5D6E-409C-BE32-E72D297353CC}">
              <c16:uniqueId val="{00000002-9994-40D9-9C8F-BAA0EE41E66B}"/>
            </c:ext>
          </c:extLst>
        </c:ser>
        <c:ser>
          <c:idx val="3"/>
          <c:order val="3"/>
          <c:tx>
            <c:strRef>
              <c:f>'F1.5c'!$E$4</c:f>
              <c:strCache>
                <c:ptCount val="1"/>
                <c:pt idx="0">
                  <c:v> Utenlandsk finansiering </c:v>
                </c:pt>
              </c:strCache>
            </c:strRef>
          </c:tx>
          <c:spPr>
            <a:solidFill>
              <a:schemeClr val="accent4"/>
            </a:solidFill>
            <a:ln>
              <a:noFill/>
            </a:ln>
            <a:effectLst/>
          </c:spPr>
          <c:invertIfNegative val="0"/>
          <c:cat>
            <c:strRef>
              <c:f>'F1.5c'!$A$5:$A$9</c:f>
              <c:strCache>
                <c:ptCount val="5"/>
                <c:pt idx="0">
                  <c:v> Helse Sør-Øst </c:v>
                </c:pt>
                <c:pt idx="1">
                  <c:v> Helse Vest </c:v>
                </c:pt>
                <c:pt idx="2">
                  <c:v> Helse Nord </c:v>
                </c:pt>
                <c:pt idx="3">
                  <c:v> Helse Midt-Norge </c:v>
                </c:pt>
                <c:pt idx="4">
                  <c:v> Totalt </c:v>
                </c:pt>
              </c:strCache>
            </c:strRef>
          </c:cat>
          <c:val>
            <c:numRef>
              <c:f>'F1.5c'!$E$5:$E$9</c:f>
              <c:numCache>
                <c:formatCode>_ * #\ ##0_ ;_ * \-#\ ##0_ ;_ * "-"??_ ;_ @_ </c:formatCode>
                <c:ptCount val="5"/>
                <c:pt idx="0">
                  <c:v>160</c:v>
                </c:pt>
                <c:pt idx="1">
                  <c:v>8</c:v>
                </c:pt>
                <c:pt idx="2">
                  <c:v>16</c:v>
                </c:pt>
                <c:pt idx="3">
                  <c:v>2</c:v>
                </c:pt>
                <c:pt idx="4">
                  <c:v>186</c:v>
                </c:pt>
              </c:numCache>
            </c:numRef>
          </c:val>
          <c:extLst>
            <c:ext xmlns:c16="http://schemas.microsoft.com/office/drawing/2014/chart" uri="{C3380CC4-5D6E-409C-BE32-E72D297353CC}">
              <c16:uniqueId val="{00000003-9994-40D9-9C8F-BAA0EE41E66B}"/>
            </c:ext>
          </c:extLst>
        </c:ser>
        <c:dLbls>
          <c:showLegendKey val="0"/>
          <c:showVal val="0"/>
          <c:showCatName val="0"/>
          <c:showSerName val="0"/>
          <c:showPercent val="0"/>
          <c:showBubbleSize val="0"/>
        </c:dLbls>
        <c:gapWidth val="150"/>
        <c:overlap val="100"/>
        <c:axId val="628113176"/>
        <c:axId val="628103336"/>
      </c:barChart>
      <c:catAx>
        <c:axId val="628113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8103336"/>
        <c:crosses val="autoZero"/>
        <c:auto val="1"/>
        <c:lblAlgn val="ctr"/>
        <c:lblOffset val="100"/>
        <c:noMultiLvlLbl val="0"/>
      </c:catAx>
      <c:valAx>
        <c:axId val="628103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8113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'F1.1c'!$C$4</c:f>
              <c:strCache>
                <c:ptCount val="1"/>
                <c:pt idx="0">
                  <c:v>Næringslivet</c:v>
                </c:pt>
              </c:strCache>
            </c:strRef>
          </c:tx>
          <c:spPr>
            <a:solidFill>
              <a:schemeClr val="accent2"/>
            </a:solidFill>
            <a:ln>
              <a:noFill/>
            </a:ln>
            <a:effectLst/>
          </c:spPr>
          <c:invertIfNegative val="0"/>
          <c:cat>
            <c:numRef>
              <c:extLst>
                <c:ext xmlns:c15="http://schemas.microsoft.com/office/drawing/2012/chart" uri="{02D57815-91ED-43cb-92C2-25804820EDAC}">
                  <c15:fullRef>
                    <c15:sqref>'F1.1c'!$A$5:$A$26</c15:sqref>
                  </c15:fullRef>
                </c:ext>
              </c:extLst>
              <c:f>'F1.1c'!$A$6:$A$26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extLst>
                <c:ext xmlns:c15="http://schemas.microsoft.com/office/drawing/2012/chart" uri="{02D57815-91ED-43cb-92C2-25804820EDAC}">
                  <c15:fullRef>
                    <c15:sqref>'F1.1c'!$C$5:$C$26</c15:sqref>
                  </c15:fullRef>
                </c:ext>
              </c:extLst>
              <c:f>'F1.1c'!$C$6:$C$26</c:f>
              <c:numCache>
                <c:formatCode>#,##0.00</c:formatCode>
                <c:ptCount val="21"/>
                <c:pt idx="0">
                  <c:v>0.82450226125934745</c:v>
                </c:pt>
                <c:pt idx="1">
                  <c:v>0.71067258795955313</c:v>
                </c:pt>
                <c:pt idx="2">
                  <c:v>0.67658736418003262</c:v>
                </c:pt>
                <c:pt idx="3">
                  <c:v>0.66228109404994706</c:v>
                </c:pt>
                <c:pt idx="4">
                  <c:v>0.7099222345471139</c:v>
                </c:pt>
                <c:pt idx="5">
                  <c:v>0.69770244476352294</c:v>
                </c:pt>
                <c:pt idx="6">
                  <c:v>0.74606756863105128</c:v>
                </c:pt>
                <c:pt idx="7">
                  <c:v>0.71060674742098084</c:v>
                </c:pt>
                <c:pt idx="8">
                  <c:v>0.71410701124476816</c:v>
                </c:pt>
                <c:pt idx="9">
                  <c:v>0.70987991614042134</c:v>
                </c:pt>
                <c:pt idx="10">
                  <c:v>0.72991763028927292</c:v>
                </c:pt>
                <c:pt idx="11">
                  <c:v>0.78442938399178208</c:v>
                </c:pt>
                <c:pt idx="12">
                  <c:v>0.88756791535830326</c:v>
                </c:pt>
                <c:pt idx="13">
                  <c:v>0.94636934437514353</c:v>
                </c:pt>
                <c:pt idx="14">
                  <c:v>0.9626484644020965</c:v>
                </c:pt>
                <c:pt idx="15">
                  <c:v>0.91562864087238627</c:v>
                </c:pt>
                <c:pt idx="16">
                  <c:v>0.98439589016988605</c:v>
                </c:pt>
                <c:pt idx="17">
                  <c:v>1.0653040884568439</c:v>
                </c:pt>
                <c:pt idx="18">
                  <c:v>0.88588586784404244</c:v>
                </c:pt>
                <c:pt idx="19">
                  <c:v>0.74644181265867826</c:v>
                </c:pt>
                <c:pt idx="20">
                  <c:v>0.92215732484912916</c:v>
                </c:pt>
              </c:numCache>
            </c:numRef>
          </c:val>
          <c:extLst>
            <c:ext xmlns:c16="http://schemas.microsoft.com/office/drawing/2014/chart" uri="{C3380CC4-5D6E-409C-BE32-E72D297353CC}">
              <c16:uniqueId val="{00000000-4248-4039-B432-41110BBCF276}"/>
            </c:ext>
          </c:extLst>
        </c:ser>
        <c:ser>
          <c:idx val="2"/>
          <c:order val="2"/>
          <c:tx>
            <c:strRef>
              <c:f>'F1.1c'!$D$4</c:f>
              <c:strCache>
                <c:ptCount val="1"/>
                <c:pt idx="0">
                  <c:v>Instituttsektoren</c:v>
                </c:pt>
              </c:strCache>
            </c:strRef>
          </c:tx>
          <c:spPr>
            <a:solidFill>
              <a:schemeClr val="accent3"/>
            </a:solidFill>
            <a:ln>
              <a:noFill/>
            </a:ln>
            <a:effectLst/>
          </c:spPr>
          <c:invertIfNegative val="0"/>
          <c:cat>
            <c:numRef>
              <c:extLst>
                <c:ext xmlns:c15="http://schemas.microsoft.com/office/drawing/2012/chart" uri="{02D57815-91ED-43cb-92C2-25804820EDAC}">
                  <c15:fullRef>
                    <c15:sqref>'F1.1c'!$A$5:$A$26</c15:sqref>
                  </c15:fullRef>
                </c:ext>
              </c:extLst>
              <c:f>'F1.1c'!$A$6:$A$26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extLst>
                <c:ext xmlns:c15="http://schemas.microsoft.com/office/drawing/2012/chart" uri="{02D57815-91ED-43cb-92C2-25804820EDAC}">
                  <c15:fullRef>
                    <c15:sqref>'F1.1c'!$D$5:$D$26</c15:sqref>
                  </c15:fullRef>
                </c:ext>
              </c:extLst>
              <c:f>'F1.1c'!$D$6:$D$26</c:f>
              <c:numCache>
                <c:formatCode>#,##0.00</c:formatCode>
                <c:ptCount val="21"/>
                <c:pt idx="0">
                  <c:v>0.39160270796966928</c:v>
                </c:pt>
                <c:pt idx="1">
                  <c:v>0.37022061681439133</c:v>
                </c:pt>
                <c:pt idx="2">
                  <c:v>0.34585238030141663</c:v>
                </c:pt>
                <c:pt idx="3">
                  <c:v>0.34384015972161985</c:v>
                </c:pt>
                <c:pt idx="4">
                  <c:v>0.35208844771614295</c:v>
                </c:pt>
                <c:pt idx="5">
                  <c:v>0.35339904314613851</c:v>
                </c:pt>
                <c:pt idx="6">
                  <c:v>0.42063981322385602</c:v>
                </c:pt>
                <c:pt idx="7">
                  <c:v>0.39976571295000179</c:v>
                </c:pt>
                <c:pt idx="8">
                  <c:v>0.39556515484910831</c:v>
                </c:pt>
                <c:pt idx="9">
                  <c:v>0.39650938190770479</c:v>
                </c:pt>
                <c:pt idx="10">
                  <c:v>0.39445885316640422</c:v>
                </c:pt>
                <c:pt idx="11">
                  <c:v>0.39044827970102886</c:v>
                </c:pt>
                <c:pt idx="12">
                  <c:v>0.4382523322118867</c:v>
                </c:pt>
                <c:pt idx="13">
                  <c:v>0.42424366221817161</c:v>
                </c:pt>
                <c:pt idx="14">
                  <c:v>0.41721246678180007</c:v>
                </c:pt>
                <c:pt idx="15">
                  <c:v>0.4145830892687738</c:v>
                </c:pt>
                <c:pt idx="16">
                  <c:v>0.41946244818855599</c:v>
                </c:pt>
                <c:pt idx="17">
                  <c:v>0.43326162223843201</c:v>
                </c:pt>
                <c:pt idx="18">
                  <c:v>0.37953652094895451</c:v>
                </c:pt>
                <c:pt idx="19">
                  <c:v>0.29592327101181692</c:v>
                </c:pt>
                <c:pt idx="20">
                  <c:v>0.34952648788340973</c:v>
                </c:pt>
              </c:numCache>
            </c:numRef>
          </c:val>
          <c:extLst>
            <c:ext xmlns:c16="http://schemas.microsoft.com/office/drawing/2014/chart" uri="{C3380CC4-5D6E-409C-BE32-E72D297353CC}">
              <c16:uniqueId val="{00000001-4248-4039-B432-41110BBCF276}"/>
            </c:ext>
          </c:extLst>
        </c:ser>
        <c:ser>
          <c:idx val="3"/>
          <c:order val="3"/>
          <c:tx>
            <c:strRef>
              <c:f>'F1.1c'!$E$4</c:f>
              <c:strCache>
                <c:ptCount val="1"/>
                <c:pt idx="0">
                  <c:v>Universitets- og høgskolesektoren</c:v>
                </c:pt>
              </c:strCache>
            </c:strRef>
          </c:tx>
          <c:spPr>
            <a:solidFill>
              <a:schemeClr val="accent4"/>
            </a:solidFill>
            <a:ln>
              <a:noFill/>
            </a:ln>
            <a:effectLst/>
          </c:spPr>
          <c:invertIfNegative val="0"/>
          <c:cat>
            <c:numRef>
              <c:extLst>
                <c:ext xmlns:c15="http://schemas.microsoft.com/office/drawing/2012/chart" uri="{02D57815-91ED-43cb-92C2-25804820EDAC}">
                  <c15:fullRef>
                    <c15:sqref>'F1.1c'!$A$5:$A$26</c15:sqref>
                  </c15:fullRef>
                </c:ext>
              </c:extLst>
              <c:f>'F1.1c'!$A$6:$A$26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extLst>
                <c:ext xmlns:c15="http://schemas.microsoft.com/office/drawing/2012/chart" uri="{02D57815-91ED-43cb-92C2-25804820EDAC}">
                  <c15:fullRef>
                    <c15:sqref>'F1.1c'!$E$5:$E$26</c15:sqref>
                  </c15:fullRef>
                </c:ext>
              </c:extLst>
              <c:f>'F1.1c'!$E$6:$E$26</c:f>
              <c:numCache>
                <c:formatCode>#,##0.00</c:formatCode>
                <c:ptCount val="21"/>
                <c:pt idx="0">
                  <c:v>0.46149393970180314</c:v>
                </c:pt>
                <c:pt idx="1">
                  <c:v>0.45997954279431563</c:v>
                </c:pt>
                <c:pt idx="2">
                  <c:v>0.45548980815077528</c:v>
                </c:pt>
                <c:pt idx="3">
                  <c:v>0.44452015420219865</c:v>
                </c:pt>
                <c:pt idx="4">
                  <c:v>0.4966964300089739</c:v>
                </c:pt>
                <c:pt idx="5">
                  <c:v>0.49516901303708621</c:v>
                </c:pt>
                <c:pt idx="6">
                  <c:v>0.55007312338505532</c:v>
                </c:pt>
                <c:pt idx="7">
                  <c:v>0.53083058674243899</c:v>
                </c:pt>
                <c:pt idx="8">
                  <c:v>0.50746477935919387</c:v>
                </c:pt>
                <c:pt idx="9">
                  <c:v>0.50414303059721466</c:v>
                </c:pt>
                <c:pt idx="10">
                  <c:v>0.51778362022240298</c:v>
                </c:pt>
                <c:pt idx="11">
                  <c:v>0.52881671566866217</c:v>
                </c:pt>
                <c:pt idx="12">
                  <c:v>0.59768733617172087</c:v>
                </c:pt>
                <c:pt idx="13">
                  <c:v>0.66225186815937565</c:v>
                </c:pt>
                <c:pt idx="14">
                  <c:v>0.70181393715452112</c:v>
                </c:pt>
                <c:pt idx="15">
                  <c:v>0.70461268361754603</c:v>
                </c:pt>
                <c:pt idx="16">
                  <c:v>0.73213929490563756</c:v>
                </c:pt>
                <c:pt idx="17">
                  <c:v>0.7457963499274175</c:v>
                </c:pt>
                <c:pt idx="18">
                  <c:v>0.62221611653930387</c:v>
                </c:pt>
                <c:pt idx="19">
                  <c:v>0.50844554375137907</c:v>
                </c:pt>
                <c:pt idx="20">
                  <c:v>0.57974042836709327</c:v>
                </c:pt>
              </c:numCache>
            </c:numRef>
          </c:val>
          <c:extLst>
            <c:ext xmlns:c16="http://schemas.microsoft.com/office/drawing/2014/chart" uri="{C3380CC4-5D6E-409C-BE32-E72D297353CC}">
              <c16:uniqueId val="{00000002-4248-4039-B432-41110BBCF276}"/>
            </c:ext>
          </c:extLst>
        </c:ser>
        <c:dLbls>
          <c:showLegendKey val="0"/>
          <c:showVal val="0"/>
          <c:showCatName val="0"/>
          <c:showSerName val="0"/>
          <c:showPercent val="0"/>
          <c:showBubbleSize val="0"/>
        </c:dLbls>
        <c:gapWidth val="219"/>
        <c:overlap val="100"/>
        <c:axId val="1120879792"/>
        <c:axId val="1120881232"/>
      </c:barChart>
      <c:lineChart>
        <c:grouping val="stacked"/>
        <c:varyColors val="0"/>
        <c:ser>
          <c:idx val="0"/>
          <c:order val="0"/>
          <c:tx>
            <c:strRef>
              <c:f>'F1.1c'!$B$4</c:f>
              <c:strCache>
                <c:ptCount val="1"/>
                <c:pt idx="0">
                  <c:v> BNP </c:v>
                </c:pt>
              </c:strCache>
            </c:strRef>
          </c:tx>
          <c:spPr>
            <a:ln w="28575" cap="rnd">
              <a:noFill/>
              <a:round/>
            </a:ln>
            <a:effectLst/>
          </c:spPr>
          <c:marker>
            <c:symbol val="circle"/>
            <c:size val="5"/>
            <c:spPr>
              <a:solidFill>
                <a:schemeClr val="accent1"/>
              </a:solidFill>
              <a:ln w="9525">
                <a:solidFill>
                  <a:schemeClr val="accent1"/>
                </a:solidFill>
              </a:ln>
              <a:effectLst/>
            </c:spPr>
          </c:marker>
          <c:cat>
            <c:numRef>
              <c:extLst>
                <c:ext xmlns:c15="http://schemas.microsoft.com/office/drawing/2012/chart" uri="{02D57815-91ED-43cb-92C2-25804820EDAC}">
                  <c15:fullRef>
                    <c15:sqref>'F1.1c'!$A$5:$A$26</c15:sqref>
                  </c15:fullRef>
                </c:ext>
              </c:extLst>
              <c:f>'F1.1c'!$A$6:$A$26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extLst>
                <c:ext xmlns:c15="http://schemas.microsoft.com/office/drawing/2012/chart" uri="{02D57815-91ED-43cb-92C2-25804820EDAC}">
                  <c15:fullRef>
                    <c15:sqref>'F1.1c'!$B$5:$B$26</c15:sqref>
                  </c15:fullRef>
                </c:ext>
              </c:extLst>
              <c:f>'F1.1c'!$B$6:$B$26</c:f>
              <c:numCache>
                <c:formatCode>_-* #\ ##0_-;\-* #\ ##0_-;_-* "-"??_-;_-@_-</c:formatCode>
                <c:ptCount val="21"/>
                <c:pt idx="0">
                  <c:v>1624.095</c:v>
                </c:pt>
                <c:pt idx="1">
                  <c:v>1788.123</c:v>
                </c:pt>
                <c:pt idx="2">
                  <c:v>1997.037</c:v>
                </c:pt>
                <c:pt idx="3">
                  <c:v>2224.8710000000001</c:v>
                </c:pt>
                <c:pt idx="4">
                  <c:v>2360.174</c:v>
                </c:pt>
                <c:pt idx="5">
                  <c:v>2622.1350000000002</c:v>
                </c:pt>
                <c:pt idx="6">
                  <c:v>2439.712</c:v>
                </c:pt>
                <c:pt idx="7">
                  <c:v>2605.3510000000001</c:v>
                </c:pt>
                <c:pt idx="8">
                  <c:v>2809.9290000000001</c:v>
                </c:pt>
                <c:pt idx="9">
                  <c:v>2983.0819999999999</c:v>
                </c:pt>
                <c:pt idx="10">
                  <c:v>3090.335</c:v>
                </c:pt>
                <c:pt idx="11">
                  <c:v>3161.7759999999998</c:v>
                </c:pt>
                <c:pt idx="12">
                  <c:v>3130.183</c:v>
                </c:pt>
                <c:pt idx="13">
                  <c:v>3116.0349999999999</c:v>
                </c:pt>
                <c:pt idx="14">
                  <c:v>3323.1030000000001</c:v>
                </c:pt>
                <c:pt idx="15">
                  <c:v>3576.5810000000001</c:v>
                </c:pt>
                <c:pt idx="16">
                  <c:v>3596.9369999999999</c:v>
                </c:pt>
                <c:pt idx="17">
                  <c:v>3461.5749999999998</c:v>
                </c:pt>
                <c:pt idx="18">
                  <c:v>4323.9309999999996</c:v>
                </c:pt>
                <c:pt idx="19">
                  <c:v>5732.9049999999997</c:v>
                </c:pt>
                <c:pt idx="20">
                  <c:v>5101.5590000000002</c:v>
                </c:pt>
              </c:numCache>
            </c:numRef>
          </c:val>
          <c:smooth val="0"/>
          <c:extLst>
            <c:ext xmlns:c16="http://schemas.microsoft.com/office/drawing/2014/chart" uri="{C3380CC4-5D6E-409C-BE32-E72D297353CC}">
              <c16:uniqueId val="{00000003-4248-4039-B432-41110BBCF276}"/>
            </c:ext>
          </c:extLst>
        </c:ser>
        <c:dLbls>
          <c:showLegendKey val="0"/>
          <c:showVal val="0"/>
          <c:showCatName val="0"/>
          <c:showSerName val="0"/>
          <c:showPercent val="0"/>
          <c:showBubbleSize val="0"/>
        </c:dLbls>
        <c:marker val="1"/>
        <c:smooth val="0"/>
        <c:axId val="1500345872"/>
        <c:axId val="1062410336"/>
      </c:lineChart>
      <c:catAx>
        <c:axId val="112087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20881232"/>
        <c:crosses val="autoZero"/>
        <c:auto val="1"/>
        <c:lblAlgn val="ctr"/>
        <c:lblOffset val="100"/>
        <c:noMultiLvlLbl val="0"/>
      </c:catAx>
      <c:valAx>
        <c:axId val="1120881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FoU-andel av BNP</a:t>
                </a:r>
              </a:p>
            </c:rich>
          </c:tx>
          <c:layout>
            <c:manualLayout>
              <c:xMode val="edge"/>
              <c:yMode val="edge"/>
              <c:x val="0"/>
              <c:y val="0.130304389034703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20879792"/>
        <c:crosses val="autoZero"/>
        <c:crossBetween val="between"/>
      </c:valAx>
      <c:valAx>
        <c:axId val="10624103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BNP mrd.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00345872"/>
        <c:crosses val="max"/>
        <c:crossBetween val="between"/>
      </c:valAx>
      <c:catAx>
        <c:axId val="1500345872"/>
        <c:scaling>
          <c:orientation val="minMax"/>
        </c:scaling>
        <c:delete val="1"/>
        <c:axPos val="b"/>
        <c:numFmt formatCode="General" sourceLinked="1"/>
        <c:majorTickMark val="out"/>
        <c:minorTickMark val="none"/>
        <c:tickLblPos val="nextTo"/>
        <c:crossAx val="10624103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A20-44DB-BE2B-002D6797C4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A20-44DB-BE2B-002D6797C4A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A20-44DB-BE2B-002D6797C4A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A20-44DB-BE2B-002D6797C4A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A20-44DB-BE2B-002D6797C4A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A20-44DB-BE2B-002D6797C4A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A20-44DB-BE2B-002D6797C4A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A20-44DB-BE2B-002D6797C4A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A20-44DB-BE2B-002D6797C4A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A20-44DB-BE2B-002D6797C4A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DA20-44DB-BE2B-002D6797C4A4}"/>
              </c:ext>
            </c:extLst>
          </c:dPt>
          <c:dLbls>
            <c:dLbl>
              <c:idx val="0"/>
              <c:layout>
                <c:manualLayout>
                  <c:x val="1.9008825526137037E-2"/>
                  <c:y val="3.2012801087326131E-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20-44DB-BE2B-002D6797C4A4}"/>
                </c:ext>
              </c:extLst>
            </c:dLbl>
            <c:dLbl>
              <c:idx val="1"/>
              <c:layout>
                <c:manualLayout>
                  <c:x val="0"/>
                  <c:y val="9.6038403261978402E-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A20-44DB-BE2B-002D6797C4A4}"/>
                </c:ext>
              </c:extLst>
            </c:dLbl>
            <c:dLbl>
              <c:idx val="2"/>
              <c:layout>
                <c:manualLayout>
                  <c:x val="0.14392396469789534"/>
                  <c:y val="-9.6038403261978402E-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20-44DB-BE2B-002D6797C4A4}"/>
                </c:ext>
              </c:extLst>
            </c:dLbl>
            <c:dLbl>
              <c:idx val="3"/>
              <c:layout>
                <c:manualLayout>
                  <c:x val="-1.0862186014935505E-2"/>
                  <c:y val="-6.4025602174652262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estFit"/>
              <c:showLegendKey val="1"/>
              <c:showVal val="0"/>
              <c:showCatName val="1"/>
              <c:showSerName val="0"/>
              <c:showPercent val="1"/>
              <c:showBubbleSize val="0"/>
              <c:extLst>
                <c:ext xmlns:c15="http://schemas.microsoft.com/office/drawing/2012/chart" uri="{CE6537A1-D6FC-4f65-9D91-7224C49458BB}">
                  <c15:layout>
                    <c:manualLayout>
                      <c:w val="0.24893414799728444"/>
                      <c:h val="0.10052019541420405"/>
                    </c:manualLayout>
                  </c15:layout>
                </c:ext>
                <c:ext xmlns:c16="http://schemas.microsoft.com/office/drawing/2014/chart" uri="{C3380CC4-5D6E-409C-BE32-E72D297353CC}">
                  <c16:uniqueId val="{00000007-DA20-44DB-BE2B-002D6797C4A4}"/>
                </c:ext>
              </c:extLst>
            </c:dLbl>
            <c:dLbl>
              <c:idx val="4"/>
              <c:layout>
                <c:manualLayout>
                  <c:x val="-0.21181262729124237"/>
                  <c:y val="-3.8415361304791361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A20-44DB-BE2B-002D6797C4A4}"/>
                </c:ext>
              </c:extLst>
            </c:dLbl>
            <c:dLbl>
              <c:idx val="5"/>
              <c:layout>
                <c:manualLayout>
                  <c:x val="-0.12611468372970691"/>
                  <c:y val="-8.643456293578055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A20-44DB-BE2B-002D6797C4A4}"/>
                </c:ext>
              </c:extLst>
            </c:dLbl>
            <c:dLbl>
              <c:idx val="6"/>
              <c:layout>
                <c:manualLayout>
                  <c:x val="-2.7155465037338781E-3"/>
                  <c:y val="6.4025602174651091E-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A20-44DB-BE2B-002D6797C4A4}"/>
                </c:ext>
              </c:extLst>
            </c:dLbl>
            <c:dLbl>
              <c:idx val="7"/>
              <c:layout>
                <c:manualLayout>
                  <c:x val="0"/>
                  <c:y val="-1.9207680652395739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A20-44DB-BE2B-002D6797C4A4}"/>
                </c:ext>
              </c:extLst>
            </c:dLbl>
            <c:dLbl>
              <c:idx val="8"/>
              <c:layout>
                <c:manualLayout>
                  <c:x val="8.1466395112016286E-3"/>
                  <c:y val="-1.6006400543663066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A20-44DB-BE2B-002D6797C4A4}"/>
                </c:ext>
              </c:extLst>
            </c:dLbl>
            <c:dLbl>
              <c:idx val="9"/>
              <c:layout>
                <c:manualLayout>
                  <c:x val="-2.4439918533604887E-2"/>
                  <c:y val="0"/>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DA20-44DB-BE2B-002D6797C4A4}"/>
                </c:ext>
              </c:extLst>
            </c:dLbl>
            <c:dLbl>
              <c:idx val="10"/>
              <c:layout>
                <c:manualLayout>
                  <c:x val="0.17922606924643583"/>
                  <c:y val="0"/>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A20-44DB-BE2B-002D6797C4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'F1.6a'!$A$8:$A$18</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'F1.6a'!$B$8:$B$18</c:f>
              <c:numCache>
                <c:formatCode>General</c:formatCode>
                <c:ptCount val="11"/>
                <c:pt idx="0">
                  <c:v>16300.5</c:v>
                </c:pt>
                <c:pt idx="1">
                  <c:v>29646.100000000002</c:v>
                </c:pt>
                <c:pt idx="2">
                  <c:v>1977.1</c:v>
                </c:pt>
                <c:pt idx="3">
                  <c:v>4753.2999999999993</c:v>
                </c:pt>
                <c:pt idx="4">
                  <c:v>2381.6999999999998</c:v>
                </c:pt>
                <c:pt idx="5">
                  <c:v>5594.9</c:v>
                </c:pt>
                <c:pt idx="6">
                  <c:v>11572.3</c:v>
                </c:pt>
                <c:pt idx="7">
                  <c:v>2117.6999999999998</c:v>
                </c:pt>
                <c:pt idx="8">
                  <c:v>15076.400000000001</c:v>
                </c:pt>
                <c:pt idx="9">
                  <c:v>1893.2</c:v>
                </c:pt>
                <c:pt idx="10">
                  <c:v>3813.8</c:v>
                </c:pt>
              </c:numCache>
            </c:numRef>
          </c:val>
          <c:extLst>
            <c:ext xmlns:c16="http://schemas.microsoft.com/office/drawing/2014/chart" uri="{C3380CC4-5D6E-409C-BE32-E72D297353CC}">
              <c16:uniqueId val="{00000016-DA20-44DB-BE2B-002D6797C4A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05209734931071E-2"/>
          <c:y val="0.13279217171717173"/>
          <c:w val="0.85398554200791432"/>
          <c:h val="0.7371285353535354"/>
        </c:manualLayout>
      </c:layout>
      <c:bubbleChart>
        <c:varyColors val="0"/>
        <c:ser>
          <c:idx val="0"/>
          <c:order val="0"/>
          <c:tx>
            <c:strRef>
              <c:f>'F1.6b'!$C$6</c:f>
              <c:strCache>
                <c:ptCount val="1"/>
                <c:pt idx="0">
                  <c:v>Andel FoU-utgifter i næringslivet</c:v>
                </c:pt>
              </c:strCache>
            </c:strRef>
          </c:tx>
          <c:spPr>
            <a:solidFill>
              <a:schemeClr val="accent1">
                <a:alpha val="75000"/>
              </a:schemeClr>
            </a:solidFill>
            <a:ln>
              <a:noFill/>
            </a:ln>
            <a:effectLst/>
          </c:spPr>
          <c:invertIfNegative val="0"/>
          <c:dLbls>
            <c:dLbl>
              <c:idx val="0"/>
              <c:layout>
                <c:manualLayout>
                  <c:x val="-1.8574264205767905E-3"/>
                  <c:y val="-7.0407406637422645E-3"/>
                </c:manualLayout>
              </c:layout>
              <c:tx>
                <c:rich>
                  <a:bodyPr/>
                  <a:lstStyle/>
                  <a:p>
                    <a:fld id="{6204DD4E-703D-4DB5-A5D6-7418D929BDA2}"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AE5-4F0F-85C9-EE7263D660CD}"/>
                </c:ext>
              </c:extLst>
            </c:dLbl>
            <c:dLbl>
              <c:idx val="1"/>
              <c:layout>
                <c:manualLayout>
                  <c:x val="-0.10760858199114409"/>
                  <c:y val="0.13025370227923189"/>
                </c:manualLayout>
              </c:layout>
              <c:tx>
                <c:rich>
                  <a:bodyPr/>
                  <a:lstStyle/>
                  <a:p>
                    <a:fld id="{52965EE5-6034-4FDB-9413-9D16CE6C6C75}"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AE5-4F0F-85C9-EE7263D660CD}"/>
                </c:ext>
              </c:extLst>
            </c:dLbl>
            <c:dLbl>
              <c:idx val="2"/>
              <c:layout>
                <c:manualLayout>
                  <c:x val="-0.11034734207202247"/>
                  <c:y val="5.2805554978066917E-2"/>
                </c:manualLayout>
              </c:layout>
              <c:tx>
                <c:rich>
                  <a:bodyPr/>
                  <a:lstStyle/>
                  <a:p>
                    <a:fld id="{48D65912-288E-4AB3-B08B-49C68E30141E}"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AE5-4F0F-85C9-EE7263D660CD}"/>
                </c:ext>
              </c:extLst>
            </c:dLbl>
            <c:dLbl>
              <c:idx val="3"/>
              <c:layout>
                <c:manualLayout>
                  <c:x val="-0.10604172546697083"/>
                  <c:y val="-9.8570369292391699E-2"/>
                </c:manualLayout>
              </c:layout>
              <c:tx>
                <c:rich>
                  <a:bodyPr/>
                  <a:lstStyle/>
                  <a:p>
                    <a:fld id="{60FA3F72-1F8B-41BC-AEFD-D3EDAB51444D}"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AE5-4F0F-85C9-EE7263D660CD}"/>
                </c:ext>
              </c:extLst>
            </c:dLbl>
            <c:dLbl>
              <c:idx val="4"/>
              <c:layout>
                <c:manualLayout>
                  <c:x val="-2.7085926330352493E-3"/>
                  <c:y val="4.2244443982453521E-2"/>
                </c:manualLayout>
              </c:layout>
              <c:tx>
                <c:rich>
                  <a:bodyPr/>
                  <a:lstStyle/>
                  <a:p>
                    <a:fld id="{C1BEB6C7-DDA1-45A7-8A94-48E17D13F7E1}"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AE5-4F0F-85C9-EE7263D660CD}"/>
                </c:ext>
              </c:extLst>
            </c:dLbl>
            <c:dLbl>
              <c:idx val="5"/>
              <c:layout>
                <c:manualLayout>
                  <c:x val="-3.1294562919024892E-3"/>
                  <c:y val="-7.0407406637422676E-2"/>
                </c:manualLayout>
              </c:layout>
              <c:tx>
                <c:rich>
                  <a:bodyPr/>
                  <a:lstStyle/>
                  <a:p>
                    <a:fld id="{5A643039-E1AB-4A59-9AF7-34DB974FDC86}"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AE5-4F0F-85C9-EE7263D660CD}"/>
                </c:ext>
              </c:extLst>
            </c:dLbl>
            <c:dLbl>
              <c:idx val="6"/>
              <c:layout>
                <c:manualLayout>
                  <c:x val="-5.2055689478871223E-2"/>
                  <c:y val="-9.1529628628649509E-2"/>
                </c:manualLayout>
              </c:layout>
              <c:tx>
                <c:rich>
                  <a:bodyPr/>
                  <a:lstStyle/>
                  <a:p>
                    <a:fld id="{FA167056-E6F8-43B9-941E-75B6EA65B257}"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AE5-4F0F-85C9-EE7263D660CD}"/>
                </c:ext>
              </c:extLst>
            </c:dLbl>
            <c:dLbl>
              <c:idx val="7"/>
              <c:layout>
                <c:manualLayout>
                  <c:x val="-0.19184535018762117"/>
                  <c:y val="-4.4004767745646316E-2"/>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tx2"/>
                        </a:solidFill>
                        <a:latin typeface="+mj-lt"/>
                        <a:ea typeface="+mn-ea"/>
                        <a:cs typeface="+mn-cs"/>
                      </a:defRPr>
                    </a:pPr>
                    <a:fld id="{AE0B0779-CEEF-42B0-B262-DA42BDB31459}" type="CELLRANGE">
                      <a:rPr lang="en-US"/>
                      <a:pPr>
                        <a:defRPr/>
                      </a:pPr>
                      <a:t>[CELLRANGE]</a:t>
                    </a:fld>
                    <a:endParaRPr lang="nb-NO"/>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2"/>
                      </a:solidFill>
                      <a:latin typeface="+mj-lt"/>
                      <a:ea typeface="+mn-ea"/>
                      <a:cs typeface="+mn-cs"/>
                    </a:defRPr>
                  </a:pPr>
                  <a:endParaRPr lang="nb-NO"/>
                </a:p>
              </c:txPr>
              <c:dLblPos val="r"/>
              <c:showLegendKey val="0"/>
              <c:showVal val="0"/>
              <c:showCatName val="0"/>
              <c:showSerName val="0"/>
              <c:showPercent val="0"/>
              <c:showBubbleSize val="0"/>
              <c:extLst>
                <c:ext xmlns:c15="http://schemas.microsoft.com/office/drawing/2012/chart" uri="{CE6537A1-D6FC-4f65-9D91-7224C49458BB}">
                  <c15:layout>
                    <c:manualLayout>
                      <c:w val="0.13850152919348346"/>
                      <c:h val="0.13094031309120391"/>
                    </c:manualLayout>
                  </c15:layout>
                  <c15:dlblFieldTable/>
                  <c15:showDataLabelsRange val="1"/>
                </c:ext>
                <c:ext xmlns:c16="http://schemas.microsoft.com/office/drawing/2014/chart" uri="{C3380CC4-5D6E-409C-BE32-E72D297353CC}">
                  <c16:uniqueId val="{00000007-5AE5-4F0F-85C9-EE7263D660CD}"/>
                </c:ext>
              </c:extLst>
            </c:dLbl>
            <c:dLbl>
              <c:idx val="8"/>
              <c:layout>
                <c:manualLayout>
                  <c:x val="-0.11855825510001064"/>
                  <c:y val="9.5049998960520576E-2"/>
                </c:manualLayout>
              </c:layout>
              <c:tx>
                <c:rich>
                  <a:bodyPr/>
                  <a:lstStyle/>
                  <a:p>
                    <a:fld id="{4E306271-F1B1-43F1-8196-3304985D3954}"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AE5-4F0F-85C9-EE7263D660CD}"/>
                </c:ext>
              </c:extLst>
            </c:dLbl>
            <c:dLbl>
              <c:idx val="9"/>
              <c:layout>
                <c:manualLayout>
                  <c:x val="-0.1454157971933169"/>
                  <c:y val="-8.4488887964907181E-2"/>
                </c:manualLayout>
              </c:layout>
              <c:tx>
                <c:rich>
                  <a:bodyPr/>
                  <a:lstStyle/>
                  <a:p>
                    <a:fld id="{90F5A7FB-C4C7-4000-9FBA-C04DD07DAF0A}"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AE5-4F0F-85C9-EE7263D660CD}"/>
                </c:ext>
              </c:extLst>
            </c:dLbl>
            <c:dLbl>
              <c:idx val="10"/>
              <c:layout>
                <c:manualLayout>
                  <c:x val="-0.18759044450716481"/>
                  <c:y val="3.1683332986840188E-2"/>
                </c:manualLayout>
              </c:layout>
              <c:tx>
                <c:rich>
                  <a:bodyPr/>
                  <a:lstStyle/>
                  <a:p>
                    <a:fld id="{71B06F8E-FE43-4114-9B79-0FC7ABF97347}"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AE5-4F0F-85C9-EE7263D660C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2"/>
                    </a:solidFill>
                    <a:latin typeface="+mj-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'F1.6b'!$B$7:$B$17</c:f>
              <c:numCache>
                <c:formatCode>_-* #\ ##0_-;\-* #\ ##0_-;_-* "-"??_-;_-@_-</c:formatCode>
                <c:ptCount val="11"/>
                <c:pt idx="0">
                  <c:v>12614.1331222272</c:v>
                </c:pt>
                <c:pt idx="1">
                  <c:v>41811.217186127098</c:v>
                </c:pt>
                <c:pt idx="2">
                  <c:v>5292.4299035404201</c:v>
                </c:pt>
                <c:pt idx="3">
                  <c:v>11077.578472201183</c:v>
                </c:pt>
                <c:pt idx="4">
                  <c:v>7536.7583079945962</c:v>
                </c:pt>
                <c:pt idx="5">
                  <c:v>11363.257845028942</c:v>
                </c:pt>
                <c:pt idx="6">
                  <c:v>17908.248930293019</c:v>
                </c:pt>
                <c:pt idx="7">
                  <c:v>7892.6089467702568</c:v>
                </c:pt>
                <c:pt idx="8">
                  <c:v>31509.394528392586</c:v>
                </c:pt>
                <c:pt idx="9">
                  <c:v>7853.2793549136404</c:v>
                </c:pt>
                <c:pt idx="10">
                  <c:v>15104.433042416644</c:v>
                </c:pt>
              </c:numCache>
            </c:numRef>
          </c:xVal>
          <c:yVal>
            <c:numRef>
              <c:f>'F1.6b'!$C$7:$C$17</c:f>
              <c:numCache>
                <c:formatCode>0%</c:formatCode>
                <c:ptCount val="11"/>
                <c:pt idx="0">
                  <c:v>0.65004140977270641</c:v>
                </c:pt>
                <c:pt idx="1">
                  <c:v>0.46171334509429568</c:v>
                </c:pt>
                <c:pt idx="2">
                  <c:v>0.53866774568812914</c:v>
                </c:pt>
                <c:pt idx="3">
                  <c:v>0.81669576925504395</c:v>
                </c:pt>
                <c:pt idx="4">
                  <c:v>0.60461015241214267</c:v>
                </c:pt>
                <c:pt idx="5">
                  <c:v>0.72440973029008571</c:v>
                </c:pt>
                <c:pt idx="6">
                  <c:v>0.38039110634878115</c:v>
                </c:pt>
                <c:pt idx="7">
                  <c:v>0.70737120460877378</c:v>
                </c:pt>
                <c:pt idx="8">
                  <c:v>0.34961927250537261</c:v>
                </c:pt>
                <c:pt idx="9">
                  <c:v>0.574160152123389</c:v>
                </c:pt>
                <c:pt idx="10">
                  <c:v>0.19350778750852168</c:v>
                </c:pt>
              </c:numCache>
            </c:numRef>
          </c:yVal>
          <c:bubbleSize>
            <c:numRef>
              <c:f>'F1.6b'!$D$7:$D$17</c:f>
              <c:numCache>
                <c:formatCode>_-* #\ ##0_-;\-* #\ ##0_-;_-* "-"??_-;_-@_-</c:formatCode>
                <c:ptCount val="11"/>
                <c:pt idx="0">
                  <c:v>16300.5</c:v>
                </c:pt>
                <c:pt idx="1">
                  <c:v>29646.100000000002</c:v>
                </c:pt>
                <c:pt idx="2">
                  <c:v>1977.1</c:v>
                </c:pt>
                <c:pt idx="3">
                  <c:v>4753.2999999999993</c:v>
                </c:pt>
                <c:pt idx="4">
                  <c:v>2381.6999999999998</c:v>
                </c:pt>
                <c:pt idx="5">
                  <c:v>5594.9</c:v>
                </c:pt>
                <c:pt idx="6">
                  <c:v>11572.3</c:v>
                </c:pt>
                <c:pt idx="7">
                  <c:v>2117.6999999999998</c:v>
                </c:pt>
                <c:pt idx="8">
                  <c:v>15076.400000000001</c:v>
                </c:pt>
                <c:pt idx="9">
                  <c:v>1893.2</c:v>
                </c:pt>
                <c:pt idx="10">
                  <c:v>3813.8</c:v>
                </c:pt>
              </c:numCache>
            </c:numRef>
          </c:bubbleSize>
          <c:bubble3D val="0"/>
          <c:extLst>
            <c:ext xmlns:c15="http://schemas.microsoft.com/office/drawing/2012/chart" uri="{02D57815-91ED-43cb-92C2-25804820EDAC}">
              <c15:datalabelsRange>
                <c15:f>'F1.6b'!$A$7:$A$18</c15:f>
                <c15:dlblRangeCache>
                  <c:ptCount val="12"/>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pt idx="11">
                    <c:v>Svalbard</c:v>
                  </c:pt>
                </c15:dlblRangeCache>
              </c15:datalabelsRange>
            </c:ext>
            <c:ext xmlns:c16="http://schemas.microsoft.com/office/drawing/2014/chart" uri="{C3380CC4-5D6E-409C-BE32-E72D297353CC}">
              <c16:uniqueId val="{0000000B-5AE5-4F0F-85C9-EE7263D660CD}"/>
            </c:ext>
          </c:extLst>
        </c:ser>
        <c:dLbls>
          <c:showLegendKey val="0"/>
          <c:showVal val="0"/>
          <c:showCatName val="0"/>
          <c:showSerName val="0"/>
          <c:showPercent val="0"/>
          <c:showBubbleSize val="0"/>
        </c:dLbls>
        <c:bubbleScale val="100"/>
        <c:showNegBubbles val="0"/>
        <c:axId val="1786819872"/>
        <c:axId val="1735275712"/>
      </c:bubbleChart>
      <c:valAx>
        <c:axId val="1786819872"/>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2"/>
                    </a:solidFill>
                    <a:latin typeface="+mj-lt"/>
                    <a:ea typeface="+mn-ea"/>
                    <a:cs typeface="+mn-cs"/>
                  </a:defRPr>
                </a:pPr>
                <a:r>
                  <a:rPr lang="en-US" sz="1000"/>
                  <a:t>FoU-utgifter per innbygger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j-lt"/>
                  <a:ea typeface="+mn-ea"/>
                  <a:cs typeface="+mn-cs"/>
                </a:defRPr>
              </a:pPr>
              <a:endParaRPr lang="nb-NO"/>
            </a:p>
          </c:txPr>
        </c:title>
        <c:numFmt formatCode="_-* #\ ##0_-;\-* #\ ##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735275712"/>
        <c:crosses val="autoZero"/>
        <c:crossBetween val="midCat"/>
      </c:valAx>
      <c:valAx>
        <c:axId val="1735275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2"/>
                    </a:solidFill>
                    <a:latin typeface="+mj-lt"/>
                    <a:ea typeface="+mn-ea"/>
                    <a:cs typeface="+mn-cs"/>
                  </a:defRPr>
                </a:pPr>
                <a:r>
                  <a:rPr lang="en-US" sz="1000"/>
                  <a:t>Andel FoU-utgifter i næringslivet</a:t>
                </a:r>
              </a:p>
            </c:rich>
          </c:tx>
          <c:layout>
            <c:manualLayout>
              <c:xMode val="edge"/>
              <c:yMode val="edge"/>
              <c:x val="0"/>
              <c:y val="1.830808080808080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2"/>
                  </a:solidFill>
                  <a:latin typeface="+mj-lt"/>
                  <a:ea typeface="+mn-ea"/>
                  <a:cs typeface="+mn-cs"/>
                </a:defRPr>
              </a:pPr>
              <a:endParaRPr lang="nb-NO"/>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78681987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chemeClr val="tx2"/>
          </a:solidFill>
          <a:latin typeface="+mj-lt"/>
        </a:defRPr>
      </a:pPr>
      <a:endParaRPr lang="nb-N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46930827194986E-2"/>
          <c:y val="9.7049824429130613E-2"/>
          <c:w val="0.91257669404227693"/>
          <c:h val="0.66591117740238415"/>
        </c:manualLayout>
      </c:layout>
      <c:barChart>
        <c:barDir val="col"/>
        <c:grouping val="clustered"/>
        <c:varyColors val="0"/>
        <c:ser>
          <c:idx val="0"/>
          <c:order val="0"/>
          <c:tx>
            <c:strRef>
              <c:f>'F1.6c'!$B$4</c:f>
              <c:strCache>
                <c:ptCount val="1"/>
                <c:pt idx="0">
                  <c:v>2013</c:v>
                </c:pt>
              </c:strCache>
            </c:strRef>
          </c:tx>
          <c:spPr>
            <a:solidFill>
              <a:schemeClr val="accent1"/>
            </a:solidFill>
            <a:ln>
              <a:noFill/>
            </a:ln>
            <a:effectLst/>
          </c:spPr>
          <c:invertIfNegative val="0"/>
          <c:cat>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'F1.6c'!$B$5:$B$15</c:f>
              <c:numCache>
                <c:formatCode>_-* #\ ##0_-;\-* #\ ##0_-;_-* "-"??_-;_-@_-</c:formatCode>
                <c:ptCount val="11"/>
                <c:pt idx="0">
                  <c:v>9745.0526315789466</c:v>
                </c:pt>
                <c:pt idx="1">
                  <c:v>16149.78947368421</c:v>
                </c:pt>
                <c:pt idx="2">
                  <c:v>1032.7368421052631</c:v>
                </c:pt>
                <c:pt idx="3">
                  <c:v>2666.7368421052629</c:v>
                </c:pt>
                <c:pt idx="4">
                  <c:v>1336.8105263157895</c:v>
                </c:pt>
                <c:pt idx="5">
                  <c:v>2837.0526315789475</c:v>
                </c:pt>
                <c:pt idx="6">
                  <c:v>6065.6842105263158</c:v>
                </c:pt>
                <c:pt idx="7">
                  <c:v>1009.4736842105264</c:v>
                </c:pt>
                <c:pt idx="8">
                  <c:v>9309.4736842105267</c:v>
                </c:pt>
                <c:pt idx="9">
                  <c:v>681.78947368421063</c:v>
                </c:pt>
                <c:pt idx="10">
                  <c:v>2554.7368421052633</c:v>
                </c:pt>
              </c:numCache>
            </c:numRef>
          </c:val>
          <c:extLst>
            <c:ext xmlns:c16="http://schemas.microsoft.com/office/drawing/2014/chart" uri="{C3380CC4-5D6E-409C-BE32-E72D297353CC}">
              <c16:uniqueId val="{00000000-A57D-4D2D-8C73-EA6A5922A586}"/>
            </c:ext>
          </c:extLst>
        </c:ser>
        <c:ser>
          <c:idx val="1"/>
          <c:order val="1"/>
          <c:tx>
            <c:strRef>
              <c:f>'F1.6c'!$C$4</c:f>
              <c:strCache>
                <c:ptCount val="1"/>
                <c:pt idx="0">
                  <c:v>2017</c:v>
                </c:pt>
              </c:strCache>
            </c:strRef>
          </c:tx>
          <c:spPr>
            <a:solidFill>
              <a:schemeClr val="accent2"/>
            </a:solidFill>
            <a:ln>
              <a:noFill/>
            </a:ln>
            <a:effectLst/>
          </c:spPr>
          <c:invertIfNegative val="0"/>
          <c:cat>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'F1.6c'!$C$5:$C$15</c:f>
              <c:numCache>
                <c:formatCode>_-* #\ ##0_-;\-* #\ ##0_-;_-* "-"??_-;_-@_-</c:formatCode>
                <c:ptCount val="11"/>
                <c:pt idx="0">
                  <c:v>12909.702209414027</c:v>
                </c:pt>
                <c:pt idx="1">
                  <c:v>19292.026897214218</c:v>
                </c:pt>
                <c:pt idx="2">
                  <c:v>1385.2065321805958</c:v>
                </c:pt>
                <c:pt idx="3">
                  <c:v>2772.3342939481272</c:v>
                </c:pt>
                <c:pt idx="4">
                  <c:v>1679.1546589817485</c:v>
                </c:pt>
                <c:pt idx="5">
                  <c:v>3816.5225744476465</c:v>
                </c:pt>
                <c:pt idx="6">
                  <c:v>8629.2026897214218</c:v>
                </c:pt>
                <c:pt idx="7">
                  <c:v>1682.9971181556198</c:v>
                </c:pt>
                <c:pt idx="8">
                  <c:v>10420.749279538906</c:v>
                </c:pt>
                <c:pt idx="9">
                  <c:v>1109.5100864553315</c:v>
                </c:pt>
                <c:pt idx="10">
                  <c:v>3439.9615754082615</c:v>
                </c:pt>
              </c:numCache>
            </c:numRef>
          </c:val>
          <c:extLst>
            <c:ext xmlns:c16="http://schemas.microsoft.com/office/drawing/2014/chart" uri="{C3380CC4-5D6E-409C-BE32-E72D297353CC}">
              <c16:uniqueId val="{00000001-A57D-4D2D-8C73-EA6A5922A586}"/>
            </c:ext>
          </c:extLst>
        </c:ser>
        <c:ser>
          <c:idx val="2"/>
          <c:order val="2"/>
          <c:tx>
            <c:strRef>
              <c:f>'F1.6c'!$D$4</c:f>
              <c:strCache>
                <c:ptCount val="1"/>
                <c:pt idx="0">
                  <c:v>2023</c:v>
                </c:pt>
              </c:strCache>
            </c:strRef>
          </c:tx>
          <c:spPr>
            <a:solidFill>
              <a:schemeClr val="accent3"/>
            </a:solidFill>
            <a:ln>
              <a:noFill/>
            </a:ln>
            <a:effectLst/>
          </c:spPr>
          <c:invertIfNegative val="0"/>
          <c:cat>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'F1.6c'!$D$5:$D$15</c:f>
              <c:numCache>
                <c:formatCode>_-* #\ ##0_-;\-* #\ ##0_-;_-* "-"??_-;_-@_-</c:formatCode>
                <c:ptCount val="11"/>
                <c:pt idx="0">
                  <c:v>12452.635599694424</c:v>
                </c:pt>
                <c:pt idx="1">
                  <c:v>22647.89915966387</c:v>
                </c:pt>
                <c:pt idx="2">
                  <c:v>1510.3896103896104</c:v>
                </c:pt>
                <c:pt idx="3">
                  <c:v>3631.2452253628721</c:v>
                </c:pt>
                <c:pt idx="4">
                  <c:v>1819.4805194805194</c:v>
                </c:pt>
                <c:pt idx="5">
                  <c:v>4274.1787624140561</c:v>
                </c:pt>
                <c:pt idx="6">
                  <c:v>8840.5653170359055</c:v>
                </c:pt>
                <c:pt idx="7">
                  <c:v>1617.7998472116119</c:v>
                </c:pt>
                <c:pt idx="8">
                  <c:v>11517.494270435449</c:v>
                </c:pt>
                <c:pt idx="9">
                  <c:v>1446.2948815889993</c:v>
                </c:pt>
                <c:pt idx="10">
                  <c:v>2913.521772345302</c:v>
                </c:pt>
              </c:numCache>
            </c:numRef>
          </c:val>
          <c:extLst>
            <c:ext xmlns:c16="http://schemas.microsoft.com/office/drawing/2014/chart" uri="{C3380CC4-5D6E-409C-BE32-E72D297353CC}">
              <c16:uniqueId val="{00000002-A57D-4D2D-8C73-EA6A5922A586}"/>
            </c:ext>
          </c:extLst>
        </c:ser>
        <c:dLbls>
          <c:showLegendKey val="0"/>
          <c:showVal val="0"/>
          <c:showCatName val="0"/>
          <c:showSerName val="0"/>
          <c:showPercent val="0"/>
          <c:showBubbleSize val="0"/>
        </c:dLbls>
        <c:gapWidth val="219"/>
        <c:axId val="1863681920"/>
        <c:axId val="2033404896"/>
      </c:barChart>
      <c:lineChart>
        <c:grouping val="standard"/>
        <c:varyColors val="0"/>
        <c:ser>
          <c:idx val="4"/>
          <c:order val="4"/>
          <c:tx>
            <c:strRef>
              <c:f>'F1.6c'!$F$4</c:f>
              <c:strCache>
                <c:ptCount val="1"/>
                <c:pt idx="0">
                  <c:v>Vekst 2013-2023 Norge</c:v>
                </c:pt>
              </c:strCache>
            </c:strRef>
          </c:tx>
          <c:spPr>
            <a:ln w="28575" cap="rnd">
              <a:solidFill>
                <a:schemeClr val="accent5"/>
              </a:solidFill>
              <a:round/>
            </a:ln>
            <a:effectLst/>
          </c:spPr>
          <c:marker>
            <c:symbol val="none"/>
          </c:marker>
          <c:cat>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'F1.6c'!$F$5:$F$15</c:f>
              <c:numCache>
                <c:formatCode>0.0</c:formatCode>
                <c:ptCount val="11"/>
                <c:pt idx="0">
                  <c:v>35.073856947378651</c:v>
                </c:pt>
                <c:pt idx="1">
                  <c:v>35.073856947378651</c:v>
                </c:pt>
                <c:pt idx="2">
                  <c:v>35.073856947378651</c:v>
                </c:pt>
                <c:pt idx="3">
                  <c:v>35.073856947378651</c:v>
                </c:pt>
                <c:pt idx="4">
                  <c:v>35.073856947378651</c:v>
                </c:pt>
                <c:pt idx="5">
                  <c:v>35.073856947378651</c:v>
                </c:pt>
                <c:pt idx="6">
                  <c:v>35.073856947378651</c:v>
                </c:pt>
                <c:pt idx="7">
                  <c:v>35.073856947378651</c:v>
                </c:pt>
                <c:pt idx="8">
                  <c:v>35.073856947378651</c:v>
                </c:pt>
                <c:pt idx="9">
                  <c:v>35.073856947378651</c:v>
                </c:pt>
                <c:pt idx="10">
                  <c:v>35.073856947378651</c:v>
                </c:pt>
              </c:numCache>
            </c:numRef>
          </c:val>
          <c:smooth val="0"/>
          <c:extLst>
            <c:ext xmlns:c16="http://schemas.microsoft.com/office/drawing/2014/chart" uri="{C3380CC4-5D6E-409C-BE32-E72D297353CC}">
              <c16:uniqueId val="{00000003-A57D-4D2D-8C73-EA6A5922A586}"/>
            </c:ext>
          </c:extLst>
        </c:ser>
        <c:dLbls>
          <c:showLegendKey val="0"/>
          <c:showVal val="0"/>
          <c:showCatName val="0"/>
          <c:showSerName val="0"/>
          <c:showPercent val="0"/>
          <c:showBubbleSize val="0"/>
        </c:dLbls>
        <c:marker val="1"/>
        <c:smooth val="0"/>
        <c:axId val="415556047"/>
        <c:axId val="415549807"/>
      </c:lineChart>
      <c:scatterChart>
        <c:scatterStyle val="lineMarker"/>
        <c:varyColors val="0"/>
        <c:ser>
          <c:idx val="3"/>
          <c:order val="3"/>
          <c:tx>
            <c:strRef>
              <c:f>'F1.6c'!$E$4</c:f>
              <c:strCache>
                <c:ptCount val="1"/>
                <c:pt idx="0">
                  <c:v>Vekst 2013-2023 per fylke</c:v>
                </c:pt>
              </c:strCache>
            </c:strRef>
          </c:tx>
          <c:spPr>
            <a:ln w="25400" cap="rnd">
              <a:noFill/>
              <a:round/>
            </a:ln>
            <a:effectLst/>
          </c:spPr>
          <c:marker>
            <c:symbol val="square"/>
            <c:size val="10"/>
            <c:spPr>
              <a:solidFill>
                <a:schemeClr val="accent4"/>
              </a:solidFill>
              <a:ln w="28575">
                <a:solidFill>
                  <a:schemeClr val="accent4"/>
                </a:solidFill>
              </a:ln>
              <a:effectLst/>
            </c:spPr>
          </c:marker>
          <c:xVal>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xVal>
          <c:yVal>
            <c:numRef>
              <c:f>'F1.6c'!$E$5:$E$15</c:f>
              <c:numCache>
                <c:formatCode>0.0</c:formatCode>
                <c:ptCount val="11"/>
                <c:pt idx="0">
                  <c:v>27.784180039639043</c:v>
                </c:pt>
                <c:pt idx="1">
                  <c:v>40.236497798118123</c:v>
                </c:pt>
                <c:pt idx="2">
                  <c:v>46.251159909298742</c:v>
                </c:pt>
                <c:pt idx="3">
                  <c:v>36.168112579724045</c:v>
                </c:pt>
                <c:pt idx="4">
                  <c:v>36.106088608903633</c:v>
                </c:pt>
                <c:pt idx="5">
                  <c:v>50.655603454042485</c:v>
                </c:pt>
                <c:pt idx="6">
                  <c:v>45.747206913510176</c:v>
                </c:pt>
                <c:pt idx="7">
                  <c:v>60.261715834309825</c:v>
                </c:pt>
                <c:pt idx="8">
                  <c:v>23.717995894546316</c:v>
                </c:pt>
                <c:pt idx="9">
                  <c:v>112.13218118103273</c:v>
                </c:pt>
                <c:pt idx="10">
                  <c:v>14.043909506717622</c:v>
                </c:pt>
              </c:numCache>
            </c:numRef>
          </c:yVal>
          <c:smooth val="0"/>
          <c:extLst>
            <c:ext xmlns:c16="http://schemas.microsoft.com/office/drawing/2014/chart" uri="{C3380CC4-5D6E-409C-BE32-E72D297353CC}">
              <c16:uniqueId val="{00000004-A57D-4D2D-8C73-EA6A5922A586}"/>
            </c:ext>
          </c:extLst>
        </c:ser>
        <c:dLbls>
          <c:showLegendKey val="0"/>
          <c:showVal val="0"/>
          <c:showCatName val="0"/>
          <c:showSerName val="0"/>
          <c:showPercent val="0"/>
          <c:showBubbleSize val="0"/>
        </c:dLbls>
        <c:axId val="415556047"/>
        <c:axId val="415549807"/>
      </c:scatterChart>
      <c:catAx>
        <c:axId val="1863681920"/>
        <c:scaling>
          <c:orientation val="minMax"/>
        </c:scaling>
        <c:delete val="0"/>
        <c:axPos val="b"/>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r>
                  <a:rPr lang="en-US"/>
                  <a:t>Mill. kr</a:t>
                </a:r>
              </a:p>
            </c:rich>
          </c:tx>
          <c:layout>
            <c:manualLayout>
              <c:xMode val="edge"/>
              <c:yMode val="edge"/>
              <c:x val="1.3031637174385961E-3"/>
              <c:y val="1.9089912975562651E-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crossAx val="2033404896"/>
        <c:crosses val="autoZero"/>
        <c:auto val="1"/>
        <c:lblAlgn val="ctr"/>
        <c:lblOffset val="100"/>
        <c:noMultiLvlLbl val="0"/>
      </c:catAx>
      <c:valAx>
        <c:axId val="2033404896"/>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crossAx val="1863681920"/>
        <c:crosses val="autoZero"/>
        <c:crossBetween val="between"/>
      </c:valAx>
      <c:valAx>
        <c:axId val="415549807"/>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crossAx val="415556047"/>
        <c:crosses val="max"/>
        <c:crossBetween val="between"/>
      </c:valAx>
      <c:catAx>
        <c:axId val="415556047"/>
        <c:scaling>
          <c:orientation val="minMax"/>
        </c:scaling>
        <c:delete val="1"/>
        <c:axPos val="b"/>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r>
                  <a:rPr lang="nb-NO"/>
                  <a:t>Prosent</a:t>
                </a:r>
              </a:p>
            </c:rich>
          </c:tx>
          <c:layout>
            <c:manualLayout>
              <c:xMode val="edge"/>
              <c:yMode val="edge"/>
              <c:x val="0.93003034852558608"/>
              <c:y val="5.1686380612115121E-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title>
        <c:numFmt formatCode="General" sourceLinked="1"/>
        <c:majorTickMark val="out"/>
        <c:minorTickMark val="none"/>
        <c:tickLblPos val="nextTo"/>
        <c:crossAx val="415549807"/>
        <c:crosses val="autoZero"/>
        <c:auto val="1"/>
        <c:lblAlgn val="ctr"/>
        <c:lblOffset val="100"/>
        <c:noMultiLvlLbl val="0"/>
      </c:cat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050">
          <a:latin typeface="+mj-lt"/>
        </a:defRPr>
      </a:pPr>
      <a:endParaRPr lang="nb-N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39423408373876E-2"/>
          <c:y val="8.7766666666666673E-2"/>
          <c:w val="0.87858678246080724"/>
          <c:h val="0.45879830177035236"/>
        </c:manualLayout>
      </c:layout>
      <c:barChart>
        <c:barDir val="col"/>
        <c:grouping val="stacked"/>
        <c:varyColors val="0"/>
        <c:ser>
          <c:idx val="3"/>
          <c:order val="1"/>
          <c:tx>
            <c:strRef>
              <c:f>'F1.6d'!$C$3</c:f>
              <c:strCache>
                <c:ptCount val="1"/>
                <c:pt idx="0">
                  <c:v>Næringslivet</c:v>
                </c:pt>
              </c:strCache>
            </c:strRef>
          </c:tx>
          <c:spPr>
            <a:solidFill>
              <a:schemeClr val="accent3"/>
            </a:solidFill>
            <a:ln>
              <a:noFill/>
            </a:ln>
            <a:effectLst/>
          </c:spPr>
          <c:invertIfNegative val="0"/>
          <c:cat>
            <c:strRef>
              <c:f>'F1.6d'!$A$4:$A$14</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'F1.6d'!$C$4:$C$14</c:f>
              <c:numCache>
                <c:formatCode>_-* #\ ##0_-;\-* #\ ##0_-;_-* "-"??_-;_-@_-</c:formatCode>
                <c:ptCount val="11"/>
                <c:pt idx="0">
                  <c:v>10596</c:v>
                </c:pt>
                <c:pt idx="1">
                  <c:v>13688</c:v>
                </c:pt>
                <c:pt idx="2">
                  <c:v>1065</c:v>
                </c:pt>
                <c:pt idx="3">
                  <c:v>3882</c:v>
                </c:pt>
                <c:pt idx="4">
                  <c:v>1440</c:v>
                </c:pt>
                <c:pt idx="5">
                  <c:v>4053</c:v>
                </c:pt>
                <c:pt idx="6">
                  <c:v>4402</c:v>
                </c:pt>
                <c:pt idx="7">
                  <c:v>1498</c:v>
                </c:pt>
                <c:pt idx="8">
                  <c:v>5271</c:v>
                </c:pt>
                <c:pt idx="9">
                  <c:v>1087</c:v>
                </c:pt>
                <c:pt idx="10">
                  <c:v>738</c:v>
                </c:pt>
              </c:numCache>
            </c:numRef>
          </c:val>
          <c:extLst>
            <c:ext xmlns:c16="http://schemas.microsoft.com/office/drawing/2014/chart" uri="{C3380CC4-5D6E-409C-BE32-E72D297353CC}">
              <c16:uniqueId val="{00000000-309C-4392-8278-37D40764CCD3}"/>
            </c:ext>
          </c:extLst>
        </c:ser>
        <c:ser>
          <c:idx val="2"/>
          <c:order val="2"/>
          <c:tx>
            <c:strRef>
              <c:f>'F1.6d'!$D$3</c:f>
              <c:strCache>
                <c:ptCount val="1"/>
                <c:pt idx="0">
                  <c:v>Instituttsektoren</c:v>
                </c:pt>
              </c:strCache>
            </c:strRef>
          </c:tx>
          <c:spPr>
            <a:solidFill>
              <a:schemeClr val="accent2"/>
            </a:solidFill>
            <a:ln>
              <a:noFill/>
            </a:ln>
            <a:effectLst/>
          </c:spPr>
          <c:invertIfNegative val="0"/>
          <c:cat>
            <c:strRef>
              <c:f>'F1.6d'!$A$4:$A$14</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'F1.6d'!$D$4:$D$14</c:f>
              <c:numCache>
                <c:formatCode>_-* #\ ##0_-;\-* #\ ##0_-;_-* "-"??_-;_-@_-</c:formatCode>
                <c:ptCount val="11"/>
                <c:pt idx="0">
                  <c:v>3566</c:v>
                </c:pt>
                <c:pt idx="1">
                  <c:v>5064.3999999999996</c:v>
                </c:pt>
                <c:pt idx="2">
                  <c:v>301.7</c:v>
                </c:pt>
                <c:pt idx="3">
                  <c:v>397.9</c:v>
                </c:pt>
                <c:pt idx="4">
                  <c:v>325.7</c:v>
                </c:pt>
                <c:pt idx="5">
                  <c:v>401.2</c:v>
                </c:pt>
                <c:pt idx="6">
                  <c:v>2558.9</c:v>
                </c:pt>
                <c:pt idx="7">
                  <c:v>212.6</c:v>
                </c:pt>
                <c:pt idx="8">
                  <c:v>3863.1</c:v>
                </c:pt>
                <c:pt idx="9">
                  <c:v>170.9</c:v>
                </c:pt>
                <c:pt idx="10">
                  <c:v>968.90000000000009</c:v>
                </c:pt>
              </c:numCache>
            </c:numRef>
          </c:val>
          <c:extLst>
            <c:ext xmlns:c16="http://schemas.microsoft.com/office/drawing/2014/chart" uri="{C3380CC4-5D6E-409C-BE32-E72D297353CC}">
              <c16:uniqueId val="{00000001-309C-4392-8278-37D40764CCD3}"/>
            </c:ext>
          </c:extLst>
        </c:ser>
        <c:ser>
          <c:idx val="4"/>
          <c:order val="3"/>
          <c:tx>
            <c:strRef>
              <c:f>'F1.6d'!$E$3</c:f>
              <c:strCache>
                <c:ptCount val="1"/>
                <c:pt idx="0">
                  <c:v>Universitets- og høgskolesektoren</c:v>
                </c:pt>
              </c:strCache>
            </c:strRef>
          </c:tx>
          <c:spPr>
            <a:solidFill>
              <a:schemeClr val="accent5">
                <a:lumMod val="75000"/>
                <a:lumOff val="25000"/>
              </a:schemeClr>
            </a:solidFill>
            <a:ln w="25400">
              <a:noFill/>
            </a:ln>
            <a:effectLst/>
          </c:spPr>
          <c:invertIfNegative val="0"/>
          <c:cat>
            <c:strRef>
              <c:f>'F1.6d'!$A$4:$A$14</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'F1.6d'!$E$4:$E$14</c:f>
              <c:numCache>
                <c:formatCode>_-* #\ ##0_-;\-* #\ ##0_-;_-* "-"??_-;_-@_-</c:formatCode>
                <c:ptCount val="11"/>
                <c:pt idx="0">
                  <c:v>2138.5</c:v>
                </c:pt>
                <c:pt idx="1">
                  <c:v>10893.7</c:v>
                </c:pt>
                <c:pt idx="2">
                  <c:v>610.4</c:v>
                </c:pt>
                <c:pt idx="3">
                  <c:v>473.4</c:v>
                </c:pt>
                <c:pt idx="4">
                  <c:v>616</c:v>
                </c:pt>
                <c:pt idx="5">
                  <c:v>1140.7</c:v>
                </c:pt>
                <c:pt idx="6">
                  <c:v>4611.3999999999996</c:v>
                </c:pt>
                <c:pt idx="7">
                  <c:v>407.1</c:v>
                </c:pt>
                <c:pt idx="8">
                  <c:v>5942.3</c:v>
                </c:pt>
                <c:pt idx="9">
                  <c:v>635.29999999999995</c:v>
                </c:pt>
                <c:pt idx="10">
                  <c:v>2106.9</c:v>
                </c:pt>
              </c:numCache>
            </c:numRef>
          </c:val>
          <c:extLst>
            <c:ext xmlns:c16="http://schemas.microsoft.com/office/drawing/2014/chart" uri="{C3380CC4-5D6E-409C-BE32-E72D297353CC}">
              <c16:uniqueId val="{00000002-309C-4392-8278-37D40764CCD3}"/>
            </c:ext>
          </c:extLst>
        </c:ser>
        <c:dLbls>
          <c:showLegendKey val="0"/>
          <c:showVal val="0"/>
          <c:showCatName val="0"/>
          <c:showSerName val="0"/>
          <c:showPercent val="0"/>
          <c:showBubbleSize val="0"/>
        </c:dLbls>
        <c:gapWidth val="150"/>
        <c:overlap val="100"/>
        <c:axId val="1451689087"/>
        <c:axId val="1685304159"/>
        <c:extLst>
          <c:ext xmlns:c15="http://schemas.microsoft.com/office/drawing/2012/chart" uri="{02D57815-91ED-43cb-92C2-25804820EDAC}">
            <c15:filteredBarSeries>
              <c15:ser>
                <c:idx val="1"/>
                <c:order val="0"/>
                <c:tx>
                  <c:strRef>
                    <c:extLst>
                      <c:ext uri="{02D57815-91ED-43cb-92C2-25804820EDAC}">
                        <c15:formulaRef>
                          <c15:sqref>'F1.6d'!$B$3</c15:sqref>
                        </c15:formulaRef>
                      </c:ext>
                    </c:extLst>
                    <c:strCache>
                      <c:ptCount val="1"/>
                      <c:pt idx="0">
                        <c:v>Totalt</c:v>
                      </c:pt>
                    </c:strCache>
                  </c:strRef>
                </c:tx>
                <c:spPr>
                  <a:solidFill>
                    <a:schemeClr val="accent1"/>
                  </a:solidFill>
                  <a:ln>
                    <a:noFill/>
                  </a:ln>
                  <a:effectLst/>
                </c:spPr>
                <c:invertIfNegative val="0"/>
                <c:cat>
                  <c:strRef>
                    <c:extLst>
                      <c:ext uri="{02D57815-91ED-43cb-92C2-25804820EDAC}">
                        <c15:formulaRef>
                          <c15:sqref>'F1.6d'!$A$4:$A$14</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c:ext uri="{02D57815-91ED-43cb-92C2-25804820EDAC}">
                        <c15:formulaRef>
                          <c15:sqref>'F1.6d'!$B$4:$B$14</c15:sqref>
                        </c15:formulaRef>
                      </c:ext>
                    </c:extLst>
                    <c:numCache>
                      <c:formatCode>_-* #\ ##0_-;\-* #\ ##0_-;_-* "-"??_-;_-@_-</c:formatCode>
                      <c:ptCount val="11"/>
                      <c:pt idx="0">
                        <c:v>16300.5</c:v>
                      </c:pt>
                      <c:pt idx="1">
                        <c:v>29646.100000000002</c:v>
                      </c:pt>
                      <c:pt idx="2">
                        <c:v>1977.1</c:v>
                      </c:pt>
                      <c:pt idx="3">
                        <c:v>4753.2999999999993</c:v>
                      </c:pt>
                      <c:pt idx="4">
                        <c:v>2381.6999999999998</c:v>
                      </c:pt>
                      <c:pt idx="5">
                        <c:v>5594.9</c:v>
                      </c:pt>
                      <c:pt idx="6">
                        <c:v>11572.3</c:v>
                      </c:pt>
                      <c:pt idx="7">
                        <c:v>2117.6999999999998</c:v>
                      </c:pt>
                      <c:pt idx="8">
                        <c:v>15076.400000000001</c:v>
                      </c:pt>
                      <c:pt idx="9">
                        <c:v>1893.2</c:v>
                      </c:pt>
                      <c:pt idx="10">
                        <c:v>3813.8</c:v>
                      </c:pt>
                    </c:numCache>
                  </c:numRef>
                </c:val>
                <c:extLst>
                  <c:ext xmlns:c16="http://schemas.microsoft.com/office/drawing/2014/chart" uri="{C3380CC4-5D6E-409C-BE32-E72D297353CC}">
                    <c16:uniqueId val="{00000005-309C-4392-8278-37D40764CCD3}"/>
                  </c:ext>
                </c:extLst>
              </c15:ser>
            </c15:filteredBarSeries>
          </c:ext>
        </c:extLst>
      </c:barChart>
      <c:lineChart>
        <c:grouping val="standard"/>
        <c:varyColors val="0"/>
        <c:ser>
          <c:idx val="0"/>
          <c:order val="5"/>
          <c:tx>
            <c:strRef>
              <c:f>'F1.6d'!$G$3</c:f>
              <c:strCache>
                <c:ptCount val="1"/>
                <c:pt idx="0">
                  <c:v>Andel FoU i næringslivet, gjennomsnitt for Norge</c:v>
                </c:pt>
              </c:strCache>
            </c:strRef>
          </c:tx>
          <c:spPr>
            <a:ln w="28575" cap="rnd">
              <a:solidFill>
                <a:schemeClr val="accent1"/>
              </a:solidFill>
              <a:round/>
            </a:ln>
            <a:effectLst/>
          </c:spPr>
          <c:marker>
            <c:symbol val="none"/>
          </c:marker>
          <c:cat>
            <c:strRef>
              <c:f>'F1.6d'!$A$4:$A$14</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'F1.6d'!$G$4:$G$14</c:f>
              <c:numCache>
                <c:formatCode>0.0</c:formatCode>
                <c:ptCount val="11"/>
                <c:pt idx="0">
                  <c:v>49.808049430712522</c:v>
                </c:pt>
                <c:pt idx="1">
                  <c:v>49.808049430712522</c:v>
                </c:pt>
                <c:pt idx="2">
                  <c:v>49.808049430712522</c:v>
                </c:pt>
                <c:pt idx="3">
                  <c:v>49.808049430712522</c:v>
                </c:pt>
                <c:pt idx="4">
                  <c:v>49.808049430712522</c:v>
                </c:pt>
                <c:pt idx="5">
                  <c:v>49.808049430712522</c:v>
                </c:pt>
                <c:pt idx="6">
                  <c:v>49.808049430712522</c:v>
                </c:pt>
                <c:pt idx="7">
                  <c:v>49.808049430712522</c:v>
                </c:pt>
                <c:pt idx="8">
                  <c:v>49.808049430712522</c:v>
                </c:pt>
                <c:pt idx="9">
                  <c:v>49.808049430712522</c:v>
                </c:pt>
                <c:pt idx="10">
                  <c:v>49.808049430712522</c:v>
                </c:pt>
              </c:numCache>
            </c:numRef>
          </c:val>
          <c:smooth val="0"/>
          <c:extLst>
            <c:ext xmlns:c16="http://schemas.microsoft.com/office/drawing/2014/chart" uri="{C3380CC4-5D6E-409C-BE32-E72D297353CC}">
              <c16:uniqueId val="{00000003-309C-4392-8278-37D40764CCD3}"/>
            </c:ext>
          </c:extLst>
        </c:ser>
        <c:dLbls>
          <c:showLegendKey val="0"/>
          <c:showVal val="0"/>
          <c:showCatName val="0"/>
          <c:showSerName val="0"/>
          <c:showPercent val="0"/>
          <c:showBubbleSize val="0"/>
        </c:dLbls>
        <c:marker val="1"/>
        <c:smooth val="0"/>
        <c:axId val="1688649679"/>
        <c:axId val="1688649263"/>
      </c:lineChart>
      <c:scatterChart>
        <c:scatterStyle val="lineMarker"/>
        <c:varyColors val="0"/>
        <c:ser>
          <c:idx val="5"/>
          <c:order val="4"/>
          <c:tx>
            <c:strRef>
              <c:f>'F1.6d'!$F$3</c:f>
              <c:strCache>
                <c:ptCount val="1"/>
                <c:pt idx="0">
                  <c:v>Andel FoU i næringslivet</c:v>
                </c:pt>
              </c:strCache>
            </c:strRef>
          </c:tx>
          <c:spPr>
            <a:ln w="25400" cap="rnd">
              <a:noFill/>
              <a:round/>
            </a:ln>
            <a:effectLst/>
          </c:spPr>
          <c:marker>
            <c:symbol val="circle"/>
            <c:size val="5"/>
            <c:spPr>
              <a:solidFill>
                <a:schemeClr val="tx1"/>
              </a:solidFill>
              <a:ln w="9525">
                <a:noFill/>
              </a:ln>
              <a:effectLst/>
            </c:spPr>
          </c:marker>
          <c:yVal>
            <c:numRef>
              <c:f>'F1.6d'!$F$4:$F$14</c:f>
              <c:numCache>
                <c:formatCode>0.0</c:formatCode>
                <c:ptCount val="11"/>
                <c:pt idx="0">
                  <c:v>65.004140977270637</c:v>
                </c:pt>
                <c:pt idx="1">
                  <c:v>46.17133450942957</c:v>
                </c:pt>
                <c:pt idx="2">
                  <c:v>53.866774568812914</c:v>
                </c:pt>
                <c:pt idx="3">
                  <c:v>81.669576925504401</c:v>
                </c:pt>
                <c:pt idx="4">
                  <c:v>60.46101524121427</c:v>
                </c:pt>
                <c:pt idx="5">
                  <c:v>72.440973029008575</c:v>
                </c:pt>
                <c:pt idx="6">
                  <c:v>38.039110634878114</c:v>
                </c:pt>
                <c:pt idx="7">
                  <c:v>70.737120460877378</c:v>
                </c:pt>
                <c:pt idx="8">
                  <c:v>34.961927250537258</c:v>
                </c:pt>
                <c:pt idx="9">
                  <c:v>57.416015212338898</c:v>
                </c:pt>
                <c:pt idx="10">
                  <c:v>19.350778750852168</c:v>
                </c:pt>
              </c:numCache>
            </c:numRef>
          </c:yVal>
          <c:smooth val="0"/>
          <c:extLst>
            <c:ext xmlns:c16="http://schemas.microsoft.com/office/drawing/2014/chart" uri="{C3380CC4-5D6E-409C-BE32-E72D297353CC}">
              <c16:uniqueId val="{00000004-309C-4392-8278-37D40764CCD3}"/>
            </c:ext>
          </c:extLst>
        </c:ser>
        <c:dLbls>
          <c:showLegendKey val="0"/>
          <c:showVal val="0"/>
          <c:showCatName val="0"/>
          <c:showSerName val="0"/>
          <c:showPercent val="0"/>
          <c:showBubbleSize val="0"/>
        </c:dLbls>
        <c:axId val="1688649679"/>
        <c:axId val="1688649263"/>
      </c:scatterChart>
      <c:catAx>
        <c:axId val="14516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685304159"/>
        <c:crosses val="autoZero"/>
        <c:auto val="1"/>
        <c:lblAlgn val="ctr"/>
        <c:lblOffset val="100"/>
        <c:noMultiLvlLbl val="0"/>
      </c:catAx>
      <c:valAx>
        <c:axId val="1685304159"/>
        <c:scaling>
          <c:orientation val="minMax"/>
          <c:max val="300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0" i="0" u="none" strike="noStrike" kern="1200" baseline="0">
                    <a:solidFill>
                      <a:schemeClr val="tx2"/>
                    </a:solidFill>
                    <a:latin typeface="+mj-lt"/>
                    <a:ea typeface="+mn-ea"/>
                    <a:cs typeface="+mn-cs"/>
                  </a:defRPr>
                </a:pPr>
                <a:r>
                  <a:rPr lang="en-US"/>
                  <a:t>Millioner kroner</a:t>
                </a:r>
              </a:p>
              <a:p>
                <a:pPr>
                  <a:defRPr/>
                </a:pPr>
                <a:endParaRPr lang="en-US"/>
              </a:p>
            </c:rich>
          </c:tx>
          <c:layout>
            <c:manualLayout>
              <c:xMode val="edge"/>
              <c:yMode val="edge"/>
              <c:x val="0"/>
              <c:y val="8.2162436179064363E-4"/>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2"/>
                  </a:solidFill>
                  <a:latin typeface="+mj-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451689087"/>
        <c:crosses val="autoZero"/>
        <c:crossBetween val="between"/>
        <c:majorUnit val="5000"/>
      </c:valAx>
      <c:valAx>
        <c:axId val="1688649263"/>
        <c:scaling>
          <c:orientation val="minMax"/>
          <c:max val="1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688649679"/>
        <c:crosses val="max"/>
        <c:crossBetween val="between"/>
      </c:valAx>
      <c:catAx>
        <c:axId val="1688649679"/>
        <c:scaling>
          <c:orientation val="minMax"/>
        </c:scaling>
        <c:delete val="1"/>
        <c:axPos val="t"/>
        <c:title>
          <c:tx>
            <c:rich>
              <a:bodyPr rot="0" spcFirstLastPara="1" vertOverflow="ellipsis" vert="horz" wrap="square" anchor="ctr" anchorCtr="1"/>
              <a:lstStyle/>
              <a:p>
                <a:pPr>
                  <a:defRPr sz="1050" b="0" i="0" u="none" strike="noStrike" kern="1200" baseline="0">
                    <a:solidFill>
                      <a:schemeClr val="tx2"/>
                    </a:solidFill>
                    <a:latin typeface="+mj-lt"/>
                    <a:ea typeface="+mn-ea"/>
                    <a:cs typeface="+mn-cs"/>
                  </a:defRPr>
                </a:pPr>
                <a:r>
                  <a:rPr lang="nb-NO"/>
                  <a:t>Prosent</a:t>
                </a:r>
              </a:p>
            </c:rich>
          </c:tx>
          <c:layout>
            <c:manualLayout>
              <c:xMode val="edge"/>
              <c:yMode val="edge"/>
              <c:x val="0.91750355633026792"/>
              <c:y val="1.3436650054845786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title>
        <c:numFmt formatCode="General" sourceLinked="1"/>
        <c:majorTickMark val="out"/>
        <c:minorTickMark val="none"/>
        <c:tickLblPos val="nextTo"/>
        <c:crossAx val="1688649263"/>
        <c:crosses val="max"/>
        <c:auto val="1"/>
        <c:lblAlgn val="ctr"/>
        <c:lblOffset val="100"/>
        <c:noMultiLvlLbl val="1"/>
      </c:catAx>
      <c:spPr>
        <a:noFill/>
        <a:ln>
          <a:noFill/>
        </a:ln>
        <a:effectLst/>
      </c:spPr>
    </c:plotArea>
    <c:legend>
      <c:legendPos val="b"/>
      <c:layout>
        <c:manualLayout>
          <c:xMode val="edge"/>
          <c:yMode val="edge"/>
          <c:x val="5.8824908989078689E-2"/>
          <c:y val="0.7959181479068792"/>
          <c:w val="0.81929803921568622"/>
          <c:h val="0.2040818294214194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chemeClr val="tx2"/>
          </a:solidFill>
          <a:latin typeface="+mj-lt"/>
        </a:defRPr>
      </a:pPr>
      <a:endParaRPr lang="nb-N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'F1.6e'!$B$5</c:f>
              <c:strCache>
                <c:ptCount val="1"/>
                <c:pt idx="0">
                  <c:v>Næringslivet</c:v>
                </c:pt>
              </c:strCache>
            </c:strRef>
          </c:tx>
          <c:spPr>
            <a:solidFill>
              <a:schemeClr val="accent1"/>
            </a:solidFill>
            <a:ln>
              <a:noFill/>
            </a:ln>
            <a:effectLst/>
          </c:spPr>
          <c:invertIfNegative val="0"/>
          <c:cat>
            <c:strRef>
              <c:f>'F1.6e'!$A$6:$A$17</c:f>
              <c:strCache>
                <c:ptCount val="12"/>
                <c:pt idx="0">
                  <c:v>Norge</c:v>
                </c:pt>
                <c:pt idx="1">
                  <c:v>Viken</c:v>
                </c:pt>
                <c:pt idx="2">
                  <c:v>Oslo</c:v>
                </c:pt>
                <c:pt idx="3">
                  <c:v>Innlandet</c:v>
                </c:pt>
                <c:pt idx="4">
                  <c:v>Vestfold og Telemark</c:v>
                </c:pt>
                <c:pt idx="5">
                  <c:v>Agder</c:v>
                </c:pt>
                <c:pt idx="6">
                  <c:v>Rogaland</c:v>
                </c:pt>
                <c:pt idx="7">
                  <c:v>Vestland</c:v>
                </c:pt>
                <c:pt idx="8">
                  <c:v>Møre og Romsdal</c:v>
                </c:pt>
                <c:pt idx="9">
                  <c:v>Trøndelag</c:v>
                </c:pt>
                <c:pt idx="10">
                  <c:v>Nordland</c:v>
                </c:pt>
                <c:pt idx="11">
                  <c:v>Troms og Finnmark</c:v>
                </c:pt>
              </c:strCache>
            </c:strRef>
          </c:cat>
          <c:val>
            <c:numRef>
              <c:f>'F1.6e'!$B$6:$B$17</c:f>
              <c:numCache>
                <c:formatCode>0.0</c:formatCode>
                <c:ptCount val="12"/>
                <c:pt idx="0">
                  <c:v>43.082656615599625</c:v>
                </c:pt>
                <c:pt idx="1">
                  <c:v>53.362495758487363</c:v>
                </c:pt>
                <c:pt idx="2">
                  <c:v>40.456376516258963</c:v>
                </c:pt>
                <c:pt idx="3">
                  <c:v>35.203650378950265</c:v>
                </c:pt>
                <c:pt idx="4">
                  <c:v>66.093922088195399</c:v>
                </c:pt>
                <c:pt idx="5">
                  <c:v>52.002107282508092</c:v>
                </c:pt>
                <c:pt idx="6">
                  <c:v>59.244328072150509</c:v>
                </c:pt>
                <c:pt idx="7">
                  <c:v>34.05173210832173</c:v>
                </c:pt>
                <c:pt idx="8">
                  <c:v>59.502132503318016</c:v>
                </c:pt>
                <c:pt idx="9">
                  <c:v>37.268401967022484</c:v>
                </c:pt>
                <c:pt idx="10">
                  <c:v>36.009058723220825</c:v>
                </c:pt>
                <c:pt idx="11">
                  <c:v>17.961714620640642</c:v>
                </c:pt>
              </c:numCache>
            </c:numRef>
          </c:val>
          <c:extLst>
            <c:ext xmlns:c16="http://schemas.microsoft.com/office/drawing/2014/chart" uri="{C3380CC4-5D6E-409C-BE32-E72D297353CC}">
              <c16:uniqueId val="{00000000-95DD-43D0-BA7F-7B16AA60BBEC}"/>
            </c:ext>
          </c:extLst>
        </c:ser>
        <c:ser>
          <c:idx val="1"/>
          <c:order val="1"/>
          <c:tx>
            <c:strRef>
              <c:f>'F1.6e'!$C$5</c:f>
              <c:strCache>
                <c:ptCount val="1"/>
                <c:pt idx="0">
                  <c:v>Offentlige kilder</c:v>
                </c:pt>
              </c:strCache>
            </c:strRef>
          </c:tx>
          <c:spPr>
            <a:solidFill>
              <a:schemeClr val="accent2"/>
            </a:solidFill>
            <a:ln>
              <a:noFill/>
            </a:ln>
            <a:effectLst/>
          </c:spPr>
          <c:invertIfNegative val="0"/>
          <c:cat>
            <c:strRef>
              <c:f>'F1.6e'!$A$6:$A$17</c:f>
              <c:strCache>
                <c:ptCount val="12"/>
                <c:pt idx="0">
                  <c:v>Norge</c:v>
                </c:pt>
                <c:pt idx="1">
                  <c:v>Viken</c:v>
                </c:pt>
                <c:pt idx="2">
                  <c:v>Oslo</c:v>
                </c:pt>
                <c:pt idx="3">
                  <c:v>Innlandet</c:v>
                </c:pt>
                <c:pt idx="4">
                  <c:v>Vestfold og Telemark</c:v>
                </c:pt>
                <c:pt idx="5">
                  <c:v>Agder</c:v>
                </c:pt>
                <c:pt idx="6">
                  <c:v>Rogaland</c:v>
                </c:pt>
                <c:pt idx="7">
                  <c:v>Vestland</c:v>
                </c:pt>
                <c:pt idx="8">
                  <c:v>Møre og Romsdal</c:v>
                </c:pt>
                <c:pt idx="9">
                  <c:v>Trøndelag</c:v>
                </c:pt>
                <c:pt idx="10">
                  <c:v>Nordland</c:v>
                </c:pt>
                <c:pt idx="11">
                  <c:v>Troms og Finnmark</c:v>
                </c:pt>
              </c:strCache>
            </c:strRef>
          </c:cat>
          <c:val>
            <c:numRef>
              <c:f>'F1.6e'!$C$6:$C$17</c:f>
              <c:numCache>
                <c:formatCode>0.0</c:formatCode>
                <c:ptCount val="12"/>
                <c:pt idx="0">
                  <c:v>42.58292659685975</c:v>
                </c:pt>
                <c:pt idx="1">
                  <c:v>30.50760300533754</c:v>
                </c:pt>
                <c:pt idx="2">
                  <c:v>44.341174195147445</c:v>
                </c:pt>
                <c:pt idx="3">
                  <c:v>46.059443019954543</c:v>
                </c:pt>
                <c:pt idx="4">
                  <c:v>19.643629179951589</c:v>
                </c:pt>
                <c:pt idx="5">
                  <c:v>39.8620611489727</c:v>
                </c:pt>
                <c:pt idx="6">
                  <c:v>25.157722870361404</c:v>
                </c:pt>
                <c:pt idx="7">
                  <c:v>54.967568495168848</c:v>
                </c:pt>
                <c:pt idx="8">
                  <c:v>31.909617755274581</c:v>
                </c:pt>
                <c:pt idx="9">
                  <c:v>48.884378230837875</c:v>
                </c:pt>
                <c:pt idx="10">
                  <c:v>42.477952775039597</c:v>
                </c:pt>
                <c:pt idx="11">
                  <c:v>71.522511902717014</c:v>
                </c:pt>
              </c:numCache>
            </c:numRef>
          </c:val>
          <c:extLst>
            <c:ext xmlns:c16="http://schemas.microsoft.com/office/drawing/2014/chart" uri="{C3380CC4-5D6E-409C-BE32-E72D297353CC}">
              <c16:uniqueId val="{00000001-95DD-43D0-BA7F-7B16AA60BBEC}"/>
            </c:ext>
          </c:extLst>
        </c:ser>
        <c:ser>
          <c:idx val="2"/>
          <c:order val="2"/>
          <c:tx>
            <c:strRef>
              <c:f>'F1.6e'!$D$5</c:f>
              <c:strCache>
                <c:ptCount val="1"/>
                <c:pt idx="0">
                  <c:v>Andre kilder</c:v>
                </c:pt>
              </c:strCache>
            </c:strRef>
          </c:tx>
          <c:spPr>
            <a:solidFill>
              <a:schemeClr val="accent3"/>
            </a:solidFill>
            <a:ln>
              <a:noFill/>
            </a:ln>
            <a:effectLst/>
          </c:spPr>
          <c:invertIfNegative val="0"/>
          <c:cat>
            <c:strRef>
              <c:f>'F1.6e'!$A$6:$A$17</c:f>
              <c:strCache>
                <c:ptCount val="12"/>
                <c:pt idx="0">
                  <c:v>Norge</c:v>
                </c:pt>
                <c:pt idx="1">
                  <c:v>Viken</c:v>
                </c:pt>
                <c:pt idx="2">
                  <c:v>Oslo</c:v>
                </c:pt>
                <c:pt idx="3">
                  <c:v>Innlandet</c:v>
                </c:pt>
                <c:pt idx="4">
                  <c:v>Vestfold og Telemark</c:v>
                </c:pt>
                <c:pt idx="5">
                  <c:v>Agder</c:v>
                </c:pt>
                <c:pt idx="6">
                  <c:v>Rogaland</c:v>
                </c:pt>
                <c:pt idx="7">
                  <c:v>Vestland</c:v>
                </c:pt>
                <c:pt idx="8">
                  <c:v>Møre og Romsdal</c:v>
                </c:pt>
                <c:pt idx="9">
                  <c:v>Trøndelag</c:v>
                </c:pt>
                <c:pt idx="10">
                  <c:v>Nordland</c:v>
                </c:pt>
                <c:pt idx="11">
                  <c:v>Troms og Finnmark</c:v>
                </c:pt>
              </c:strCache>
            </c:strRef>
          </c:cat>
          <c:val>
            <c:numRef>
              <c:f>'F1.6e'!$D$6:$D$17</c:f>
              <c:numCache>
                <c:formatCode>0.0</c:formatCode>
                <c:ptCount val="12"/>
                <c:pt idx="0">
                  <c:v>4.9390689352150847</c:v>
                </c:pt>
                <c:pt idx="1">
                  <c:v>3.142507646685786</c:v>
                </c:pt>
                <c:pt idx="2">
                  <c:v>6.5465229167463557</c:v>
                </c:pt>
                <c:pt idx="3">
                  <c:v>3.8553740566686354</c:v>
                </c:pt>
                <c:pt idx="4">
                  <c:v>2.7317414917755318</c:v>
                </c:pt>
                <c:pt idx="5">
                  <c:v>4.7954949490285292</c:v>
                </c:pt>
                <c:pt idx="6">
                  <c:v>5.5599032301772562</c:v>
                </c:pt>
                <c:pt idx="7">
                  <c:v>5.2224115324920781</c:v>
                </c:pt>
                <c:pt idx="8">
                  <c:v>4.3095931948819919</c:v>
                </c:pt>
                <c:pt idx="9">
                  <c:v>4.6425367980971046</c:v>
                </c:pt>
                <c:pt idx="10">
                  <c:v>2.9478885694634185</c:v>
                </c:pt>
                <c:pt idx="11">
                  <c:v>3.9902916313180117</c:v>
                </c:pt>
              </c:numCache>
            </c:numRef>
          </c:val>
          <c:extLst>
            <c:ext xmlns:c16="http://schemas.microsoft.com/office/drawing/2014/chart" uri="{C3380CC4-5D6E-409C-BE32-E72D297353CC}">
              <c16:uniqueId val="{00000002-95DD-43D0-BA7F-7B16AA60BBEC}"/>
            </c:ext>
          </c:extLst>
        </c:ser>
        <c:ser>
          <c:idx val="3"/>
          <c:order val="3"/>
          <c:tx>
            <c:strRef>
              <c:f>'F1.6e'!$E$5</c:f>
              <c:strCache>
                <c:ptCount val="1"/>
                <c:pt idx="0">
                  <c:v>Utlandet</c:v>
                </c:pt>
              </c:strCache>
            </c:strRef>
          </c:tx>
          <c:spPr>
            <a:solidFill>
              <a:schemeClr val="accent4"/>
            </a:solidFill>
            <a:ln>
              <a:noFill/>
            </a:ln>
            <a:effectLst/>
          </c:spPr>
          <c:invertIfNegative val="0"/>
          <c:cat>
            <c:strRef>
              <c:f>'F1.6e'!$A$6:$A$17</c:f>
              <c:strCache>
                <c:ptCount val="12"/>
                <c:pt idx="0">
                  <c:v>Norge</c:v>
                </c:pt>
                <c:pt idx="1">
                  <c:v>Viken</c:v>
                </c:pt>
                <c:pt idx="2">
                  <c:v>Oslo</c:v>
                </c:pt>
                <c:pt idx="3">
                  <c:v>Innlandet</c:v>
                </c:pt>
                <c:pt idx="4">
                  <c:v>Vestfold og Telemark</c:v>
                </c:pt>
                <c:pt idx="5">
                  <c:v>Agder</c:v>
                </c:pt>
                <c:pt idx="6">
                  <c:v>Rogaland</c:v>
                </c:pt>
                <c:pt idx="7">
                  <c:v>Vestland</c:v>
                </c:pt>
                <c:pt idx="8">
                  <c:v>Møre og Romsdal</c:v>
                </c:pt>
                <c:pt idx="9">
                  <c:v>Trøndelag</c:v>
                </c:pt>
                <c:pt idx="10">
                  <c:v>Nordland</c:v>
                </c:pt>
                <c:pt idx="11">
                  <c:v>Troms og Finnmark</c:v>
                </c:pt>
              </c:strCache>
            </c:strRef>
          </c:cat>
          <c:val>
            <c:numRef>
              <c:f>'F1.6e'!$E$6:$E$17</c:f>
              <c:numCache>
                <c:formatCode>0.0</c:formatCode>
                <c:ptCount val="12"/>
                <c:pt idx="0">
                  <c:v>9.3964066023652482</c:v>
                </c:pt>
                <c:pt idx="1">
                  <c:v>12.987393589489308</c:v>
                </c:pt>
                <c:pt idx="2">
                  <c:v>8.6559263718472401</c:v>
                </c:pt>
                <c:pt idx="3">
                  <c:v>14.881532544426562</c:v>
                </c:pt>
                <c:pt idx="4">
                  <c:v>11.530707240077462</c:v>
                </c:pt>
                <c:pt idx="5">
                  <c:v>3.3403366194906843</c:v>
                </c:pt>
                <c:pt idx="6">
                  <c:v>10.038045827310842</c:v>
                </c:pt>
                <c:pt idx="7">
                  <c:v>5.7582878640173538</c:v>
                </c:pt>
                <c:pt idx="8">
                  <c:v>4.2786565465254123</c:v>
                </c:pt>
                <c:pt idx="9">
                  <c:v>9.2046830040425451</c:v>
                </c:pt>
                <c:pt idx="10">
                  <c:v>18.565099932276166</c:v>
                </c:pt>
                <c:pt idx="11">
                  <c:v>6.5254818453243404</c:v>
                </c:pt>
              </c:numCache>
            </c:numRef>
          </c:val>
          <c:extLst>
            <c:ext xmlns:c16="http://schemas.microsoft.com/office/drawing/2014/chart" uri="{C3380CC4-5D6E-409C-BE32-E72D297353CC}">
              <c16:uniqueId val="{00000003-95DD-43D0-BA7F-7B16AA60BBEC}"/>
            </c:ext>
          </c:extLst>
        </c:ser>
        <c:dLbls>
          <c:showLegendKey val="0"/>
          <c:showVal val="0"/>
          <c:showCatName val="0"/>
          <c:showSerName val="0"/>
          <c:showPercent val="0"/>
          <c:showBubbleSize val="0"/>
        </c:dLbls>
        <c:gapWidth val="150"/>
        <c:overlap val="100"/>
        <c:axId val="1179888735"/>
        <c:axId val="1179889695"/>
      </c:barChart>
      <c:catAx>
        <c:axId val="117988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79889695"/>
        <c:crosses val="autoZero"/>
        <c:auto val="1"/>
        <c:lblAlgn val="ctr"/>
        <c:lblOffset val="100"/>
        <c:noMultiLvlLbl val="0"/>
      </c:catAx>
      <c:valAx>
        <c:axId val="11798896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7988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45069870186814E-2"/>
          <c:y val="9.5739602754526379E-2"/>
          <c:w val="0.83927361300358128"/>
          <c:h val="0.61971747318612658"/>
        </c:manualLayout>
      </c:layout>
      <c:barChart>
        <c:barDir val="col"/>
        <c:grouping val="stacked"/>
        <c:varyColors val="0"/>
        <c:ser>
          <c:idx val="0"/>
          <c:order val="0"/>
          <c:tx>
            <c:strRef>
              <c:f>'F1.6f'!$B$4</c:f>
              <c:strCache>
                <c:ptCount val="1"/>
                <c:pt idx="0">
                  <c:v>Teknisk/ administrativt personale</c:v>
                </c:pt>
              </c:strCache>
            </c:strRef>
          </c:tx>
          <c:spPr>
            <a:solidFill>
              <a:schemeClr val="accent1"/>
            </a:solidFill>
            <a:ln>
              <a:noFill/>
            </a:ln>
            <a:effectLst/>
          </c:spPr>
          <c:invertIfNegative val="0"/>
          <c:cat>
            <c:strRef>
              <c:f>'F1.6f'!$A$5:$A$15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'F1.6f'!$B$5:$B$15</c:f>
              <c:numCache>
                <c:formatCode>_-* #\ ##0_-;\-* #\ ##0_-;_-* "-"??_-;_-@_-</c:formatCode>
                <c:ptCount val="11"/>
                <c:pt idx="0">
                  <c:v>4296</c:v>
                </c:pt>
                <c:pt idx="1">
                  <c:v>8088</c:v>
                </c:pt>
                <c:pt idx="2">
                  <c:v>864</c:v>
                </c:pt>
                <c:pt idx="3">
                  <c:v>1224</c:v>
                </c:pt>
                <c:pt idx="4">
                  <c:v>934</c:v>
                </c:pt>
                <c:pt idx="5">
                  <c:v>2055</c:v>
                </c:pt>
                <c:pt idx="6">
                  <c:v>4150</c:v>
                </c:pt>
                <c:pt idx="7">
                  <c:v>874</c:v>
                </c:pt>
                <c:pt idx="8">
                  <c:v>3511</c:v>
                </c:pt>
                <c:pt idx="9">
                  <c:v>726</c:v>
                </c:pt>
                <c:pt idx="10">
                  <c:v>1535</c:v>
                </c:pt>
              </c:numCache>
            </c:numRef>
          </c:val>
          <c:extLst>
            <c:ext xmlns:c16="http://schemas.microsoft.com/office/drawing/2014/chart" uri="{C3380CC4-5D6E-409C-BE32-E72D297353CC}">
              <c16:uniqueId val="{00000000-3FB7-42CB-8CFC-FC223D0ECFEC}"/>
            </c:ext>
          </c:extLst>
        </c:ser>
        <c:ser>
          <c:idx val="1"/>
          <c:order val="1"/>
          <c:tx>
            <c:strRef>
              <c:f>'F1.6f'!$C$4</c:f>
              <c:strCache>
                <c:ptCount val="1"/>
                <c:pt idx="0">
                  <c:v>Forskere/ faglig personale</c:v>
                </c:pt>
              </c:strCache>
            </c:strRef>
          </c:tx>
          <c:spPr>
            <a:solidFill>
              <a:schemeClr val="accent2"/>
            </a:solidFill>
            <a:ln>
              <a:noFill/>
            </a:ln>
            <a:effectLst/>
          </c:spPr>
          <c:invertIfNegative val="0"/>
          <c:cat>
            <c:strRef>
              <c:f>'F1.6f'!$A$5:$A$15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'F1.6f'!$C$5:$C$15</c:f>
              <c:numCache>
                <c:formatCode>_-* #\ ##0_-;\-* #\ ##0_-;_-* "-"??_-;_-@_-</c:formatCode>
                <c:ptCount val="11"/>
                <c:pt idx="0">
                  <c:v>10073</c:v>
                </c:pt>
                <c:pt idx="1">
                  <c:v>22216</c:v>
                </c:pt>
                <c:pt idx="2">
                  <c:v>2128</c:v>
                </c:pt>
                <c:pt idx="3">
                  <c:v>2981</c:v>
                </c:pt>
                <c:pt idx="4">
                  <c:v>2444</c:v>
                </c:pt>
                <c:pt idx="5">
                  <c:v>3998</c:v>
                </c:pt>
                <c:pt idx="6">
                  <c:v>8736</c:v>
                </c:pt>
                <c:pt idx="7">
                  <c:v>1922</c:v>
                </c:pt>
                <c:pt idx="8">
                  <c:v>10617</c:v>
                </c:pt>
                <c:pt idx="9">
                  <c:v>1656</c:v>
                </c:pt>
                <c:pt idx="10">
                  <c:v>3482</c:v>
                </c:pt>
              </c:numCache>
            </c:numRef>
          </c:val>
          <c:extLst>
            <c:ext xmlns:c16="http://schemas.microsoft.com/office/drawing/2014/chart" uri="{C3380CC4-5D6E-409C-BE32-E72D297353CC}">
              <c16:uniqueId val="{00000001-3FB7-42CB-8CFC-FC223D0ECFEC}"/>
            </c:ext>
          </c:extLst>
        </c:ser>
        <c:dLbls>
          <c:showLegendKey val="0"/>
          <c:showVal val="0"/>
          <c:showCatName val="0"/>
          <c:showSerName val="0"/>
          <c:showPercent val="0"/>
          <c:showBubbleSize val="0"/>
        </c:dLbls>
        <c:gapWidth val="219"/>
        <c:overlap val="100"/>
        <c:axId val="1771578063"/>
        <c:axId val="1771578479"/>
      </c:barChart>
      <c:lineChart>
        <c:grouping val="standard"/>
        <c:varyColors val="0"/>
        <c:ser>
          <c:idx val="2"/>
          <c:order val="2"/>
          <c:tx>
            <c:strRef>
              <c:f>'F1.6f'!$E$4</c:f>
              <c:strCache>
                <c:ptCount val="1"/>
                <c:pt idx="0">
                  <c:v>Andel forskere/ faglig personale med dr.grad</c:v>
                </c:pt>
              </c:strCache>
            </c:strRef>
          </c:tx>
          <c:spPr>
            <a:ln w="28575" cap="rnd">
              <a:noFill/>
              <a:round/>
            </a:ln>
            <a:effectLst/>
          </c:spPr>
          <c:marker>
            <c:symbol val="circle"/>
            <c:size val="5"/>
            <c:spPr>
              <a:solidFill>
                <a:schemeClr val="tx1"/>
              </a:solidFill>
              <a:ln w="9525">
                <a:noFill/>
              </a:ln>
              <a:effectLst/>
            </c:spPr>
          </c:marker>
          <c:cat>
            <c:strRef>
              <c:f>'F1.6f'!$A$5:$A$15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'F1.6f'!$E$5:$E$15</c:f>
              <c:numCache>
                <c:formatCode>General</c:formatCode>
                <c:ptCount val="11"/>
                <c:pt idx="0">
                  <c:v>27.7</c:v>
                </c:pt>
                <c:pt idx="1">
                  <c:v>36.5</c:v>
                </c:pt>
                <c:pt idx="2">
                  <c:v>28.1</c:v>
                </c:pt>
                <c:pt idx="3">
                  <c:v>25.9</c:v>
                </c:pt>
                <c:pt idx="4">
                  <c:v>29.7</c:v>
                </c:pt>
                <c:pt idx="5">
                  <c:v>27.6</c:v>
                </c:pt>
                <c:pt idx="6">
                  <c:v>42.8</c:v>
                </c:pt>
                <c:pt idx="7">
                  <c:v>22.1</c:v>
                </c:pt>
                <c:pt idx="8">
                  <c:v>40.6</c:v>
                </c:pt>
                <c:pt idx="9">
                  <c:v>32</c:v>
                </c:pt>
                <c:pt idx="10">
                  <c:v>47.8</c:v>
                </c:pt>
              </c:numCache>
            </c:numRef>
          </c:val>
          <c:smooth val="0"/>
          <c:extLst>
            <c:ext xmlns:c16="http://schemas.microsoft.com/office/drawing/2014/chart" uri="{C3380CC4-5D6E-409C-BE32-E72D297353CC}">
              <c16:uniqueId val="{00000002-3FB7-42CB-8CFC-FC223D0ECFEC}"/>
            </c:ext>
          </c:extLst>
        </c:ser>
        <c:dLbls>
          <c:showLegendKey val="0"/>
          <c:showVal val="0"/>
          <c:showCatName val="0"/>
          <c:showSerName val="0"/>
          <c:showPercent val="0"/>
          <c:showBubbleSize val="0"/>
        </c:dLbls>
        <c:marker val="1"/>
        <c:smooth val="0"/>
        <c:axId val="2043702607"/>
        <c:axId val="2043697615"/>
      </c:lineChart>
      <c:catAx>
        <c:axId val="17715780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FoU-personale</a:t>
                </a:r>
              </a:p>
            </c:rich>
          </c:tx>
          <c:layout>
            <c:manualLayout>
              <c:xMode val="edge"/>
              <c:yMode val="edge"/>
              <c:x val="8.6772455380111505E-4"/>
              <c:y val="8.1377154631067337E-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71578479"/>
        <c:crosses val="autoZero"/>
        <c:auto val="1"/>
        <c:lblAlgn val="ctr"/>
        <c:lblOffset val="100"/>
        <c:noMultiLvlLbl val="0"/>
      </c:catAx>
      <c:valAx>
        <c:axId val="1771578479"/>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71578063"/>
        <c:crosses val="autoZero"/>
        <c:crossBetween val="between"/>
      </c:valAx>
      <c:valAx>
        <c:axId val="2043697615"/>
        <c:scaling>
          <c:orientation val="minMax"/>
          <c:max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43702607"/>
        <c:crosses val="max"/>
        <c:crossBetween val="between"/>
      </c:valAx>
      <c:catAx>
        <c:axId val="2043702607"/>
        <c:scaling>
          <c:orientation val="minMax"/>
        </c:scaling>
        <c:delete val="1"/>
        <c:axPos val="b"/>
        <c:numFmt formatCode="General" sourceLinked="1"/>
        <c:majorTickMark val="out"/>
        <c:minorTickMark val="none"/>
        <c:tickLblPos val="nextTo"/>
        <c:crossAx val="2043697615"/>
        <c:crosses val="autoZero"/>
        <c:auto val="1"/>
        <c:lblAlgn val="ctr"/>
        <c:lblOffset val="100"/>
        <c:noMultiLvlLbl val="0"/>
      </c:catAx>
      <c:spPr>
        <a:noFill/>
        <a:ln>
          <a:noFill/>
        </a:ln>
        <a:effectLst/>
      </c:spPr>
    </c:plotArea>
    <c:legend>
      <c:legendPos val="b"/>
      <c:layout>
        <c:manualLayout>
          <c:xMode val="edge"/>
          <c:yMode val="edge"/>
          <c:x val="0.26201380263914176"/>
          <c:y val="5.1037938439513243E-2"/>
          <c:w val="0.44694890933426584"/>
          <c:h val="0.197172512526843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80329814599773E-2"/>
          <c:y val="0.11125596043405155"/>
          <c:w val="0.89247641771632114"/>
          <c:h val="0.63041722627721242"/>
        </c:manualLayout>
      </c:layout>
      <c:barChart>
        <c:barDir val="col"/>
        <c:grouping val="stacked"/>
        <c:varyColors val="0"/>
        <c:ser>
          <c:idx val="0"/>
          <c:order val="0"/>
          <c:tx>
            <c:strRef>
              <c:f>'F1.6g'!$B$6</c:f>
              <c:strCache>
                <c:ptCount val="1"/>
                <c:pt idx="0">
                  <c:v>Næringslivet</c:v>
                </c:pt>
              </c:strCache>
            </c:strRef>
          </c:tx>
          <c:spPr>
            <a:solidFill>
              <a:schemeClr val="accent1"/>
            </a:solidFill>
            <a:ln>
              <a:noFill/>
            </a:ln>
            <a:effectLst/>
          </c:spPr>
          <c:invertIfNegative val="0"/>
          <c:cat>
            <c:strRef>
              <c:f>'F1.6g'!$A$7:$A$17</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'F1.6g'!$B$7:$B$17</c:f>
              <c:numCache>
                <c:formatCode>General</c:formatCode>
                <c:ptCount val="11"/>
                <c:pt idx="0">
                  <c:v>8252</c:v>
                </c:pt>
                <c:pt idx="1">
                  <c:v>12729</c:v>
                </c:pt>
                <c:pt idx="2">
                  <c:v>1304</c:v>
                </c:pt>
                <c:pt idx="3">
                  <c:v>2877</c:v>
                </c:pt>
                <c:pt idx="4">
                  <c:v>1749</c:v>
                </c:pt>
                <c:pt idx="5">
                  <c:v>3714</c:v>
                </c:pt>
                <c:pt idx="6">
                  <c:v>4098</c:v>
                </c:pt>
                <c:pt idx="7">
                  <c:v>1803</c:v>
                </c:pt>
                <c:pt idx="8">
                  <c:v>4465</c:v>
                </c:pt>
                <c:pt idx="9">
                  <c:v>873</c:v>
                </c:pt>
                <c:pt idx="10">
                  <c:v>813</c:v>
                </c:pt>
              </c:numCache>
            </c:numRef>
          </c:val>
          <c:extLst>
            <c:ext xmlns:c16="http://schemas.microsoft.com/office/drawing/2014/chart" uri="{C3380CC4-5D6E-409C-BE32-E72D297353CC}">
              <c16:uniqueId val="{00000000-E8D7-4C1C-B878-C36B95F0ADD2}"/>
            </c:ext>
          </c:extLst>
        </c:ser>
        <c:ser>
          <c:idx val="1"/>
          <c:order val="1"/>
          <c:tx>
            <c:strRef>
              <c:f>'F1.6g'!$C$6</c:f>
              <c:strCache>
                <c:ptCount val="1"/>
                <c:pt idx="0">
                  <c:v>Instituttsektoren</c:v>
                </c:pt>
              </c:strCache>
            </c:strRef>
          </c:tx>
          <c:spPr>
            <a:solidFill>
              <a:schemeClr val="accent2"/>
            </a:solidFill>
            <a:ln>
              <a:noFill/>
            </a:ln>
            <a:effectLst/>
          </c:spPr>
          <c:invertIfNegative val="0"/>
          <c:cat>
            <c:strRef>
              <c:f>'F1.6g'!$A$7:$A$17</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'F1.6g'!$C$7:$C$17</c:f>
              <c:numCache>
                <c:formatCode>General</c:formatCode>
                <c:ptCount val="11"/>
                <c:pt idx="0">
                  <c:v>3017</c:v>
                </c:pt>
                <c:pt idx="1">
                  <c:v>4122</c:v>
                </c:pt>
                <c:pt idx="2">
                  <c:v>420</c:v>
                </c:pt>
                <c:pt idx="3">
                  <c:v>431</c:v>
                </c:pt>
                <c:pt idx="4">
                  <c:v>369</c:v>
                </c:pt>
                <c:pt idx="5">
                  <c:v>347</c:v>
                </c:pt>
                <c:pt idx="6">
                  <c:v>1997</c:v>
                </c:pt>
                <c:pt idx="7">
                  <c:v>226</c:v>
                </c:pt>
                <c:pt idx="8">
                  <c:v>2384</c:v>
                </c:pt>
                <c:pt idx="9">
                  <c:v>395</c:v>
                </c:pt>
                <c:pt idx="10">
                  <c:v>780</c:v>
                </c:pt>
              </c:numCache>
            </c:numRef>
          </c:val>
          <c:extLst>
            <c:ext xmlns:c16="http://schemas.microsoft.com/office/drawing/2014/chart" uri="{C3380CC4-5D6E-409C-BE32-E72D297353CC}">
              <c16:uniqueId val="{00000001-E8D7-4C1C-B878-C36B95F0ADD2}"/>
            </c:ext>
          </c:extLst>
        </c:ser>
        <c:ser>
          <c:idx val="2"/>
          <c:order val="2"/>
          <c:tx>
            <c:strRef>
              <c:f>'F1.6g'!$D$6</c:f>
              <c:strCache>
                <c:ptCount val="1"/>
                <c:pt idx="0">
                  <c:v>Universitets- og høgskolesektoren</c:v>
                </c:pt>
              </c:strCache>
            </c:strRef>
          </c:tx>
          <c:spPr>
            <a:solidFill>
              <a:schemeClr val="accent3"/>
            </a:solidFill>
            <a:ln>
              <a:noFill/>
            </a:ln>
            <a:effectLst/>
          </c:spPr>
          <c:invertIfNegative val="0"/>
          <c:cat>
            <c:strRef>
              <c:f>'F1.6g'!$A$7:$A$17</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'F1.6g'!$D$7:$D$17</c:f>
              <c:numCache>
                <c:formatCode>General</c:formatCode>
                <c:ptCount val="11"/>
                <c:pt idx="0">
                  <c:v>3100</c:v>
                </c:pt>
                <c:pt idx="1">
                  <c:v>13453</c:v>
                </c:pt>
                <c:pt idx="2">
                  <c:v>1268</c:v>
                </c:pt>
                <c:pt idx="3">
                  <c:v>897</c:v>
                </c:pt>
                <c:pt idx="4">
                  <c:v>1260</c:v>
                </c:pt>
                <c:pt idx="5">
                  <c:v>1992</c:v>
                </c:pt>
                <c:pt idx="6">
                  <c:v>6791</c:v>
                </c:pt>
                <c:pt idx="7">
                  <c:v>767</c:v>
                </c:pt>
                <c:pt idx="8">
                  <c:v>7279</c:v>
                </c:pt>
                <c:pt idx="9">
                  <c:v>1114</c:v>
                </c:pt>
                <c:pt idx="10">
                  <c:v>3424</c:v>
                </c:pt>
              </c:numCache>
            </c:numRef>
          </c:val>
          <c:extLst>
            <c:ext xmlns:c16="http://schemas.microsoft.com/office/drawing/2014/chart" uri="{C3380CC4-5D6E-409C-BE32-E72D297353CC}">
              <c16:uniqueId val="{00000002-E8D7-4C1C-B878-C36B95F0ADD2}"/>
            </c:ext>
          </c:extLst>
        </c:ser>
        <c:dLbls>
          <c:showLegendKey val="0"/>
          <c:showVal val="0"/>
          <c:showCatName val="0"/>
          <c:showSerName val="0"/>
          <c:showPercent val="0"/>
          <c:showBubbleSize val="0"/>
        </c:dLbls>
        <c:gapWidth val="150"/>
        <c:overlap val="100"/>
        <c:axId val="642372191"/>
        <c:axId val="642400511"/>
      </c:barChart>
      <c:catAx>
        <c:axId val="642372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42400511"/>
        <c:crosses val="autoZero"/>
        <c:auto val="1"/>
        <c:lblAlgn val="ctr"/>
        <c:lblOffset val="100"/>
        <c:noMultiLvlLbl val="0"/>
      </c:catAx>
      <c:valAx>
        <c:axId val="6424005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Antall personer</a:t>
                </a:r>
              </a:p>
            </c:rich>
          </c:tx>
          <c:layout>
            <c:manualLayout>
              <c:xMode val="edge"/>
              <c:yMode val="edge"/>
              <c:x val="4.0805913580143774E-3"/>
              <c:y val="8.020339254026594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42372191"/>
        <c:crosses val="autoZero"/>
        <c:crossBetween val="between"/>
      </c:valAx>
      <c:spPr>
        <a:noFill/>
        <a:ln>
          <a:noFill/>
        </a:ln>
        <a:effectLst/>
      </c:spPr>
    </c:plotArea>
    <c:legend>
      <c:legendPos val="b"/>
      <c:layout>
        <c:manualLayout>
          <c:xMode val="edge"/>
          <c:yMode val="edge"/>
          <c:x val="0.2629737772097358"/>
          <c:y val="0.12698578732308688"/>
          <c:w val="0.64665285144795226"/>
          <c:h val="5.448214233854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7"/>
          <c:order val="7"/>
          <c:tx>
            <c:strRef>
              <c:f>'F1.6h'!$I$5</c:f>
              <c:strCache>
                <c:ptCount val="1"/>
                <c:pt idx="0">
                  <c:v>Næringslivet</c:v>
                </c:pt>
              </c:strCache>
            </c:strRef>
          </c:tx>
          <c:spPr>
            <a:solidFill>
              <a:schemeClr val="accent2">
                <a:lumMod val="60000"/>
              </a:schemeClr>
            </a:solidFill>
            <a:ln>
              <a:noFill/>
            </a:ln>
            <a:effectLst/>
          </c:spPr>
          <c:invertIfNegative val="0"/>
          <c:cat>
            <c:strRef>
              <c:f>'F1.6h'!$A$6:$A$16</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'F1.6h'!$I$6:$I$16</c:f>
              <c:numCache>
                <c:formatCode>General</c:formatCode>
                <c:ptCount val="11"/>
                <c:pt idx="0">
                  <c:v>21</c:v>
                </c:pt>
                <c:pt idx="1">
                  <c:v>26</c:v>
                </c:pt>
                <c:pt idx="2">
                  <c:v>20</c:v>
                </c:pt>
                <c:pt idx="3">
                  <c:v>21</c:v>
                </c:pt>
                <c:pt idx="4">
                  <c:v>16</c:v>
                </c:pt>
                <c:pt idx="5">
                  <c:v>18</c:v>
                </c:pt>
                <c:pt idx="6">
                  <c:v>23</c:v>
                </c:pt>
                <c:pt idx="7">
                  <c:v>19</c:v>
                </c:pt>
                <c:pt idx="8">
                  <c:v>19</c:v>
                </c:pt>
                <c:pt idx="9">
                  <c:v>27</c:v>
                </c:pt>
                <c:pt idx="10">
                  <c:v>31</c:v>
                </c:pt>
              </c:numCache>
            </c:numRef>
          </c:val>
          <c:extLst>
            <c:ext xmlns:c16="http://schemas.microsoft.com/office/drawing/2014/chart" uri="{C3380CC4-5D6E-409C-BE32-E72D297353CC}">
              <c16:uniqueId val="{00000000-FEE9-4D27-8D53-B54F29005DAE}"/>
            </c:ext>
          </c:extLst>
        </c:ser>
        <c:ser>
          <c:idx val="8"/>
          <c:order val="8"/>
          <c:tx>
            <c:strRef>
              <c:f>'F1.6h'!$J$5</c:f>
              <c:strCache>
                <c:ptCount val="1"/>
                <c:pt idx="0">
                  <c:v>Instituttsektoren</c:v>
                </c:pt>
              </c:strCache>
            </c:strRef>
          </c:tx>
          <c:spPr>
            <a:solidFill>
              <a:schemeClr val="accent3">
                <a:lumMod val="60000"/>
              </a:schemeClr>
            </a:solidFill>
            <a:ln>
              <a:noFill/>
            </a:ln>
            <a:effectLst/>
          </c:spPr>
          <c:invertIfNegative val="0"/>
          <c:cat>
            <c:strRef>
              <c:f>'F1.6h'!$A$6:$A$16</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'F1.6h'!$J$6:$J$16</c:f>
              <c:numCache>
                <c:formatCode>General</c:formatCode>
                <c:ptCount val="11"/>
                <c:pt idx="0">
                  <c:v>42</c:v>
                </c:pt>
                <c:pt idx="1">
                  <c:v>50</c:v>
                </c:pt>
                <c:pt idx="2">
                  <c:v>60</c:v>
                </c:pt>
                <c:pt idx="3">
                  <c:v>53</c:v>
                </c:pt>
                <c:pt idx="4">
                  <c:v>54</c:v>
                </c:pt>
                <c:pt idx="5">
                  <c:v>48</c:v>
                </c:pt>
                <c:pt idx="6">
                  <c:v>46</c:v>
                </c:pt>
                <c:pt idx="7">
                  <c:v>52</c:v>
                </c:pt>
                <c:pt idx="8">
                  <c:v>40</c:v>
                </c:pt>
                <c:pt idx="9">
                  <c:v>55</c:v>
                </c:pt>
                <c:pt idx="10">
                  <c:v>48</c:v>
                </c:pt>
              </c:numCache>
            </c:numRef>
          </c:val>
          <c:extLst>
            <c:ext xmlns:c16="http://schemas.microsoft.com/office/drawing/2014/chart" uri="{C3380CC4-5D6E-409C-BE32-E72D297353CC}">
              <c16:uniqueId val="{00000001-FEE9-4D27-8D53-B54F29005DAE}"/>
            </c:ext>
          </c:extLst>
        </c:ser>
        <c:ser>
          <c:idx val="9"/>
          <c:order val="9"/>
          <c:tx>
            <c:strRef>
              <c:f>'F1.6h'!$K$5</c:f>
              <c:strCache>
                <c:ptCount val="1"/>
                <c:pt idx="0">
                  <c:v>UoH-sektoren</c:v>
                </c:pt>
              </c:strCache>
            </c:strRef>
          </c:tx>
          <c:spPr>
            <a:solidFill>
              <a:schemeClr val="accent4">
                <a:lumMod val="60000"/>
              </a:schemeClr>
            </a:solidFill>
            <a:ln>
              <a:noFill/>
            </a:ln>
            <a:effectLst/>
          </c:spPr>
          <c:invertIfNegative val="0"/>
          <c:cat>
            <c:strRef>
              <c:f>'F1.6h'!$A$6:$A$16</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'F1.6h'!$K$6:$K$16</c:f>
              <c:numCache>
                <c:formatCode>General</c:formatCode>
                <c:ptCount val="11"/>
                <c:pt idx="0">
                  <c:v>55</c:v>
                </c:pt>
                <c:pt idx="1">
                  <c:v>55</c:v>
                </c:pt>
                <c:pt idx="2">
                  <c:v>56</c:v>
                </c:pt>
                <c:pt idx="3">
                  <c:v>56</c:v>
                </c:pt>
                <c:pt idx="4">
                  <c:v>50</c:v>
                </c:pt>
                <c:pt idx="5">
                  <c:v>54</c:v>
                </c:pt>
                <c:pt idx="6">
                  <c:v>51</c:v>
                </c:pt>
                <c:pt idx="7">
                  <c:v>55</c:v>
                </c:pt>
                <c:pt idx="8">
                  <c:v>48</c:v>
                </c:pt>
                <c:pt idx="9">
                  <c:v>48</c:v>
                </c:pt>
                <c:pt idx="10">
                  <c:v>55</c:v>
                </c:pt>
              </c:numCache>
            </c:numRef>
          </c:val>
          <c:extLst>
            <c:ext xmlns:c16="http://schemas.microsoft.com/office/drawing/2014/chart" uri="{C3380CC4-5D6E-409C-BE32-E72D297353CC}">
              <c16:uniqueId val="{00000002-FEE9-4D27-8D53-B54F29005DAE}"/>
            </c:ext>
          </c:extLst>
        </c:ser>
        <c:dLbls>
          <c:showLegendKey val="0"/>
          <c:showVal val="0"/>
          <c:showCatName val="0"/>
          <c:showSerName val="0"/>
          <c:showPercent val="0"/>
          <c:showBubbleSize val="0"/>
        </c:dLbls>
        <c:gapWidth val="219"/>
        <c:axId val="818998447"/>
        <c:axId val="819004207"/>
        <c:extLst>
          <c:ext xmlns:c15="http://schemas.microsoft.com/office/drawing/2012/chart" uri="{02D57815-91ED-43cb-92C2-25804820EDAC}">
            <c15:filteredBarSeries>
              <c15:ser>
                <c:idx val="0"/>
                <c:order val="0"/>
                <c:tx>
                  <c:strRef>
                    <c:extLst>
                      <c:ext uri="{02D57815-91ED-43cb-92C2-25804820EDAC}">
                        <c15:formulaRef>
                          <c15:sqref>'F1.6h'!$B$5</c15:sqref>
                        </c15:formulaRef>
                      </c:ext>
                    </c:extLst>
                    <c:strCache>
                      <c:ptCount val="1"/>
                      <c:pt idx="0">
                        <c:v>Forskere/ faglig personale</c:v>
                      </c:pt>
                    </c:strCache>
                  </c:strRef>
                </c:tx>
                <c:spPr>
                  <a:solidFill>
                    <a:schemeClr val="accent1"/>
                  </a:solidFill>
                  <a:ln>
                    <a:noFill/>
                  </a:ln>
                  <a:effectLst/>
                </c:spPr>
                <c:invertIfNegative val="0"/>
                <c:cat>
                  <c:strRef>
                    <c:extLst>
                      <c:ex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c:ext uri="{02D57815-91ED-43cb-92C2-25804820EDAC}">
                        <c15:formulaRef>
                          <c15:sqref>'F1.6h'!$B$6:$B$16</c15:sqref>
                        </c15:formulaRef>
                      </c:ext>
                    </c:extLst>
                    <c:numCache>
                      <c:formatCode>General</c:formatCode>
                      <c:ptCount val="11"/>
                      <c:pt idx="0">
                        <c:v>10073</c:v>
                      </c:pt>
                      <c:pt idx="1">
                        <c:v>22216</c:v>
                      </c:pt>
                      <c:pt idx="2">
                        <c:v>2128</c:v>
                      </c:pt>
                      <c:pt idx="3">
                        <c:v>2981</c:v>
                      </c:pt>
                      <c:pt idx="4">
                        <c:v>2444</c:v>
                      </c:pt>
                      <c:pt idx="5">
                        <c:v>3998</c:v>
                      </c:pt>
                      <c:pt idx="6">
                        <c:v>8736</c:v>
                      </c:pt>
                      <c:pt idx="7">
                        <c:v>1922</c:v>
                      </c:pt>
                      <c:pt idx="8">
                        <c:v>10617</c:v>
                      </c:pt>
                      <c:pt idx="9">
                        <c:v>1656</c:v>
                      </c:pt>
                      <c:pt idx="10">
                        <c:v>3432</c:v>
                      </c:pt>
                    </c:numCache>
                  </c:numRef>
                </c:val>
                <c:extLst>
                  <c:ext xmlns:c16="http://schemas.microsoft.com/office/drawing/2014/chart" uri="{C3380CC4-5D6E-409C-BE32-E72D297353CC}">
                    <c16:uniqueId val="{00000004-FEE9-4D27-8D53-B54F29005DA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'F1.6h'!$C$5</c15:sqref>
                        </c15:formulaRef>
                      </c:ext>
                    </c:extLst>
                    <c:strCache>
                      <c:ptCount val="1"/>
                      <c:pt idx="0">
                        <c:v>N</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'F1.6h'!$C$6:$C$16</c15:sqref>
                        </c15:formulaRef>
                      </c:ext>
                    </c:extLst>
                    <c:numCache>
                      <c:formatCode>General</c:formatCode>
                      <c:ptCount val="11"/>
                      <c:pt idx="0">
                        <c:v>6067</c:v>
                      </c:pt>
                      <c:pt idx="1">
                        <c:v>9549</c:v>
                      </c:pt>
                      <c:pt idx="2">
                        <c:v>841</c:v>
                      </c:pt>
                      <c:pt idx="3">
                        <c:v>1847</c:v>
                      </c:pt>
                      <c:pt idx="4">
                        <c:v>1164</c:v>
                      </c:pt>
                      <c:pt idx="5">
                        <c:v>2231</c:v>
                      </c:pt>
                      <c:pt idx="6">
                        <c:v>2674</c:v>
                      </c:pt>
                      <c:pt idx="7">
                        <c:v>1096</c:v>
                      </c:pt>
                      <c:pt idx="8">
                        <c:v>3345</c:v>
                      </c:pt>
                      <c:pt idx="9">
                        <c:v>517</c:v>
                      </c:pt>
                      <c:pt idx="10">
                        <c:v>528</c:v>
                      </c:pt>
                    </c:numCache>
                  </c:numRef>
                </c:val>
                <c:extLst xmlns:c15="http://schemas.microsoft.com/office/drawing/2012/chart">
                  <c:ext xmlns:c16="http://schemas.microsoft.com/office/drawing/2014/chart" uri="{C3380CC4-5D6E-409C-BE32-E72D297353CC}">
                    <c16:uniqueId val="{00000005-FEE9-4D27-8D53-B54F29005DA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'F1.6h'!$D$5</c15:sqref>
                        </c15:formulaRef>
                      </c:ext>
                    </c:extLst>
                    <c:strCache>
                      <c:ptCount val="1"/>
                      <c:pt idx="0">
                        <c:v>N</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'F1.6h'!$D$6:$D$16</c15:sqref>
                        </c15:formulaRef>
                      </c:ext>
                    </c:extLst>
                    <c:numCache>
                      <c:formatCode>General</c:formatCode>
                      <c:ptCount val="11"/>
                      <c:pt idx="0">
                        <c:v>1297</c:v>
                      </c:pt>
                      <c:pt idx="1">
                        <c:v>2456</c:v>
                      </c:pt>
                      <c:pt idx="2">
                        <c:v>171</c:v>
                      </c:pt>
                      <c:pt idx="3">
                        <c:v>390</c:v>
                      </c:pt>
                      <c:pt idx="4">
                        <c:v>192</c:v>
                      </c:pt>
                      <c:pt idx="5">
                        <c:v>411</c:v>
                      </c:pt>
                      <c:pt idx="6">
                        <c:v>605</c:v>
                      </c:pt>
                      <c:pt idx="7">
                        <c:v>203</c:v>
                      </c:pt>
                      <c:pt idx="8">
                        <c:v>640</c:v>
                      </c:pt>
                      <c:pt idx="9">
                        <c:v>138</c:v>
                      </c:pt>
                      <c:pt idx="10">
                        <c:v>162</c:v>
                      </c:pt>
                    </c:numCache>
                  </c:numRef>
                </c:val>
                <c:extLst xmlns:c15="http://schemas.microsoft.com/office/drawing/2012/chart">
                  <c:ext xmlns:c16="http://schemas.microsoft.com/office/drawing/2014/chart" uri="{C3380CC4-5D6E-409C-BE32-E72D297353CC}">
                    <c16:uniqueId val="{00000006-FEE9-4D27-8D53-B54F29005DA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'F1.6h'!$E$5</c15:sqref>
                        </c15:formulaRef>
                      </c:ext>
                    </c:extLst>
                    <c:strCache>
                      <c:ptCount val="1"/>
                      <c:pt idx="0">
                        <c:v>I</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'F1.6h'!$E$6:$E$16</c15:sqref>
                        </c15:formulaRef>
                      </c:ext>
                    </c:extLst>
                    <c:numCache>
                      <c:formatCode>General</c:formatCode>
                      <c:ptCount val="11"/>
                      <c:pt idx="0">
                        <c:v>1664</c:v>
                      </c:pt>
                      <c:pt idx="1">
                        <c:v>2888</c:v>
                      </c:pt>
                      <c:pt idx="2">
                        <c:v>259</c:v>
                      </c:pt>
                      <c:pt idx="3">
                        <c:v>289</c:v>
                      </c:pt>
                      <c:pt idx="4">
                        <c:v>269</c:v>
                      </c:pt>
                      <c:pt idx="5">
                        <c:v>216</c:v>
                      </c:pt>
                      <c:pt idx="6">
                        <c:v>1079</c:v>
                      </c:pt>
                      <c:pt idx="7">
                        <c:v>172</c:v>
                      </c:pt>
                      <c:pt idx="8">
                        <c:v>1691</c:v>
                      </c:pt>
                      <c:pt idx="9">
                        <c:v>268</c:v>
                      </c:pt>
                      <c:pt idx="10">
                        <c:v>465</c:v>
                      </c:pt>
                    </c:numCache>
                  </c:numRef>
                </c:val>
                <c:extLst xmlns:c15="http://schemas.microsoft.com/office/drawing/2012/chart">
                  <c:ext xmlns:c16="http://schemas.microsoft.com/office/drawing/2014/chart" uri="{C3380CC4-5D6E-409C-BE32-E72D297353CC}">
                    <c16:uniqueId val="{00000007-FEE9-4D27-8D53-B54F29005DA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'F1.6h'!$F$5</c15:sqref>
                        </c15:formulaRef>
                      </c:ext>
                    </c:extLst>
                    <c:strCache>
                      <c:ptCount val="1"/>
                      <c:pt idx="0">
                        <c:v>I</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'F1.6h'!$F$6:$F$16</c15:sqref>
                        </c15:formulaRef>
                      </c:ext>
                    </c:extLst>
                    <c:numCache>
                      <c:formatCode>General</c:formatCode>
                      <c:ptCount val="11"/>
                      <c:pt idx="0">
                        <c:v>705</c:v>
                      </c:pt>
                      <c:pt idx="1">
                        <c:v>1430</c:v>
                      </c:pt>
                      <c:pt idx="2">
                        <c:v>156</c:v>
                      </c:pt>
                      <c:pt idx="3">
                        <c:v>154</c:v>
                      </c:pt>
                      <c:pt idx="4">
                        <c:v>144</c:v>
                      </c:pt>
                      <c:pt idx="5">
                        <c:v>103</c:v>
                      </c:pt>
                      <c:pt idx="6">
                        <c:v>491</c:v>
                      </c:pt>
                      <c:pt idx="7">
                        <c:v>89</c:v>
                      </c:pt>
                      <c:pt idx="8">
                        <c:v>668</c:v>
                      </c:pt>
                      <c:pt idx="9">
                        <c:v>147</c:v>
                      </c:pt>
                      <c:pt idx="10">
                        <c:v>224</c:v>
                      </c:pt>
                    </c:numCache>
                  </c:numRef>
                </c:val>
                <c:extLst xmlns:c15="http://schemas.microsoft.com/office/drawing/2012/chart">
                  <c:ext xmlns:c16="http://schemas.microsoft.com/office/drawing/2014/chart" uri="{C3380CC4-5D6E-409C-BE32-E72D297353CC}">
                    <c16:uniqueId val="{00000008-FEE9-4D27-8D53-B54F29005DA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'F1.6h'!$G$5</c15:sqref>
                        </c15:formulaRef>
                      </c:ext>
                    </c:extLst>
                    <c:strCache>
                      <c:ptCount val="1"/>
                      <c:pt idx="0">
                        <c:v>U</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'F1.6h'!$G$6:$G$16</c15:sqref>
                        </c15:formulaRef>
                      </c:ext>
                    </c:extLst>
                    <c:numCache>
                      <c:formatCode>General</c:formatCode>
                      <c:ptCount val="11"/>
                      <c:pt idx="0">
                        <c:v>2342</c:v>
                      </c:pt>
                      <c:pt idx="1">
                        <c:v>9779</c:v>
                      </c:pt>
                      <c:pt idx="2">
                        <c:v>1028</c:v>
                      </c:pt>
                      <c:pt idx="3">
                        <c:v>845</c:v>
                      </c:pt>
                      <c:pt idx="4">
                        <c:v>1011</c:v>
                      </c:pt>
                      <c:pt idx="5">
                        <c:v>1551</c:v>
                      </c:pt>
                      <c:pt idx="6">
                        <c:v>4983</c:v>
                      </c:pt>
                      <c:pt idx="7">
                        <c:v>654</c:v>
                      </c:pt>
                      <c:pt idx="8">
                        <c:v>5581</c:v>
                      </c:pt>
                      <c:pt idx="9">
                        <c:v>871</c:v>
                      </c:pt>
                      <c:pt idx="10">
                        <c:v>2489</c:v>
                      </c:pt>
                    </c:numCache>
                  </c:numRef>
                </c:val>
                <c:extLst xmlns:c15="http://schemas.microsoft.com/office/drawing/2012/chart">
                  <c:ext xmlns:c16="http://schemas.microsoft.com/office/drawing/2014/chart" uri="{C3380CC4-5D6E-409C-BE32-E72D297353CC}">
                    <c16:uniqueId val="{00000009-FEE9-4D27-8D53-B54F29005DA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'F1.6h'!$H$5</c15:sqref>
                        </c15:formulaRef>
                      </c:ext>
                    </c:extLst>
                    <c:strCache>
                      <c:ptCount val="1"/>
                      <c:pt idx="0">
                        <c:v>U</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'F1.6h'!$H$6:$H$16</c15:sqref>
                        </c15:formulaRef>
                      </c:ext>
                    </c:extLst>
                    <c:numCache>
                      <c:formatCode>General</c:formatCode>
                      <c:ptCount val="11"/>
                      <c:pt idx="0">
                        <c:v>1297</c:v>
                      </c:pt>
                      <c:pt idx="1">
                        <c:v>5342</c:v>
                      </c:pt>
                      <c:pt idx="2">
                        <c:v>571</c:v>
                      </c:pt>
                      <c:pt idx="3">
                        <c:v>471</c:v>
                      </c:pt>
                      <c:pt idx="4">
                        <c:v>507</c:v>
                      </c:pt>
                      <c:pt idx="5">
                        <c:v>838</c:v>
                      </c:pt>
                      <c:pt idx="6">
                        <c:v>2565</c:v>
                      </c:pt>
                      <c:pt idx="7">
                        <c:v>360</c:v>
                      </c:pt>
                      <c:pt idx="8">
                        <c:v>2651</c:v>
                      </c:pt>
                      <c:pt idx="9">
                        <c:v>417</c:v>
                      </c:pt>
                      <c:pt idx="10">
                        <c:v>1374</c:v>
                      </c:pt>
                    </c:numCache>
                  </c:numRef>
                </c:val>
                <c:extLst xmlns:c15="http://schemas.microsoft.com/office/drawing/2012/chart">
                  <c:ext xmlns:c16="http://schemas.microsoft.com/office/drawing/2014/chart" uri="{C3380CC4-5D6E-409C-BE32-E72D297353CC}">
                    <c16:uniqueId val="{0000000A-FEE9-4D27-8D53-B54F29005DAE}"/>
                  </c:ext>
                </c:extLst>
              </c15:ser>
            </c15:filteredBarSeries>
          </c:ext>
        </c:extLst>
      </c:barChart>
      <c:lineChart>
        <c:grouping val="standard"/>
        <c:varyColors val="0"/>
        <c:ser>
          <c:idx val="10"/>
          <c:order val="10"/>
          <c:tx>
            <c:strRef>
              <c:f>'F1.6h'!$L$5</c:f>
              <c:strCache>
                <c:ptCount val="1"/>
                <c:pt idx="0">
                  <c:v>Landsgjenomsnitt</c:v>
                </c:pt>
              </c:strCache>
            </c:strRef>
          </c:tx>
          <c:spPr>
            <a:ln w="28575" cap="rnd">
              <a:solidFill>
                <a:schemeClr val="accent5">
                  <a:lumMod val="60000"/>
                </a:schemeClr>
              </a:solidFill>
              <a:round/>
            </a:ln>
            <a:effectLst/>
          </c:spPr>
          <c:marker>
            <c:symbol val="none"/>
          </c:marker>
          <c:cat>
            <c:strRef>
              <c:f>'F1.6h'!$A$6:$A$16</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'F1.6h'!$L$6:$L$16</c:f>
              <c:numCache>
                <c:formatCode>General</c:formatCode>
                <c:ptCount val="11"/>
                <c:pt idx="0">
                  <c:v>39</c:v>
                </c:pt>
                <c:pt idx="1">
                  <c:v>39</c:v>
                </c:pt>
                <c:pt idx="2">
                  <c:v>39</c:v>
                </c:pt>
                <c:pt idx="3">
                  <c:v>39</c:v>
                </c:pt>
                <c:pt idx="4">
                  <c:v>39</c:v>
                </c:pt>
                <c:pt idx="5">
                  <c:v>39</c:v>
                </c:pt>
                <c:pt idx="6">
                  <c:v>39</c:v>
                </c:pt>
                <c:pt idx="7">
                  <c:v>39</c:v>
                </c:pt>
                <c:pt idx="8">
                  <c:v>39</c:v>
                </c:pt>
                <c:pt idx="9">
                  <c:v>39</c:v>
                </c:pt>
                <c:pt idx="10">
                  <c:v>39</c:v>
                </c:pt>
              </c:numCache>
            </c:numRef>
          </c:val>
          <c:smooth val="0"/>
          <c:extLst>
            <c:ext xmlns:c16="http://schemas.microsoft.com/office/drawing/2014/chart" uri="{C3380CC4-5D6E-409C-BE32-E72D297353CC}">
              <c16:uniqueId val="{00000003-FEE9-4D27-8D53-B54F29005DAE}"/>
            </c:ext>
          </c:extLst>
        </c:ser>
        <c:dLbls>
          <c:showLegendKey val="0"/>
          <c:showVal val="0"/>
          <c:showCatName val="0"/>
          <c:showSerName val="0"/>
          <c:showPercent val="0"/>
          <c:showBubbleSize val="0"/>
        </c:dLbls>
        <c:marker val="1"/>
        <c:smooth val="0"/>
        <c:axId val="818998447"/>
        <c:axId val="819004207"/>
      </c:lineChart>
      <c:catAx>
        <c:axId val="818998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19004207"/>
        <c:crosses val="autoZero"/>
        <c:auto val="1"/>
        <c:lblAlgn val="ctr"/>
        <c:lblOffset val="100"/>
        <c:noMultiLvlLbl val="0"/>
      </c:catAx>
      <c:valAx>
        <c:axId val="819004207"/>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18998447"/>
        <c:crosses val="autoZero"/>
        <c:crossBetween val="between"/>
      </c:valAx>
      <c:spPr>
        <a:noFill/>
        <a:ln>
          <a:noFill/>
        </a:ln>
        <a:effectLst/>
      </c:spPr>
    </c:plotArea>
    <c:legend>
      <c:legendPos val="b"/>
      <c:layout>
        <c:manualLayout>
          <c:xMode val="edge"/>
          <c:yMode val="edge"/>
          <c:x val="9.3608213965526335E-2"/>
          <c:y val="5.7184900321856039E-2"/>
          <c:w val="0.82926991931263616"/>
          <c:h val="5.99083407021937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Alle fylker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0"/>
          <c:order val="0"/>
          <c:tx>
            <c:strRef>
              <c:f>'F1.6k'!$A$5</c:f>
              <c:strCache>
                <c:ptCount val="1"/>
                <c:pt idx="0">
                  <c:v>Viken</c:v>
                </c:pt>
              </c:strCache>
            </c:strRef>
          </c:tx>
          <c:spPr>
            <a:ln w="28575" cap="rnd">
              <a:solidFill>
                <a:schemeClr val="accent1"/>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'F1.6k'!$B$5:$F$5</c:f>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0-178A-4D03-9DB4-E7D955ED507C}"/>
            </c:ext>
          </c:extLst>
        </c:ser>
        <c:ser>
          <c:idx val="1"/>
          <c:order val="1"/>
          <c:tx>
            <c:strRef>
              <c:f>'F1.6k'!$A$6</c:f>
              <c:strCache>
                <c:ptCount val="1"/>
                <c:pt idx="0">
                  <c:v>Oslo</c:v>
                </c:pt>
              </c:strCache>
            </c:strRef>
          </c:tx>
          <c:spPr>
            <a:ln w="28575" cap="rnd">
              <a:solidFill>
                <a:schemeClr val="accent2"/>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'F1.6k'!$B$6:$F$6</c:f>
              <c:numCache>
                <c:formatCode>0.0</c:formatCode>
                <c:ptCount val="5"/>
                <c:pt idx="0">
                  <c:v>1.9284966040933635</c:v>
                </c:pt>
                <c:pt idx="1">
                  <c:v>2.4776108713939413</c:v>
                </c:pt>
                <c:pt idx="2">
                  <c:v>0.92698539768472665</c:v>
                </c:pt>
                <c:pt idx="3">
                  <c:v>1.3486139904314198</c:v>
                </c:pt>
                <c:pt idx="4">
                  <c:v>1.2069589838326027</c:v>
                </c:pt>
              </c:numCache>
            </c:numRef>
          </c:val>
          <c:extLst>
            <c:ext xmlns:c16="http://schemas.microsoft.com/office/drawing/2014/chart" uri="{C3380CC4-5D6E-409C-BE32-E72D297353CC}">
              <c16:uniqueId val="{00000001-178A-4D03-9DB4-E7D955ED507C}"/>
            </c:ext>
          </c:extLst>
        </c:ser>
        <c:ser>
          <c:idx val="2"/>
          <c:order val="2"/>
          <c:tx>
            <c:strRef>
              <c:f>'F1.6k'!$A$7</c:f>
              <c:strCache>
                <c:ptCount val="1"/>
                <c:pt idx="0">
                  <c:v>Innlandet</c:v>
                </c:pt>
              </c:strCache>
            </c:strRef>
          </c:tx>
          <c:spPr>
            <a:ln w="28575" cap="rnd">
              <a:solidFill>
                <a:schemeClr val="accent3"/>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'F1.6k'!$B$7:$F$7</c:f>
              <c:numCache>
                <c:formatCode>0.0</c:formatCode>
                <c:ptCount val="5"/>
                <c:pt idx="0">
                  <c:v>0.58272526545830639</c:v>
                </c:pt>
                <c:pt idx="1">
                  <c:v>0.35540799560826503</c:v>
                </c:pt>
                <c:pt idx="2">
                  <c:v>1.0814873335633519</c:v>
                </c:pt>
                <c:pt idx="3">
                  <c:v>0.41535208794054446</c:v>
                </c:pt>
                <c:pt idx="4">
                  <c:v>1.2356091076930988</c:v>
                </c:pt>
              </c:numCache>
            </c:numRef>
          </c:val>
          <c:extLst>
            <c:ext xmlns:c16="http://schemas.microsoft.com/office/drawing/2014/chart" uri="{C3380CC4-5D6E-409C-BE32-E72D297353CC}">
              <c16:uniqueId val="{00000002-178A-4D03-9DB4-E7D955ED507C}"/>
            </c:ext>
          </c:extLst>
        </c:ser>
        <c:ser>
          <c:idx val="3"/>
          <c:order val="3"/>
          <c:tx>
            <c:strRef>
              <c:f>'F1.6k'!$A$8</c:f>
              <c:strCache>
                <c:ptCount val="1"/>
                <c:pt idx="0">
                  <c:v>Vestfold og Telemark</c:v>
                </c:pt>
              </c:strCache>
            </c:strRef>
          </c:tx>
          <c:spPr>
            <a:ln w="28575" cap="rnd">
              <a:solidFill>
                <a:schemeClr val="accent4"/>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'F1.6k'!$B$8:$F$8</c:f>
              <c:numCache>
                <c:formatCode>0.0</c:formatCode>
                <c:ptCount val="5"/>
                <c:pt idx="0">
                  <c:v>0.690180983924365</c:v>
                </c:pt>
                <c:pt idx="1">
                  <c:v>0.62428909206404459</c:v>
                </c:pt>
                <c:pt idx="2">
                  <c:v>1.6396863129345012</c:v>
                </c:pt>
                <c:pt idx="3">
                  <c:v>1.3234226745460742</c:v>
                </c:pt>
                <c:pt idx="4">
                  <c:v>1.2466477058205163</c:v>
                </c:pt>
              </c:numCache>
            </c:numRef>
          </c:val>
          <c:extLst>
            <c:ext xmlns:c16="http://schemas.microsoft.com/office/drawing/2014/chart" uri="{C3380CC4-5D6E-409C-BE32-E72D297353CC}">
              <c16:uniqueId val="{00000003-178A-4D03-9DB4-E7D955ED507C}"/>
            </c:ext>
          </c:extLst>
        </c:ser>
        <c:ser>
          <c:idx val="4"/>
          <c:order val="4"/>
          <c:tx>
            <c:strRef>
              <c:f>'F1.6k'!$A$9</c:f>
              <c:strCache>
                <c:ptCount val="1"/>
                <c:pt idx="0">
                  <c:v>Agder</c:v>
                </c:pt>
              </c:strCache>
            </c:strRef>
          </c:tx>
          <c:spPr>
            <a:ln w="28575" cap="rnd">
              <a:solidFill>
                <a:schemeClr val="accent5"/>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'F1.6k'!$B$9:$F$9</c:f>
              <c:numCache>
                <c:formatCode>0.0</c:formatCode>
                <c:ptCount val="5"/>
                <c:pt idx="0">
                  <c:v>0.74706214468004828</c:v>
                </c:pt>
                <c:pt idx="1">
                  <c:v>0.48657551945047017</c:v>
                </c:pt>
                <c:pt idx="2">
                  <c:v>1.2138804055220227</c:v>
                </c:pt>
                <c:pt idx="3">
                  <c:v>0.61896709381638559</c:v>
                </c:pt>
                <c:pt idx="4">
                  <c:v>1.0300135408080129</c:v>
                </c:pt>
              </c:numCache>
            </c:numRef>
          </c:val>
          <c:extLst>
            <c:ext xmlns:c16="http://schemas.microsoft.com/office/drawing/2014/chart" uri="{C3380CC4-5D6E-409C-BE32-E72D297353CC}">
              <c16:uniqueId val="{00000004-178A-4D03-9DB4-E7D955ED507C}"/>
            </c:ext>
          </c:extLst>
        </c:ser>
        <c:ser>
          <c:idx val="5"/>
          <c:order val="5"/>
          <c:tx>
            <c:strRef>
              <c:f>'F1.6k'!$A$10</c:f>
              <c:strCache>
                <c:ptCount val="1"/>
                <c:pt idx="0">
                  <c:v>Rogaland</c:v>
                </c:pt>
              </c:strCache>
            </c:strRef>
          </c:tx>
          <c:spPr>
            <a:ln w="28575" cap="rnd">
              <a:solidFill>
                <a:schemeClr val="accent6"/>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'F1.6k'!$B$10:$F$10</c:f>
              <c:numCache>
                <c:formatCode>0.0</c:formatCode>
                <c:ptCount val="5"/>
                <c:pt idx="0">
                  <c:v>0.95626854648097181</c:v>
                </c:pt>
                <c:pt idx="1">
                  <c:v>0.66301677971810002</c:v>
                </c:pt>
                <c:pt idx="2">
                  <c:v>1.4544029299878625</c:v>
                </c:pt>
                <c:pt idx="3">
                  <c:v>0.85057186323295075</c:v>
                </c:pt>
                <c:pt idx="4">
                  <c:v>1.3493057875568641</c:v>
                </c:pt>
              </c:numCache>
            </c:numRef>
          </c:val>
          <c:extLst>
            <c:ext xmlns:c16="http://schemas.microsoft.com/office/drawing/2014/chart" uri="{C3380CC4-5D6E-409C-BE32-E72D297353CC}">
              <c16:uniqueId val="{00000005-178A-4D03-9DB4-E7D955ED507C}"/>
            </c:ext>
          </c:extLst>
        </c:ser>
        <c:ser>
          <c:idx val="6"/>
          <c:order val="6"/>
          <c:tx>
            <c:strRef>
              <c:f>'F1.6k'!$A$11</c:f>
              <c:strCache>
                <c:ptCount val="1"/>
                <c:pt idx="0">
                  <c:v>Vestland</c:v>
                </c:pt>
              </c:strCache>
            </c:strRef>
          </c:tx>
          <c:spPr>
            <a:ln w="28575" cap="rnd">
              <a:solidFill>
                <a:schemeClr val="accent1">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'F1.6k'!$B$11:$F$11</c:f>
              <c:numCache>
                <c:formatCode>0.0</c:formatCode>
                <c:ptCount val="5"/>
                <c:pt idx="0">
                  <c:v>0.9346441513836441</c:v>
                </c:pt>
                <c:pt idx="1">
                  <c:v>1.0455885535279106</c:v>
                </c:pt>
                <c:pt idx="2">
                  <c:v>0.76371411989931348</c:v>
                </c:pt>
                <c:pt idx="3">
                  <c:v>0.76384299278538104</c:v>
                </c:pt>
                <c:pt idx="4">
                  <c:v>1.1522773956806052</c:v>
                </c:pt>
              </c:numCache>
            </c:numRef>
          </c:val>
          <c:extLst>
            <c:ext xmlns:c16="http://schemas.microsoft.com/office/drawing/2014/chart" uri="{C3380CC4-5D6E-409C-BE32-E72D297353CC}">
              <c16:uniqueId val="{00000006-178A-4D03-9DB4-E7D955ED507C}"/>
            </c:ext>
          </c:extLst>
        </c:ser>
        <c:ser>
          <c:idx val="7"/>
          <c:order val="7"/>
          <c:tx>
            <c:strRef>
              <c:f>'F1.6k'!$A$12</c:f>
              <c:strCache>
                <c:ptCount val="1"/>
                <c:pt idx="0">
                  <c:v>Møre og Romsdal</c:v>
                </c:pt>
              </c:strCache>
            </c:strRef>
          </c:tx>
          <c:spPr>
            <a:ln w="28575" cap="rnd">
              <a:solidFill>
                <a:schemeClr val="accent2">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'F1.6k'!$B$12:$F$12</c:f>
              <c:numCache>
                <c:formatCode>0.0</c:formatCode>
                <c:ptCount val="5"/>
                <c:pt idx="0">
                  <c:v>0.59284162835997145</c:v>
                </c:pt>
                <c:pt idx="1">
                  <c:v>0.51103410295343277</c:v>
                </c:pt>
                <c:pt idx="2">
                  <c:v>1.4201945522737058</c:v>
                </c:pt>
                <c:pt idx="3">
                  <c:v>0.72596019993688998</c:v>
                </c:pt>
                <c:pt idx="4">
                  <c:v>1.2951988656259208</c:v>
                </c:pt>
              </c:numCache>
            </c:numRef>
          </c:val>
          <c:extLst>
            <c:ext xmlns:c16="http://schemas.microsoft.com/office/drawing/2014/chart" uri="{C3380CC4-5D6E-409C-BE32-E72D297353CC}">
              <c16:uniqueId val="{00000007-178A-4D03-9DB4-E7D955ED507C}"/>
            </c:ext>
          </c:extLst>
        </c:ser>
        <c:ser>
          <c:idx val="8"/>
          <c:order val="8"/>
          <c:tx>
            <c:strRef>
              <c:f>'F1.6k'!$A$13</c:f>
              <c:strCache>
                <c:ptCount val="1"/>
                <c:pt idx="0">
                  <c:v>Trøndelag</c:v>
                </c:pt>
              </c:strCache>
            </c:strRef>
          </c:tx>
          <c:spPr>
            <a:ln w="28575" cap="rnd">
              <a:solidFill>
                <a:schemeClr val="accent3">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'F1.6k'!$B$13:$F$13</c:f>
              <c:numCache>
                <c:formatCode>0.0</c:formatCode>
                <c:ptCount val="5"/>
                <c:pt idx="0">
                  <c:v>0.98271345894236295</c:v>
                </c:pt>
                <c:pt idx="1">
                  <c:v>1.7538176526315672</c:v>
                </c:pt>
                <c:pt idx="2">
                  <c:v>0.70193327484491119</c:v>
                </c:pt>
                <c:pt idx="3">
                  <c:v>1.3961841435713251</c:v>
                </c:pt>
                <c:pt idx="4">
                  <c:v>0.75925472582779641</c:v>
                </c:pt>
              </c:numCache>
            </c:numRef>
          </c:val>
          <c:extLst>
            <c:ext xmlns:c16="http://schemas.microsoft.com/office/drawing/2014/chart" uri="{C3380CC4-5D6E-409C-BE32-E72D297353CC}">
              <c16:uniqueId val="{00000008-178A-4D03-9DB4-E7D955ED507C}"/>
            </c:ext>
          </c:extLst>
        </c:ser>
        <c:ser>
          <c:idx val="9"/>
          <c:order val="9"/>
          <c:tx>
            <c:strRef>
              <c:f>'F1.6k'!$A$14</c:f>
              <c:strCache>
                <c:ptCount val="1"/>
                <c:pt idx="0">
                  <c:v>Nordland</c:v>
                </c:pt>
              </c:strCache>
            </c:strRef>
          </c:tx>
          <c:spPr>
            <a:ln w="28575" cap="rnd">
              <a:solidFill>
                <a:schemeClr val="accent4">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'F1.6k'!$B$14:$F$14</c:f>
              <c:numCache>
                <c:formatCode>0.0</c:formatCode>
                <c:ptCount val="5"/>
                <c:pt idx="0">
                  <c:v>0.61206787439119859</c:v>
                </c:pt>
                <c:pt idx="1">
                  <c:v>0.41935944123953317</c:v>
                </c:pt>
                <c:pt idx="2">
                  <c:v>1.1527457081452215</c:v>
                </c:pt>
                <c:pt idx="3">
                  <c:v>0.55965937760420148</c:v>
                </c:pt>
                <c:pt idx="4">
                  <c:v>2.4690656625000851</c:v>
                </c:pt>
              </c:numCache>
            </c:numRef>
          </c:val>
          <c:extLst>
            <c:ext xmlns:c16="http://schemas.microsoft.com/office/drawing/2014/chart" uri="{C3380CC4-5D6E-409C-BE32-E72D297353CC}">
              <c16:uniqueId val="{00000009-178A-4D03-9DB4-E7D955ED507C}"/>
            </c:ext>
          </c:extLst>
        </c:ser>
        <c:ser>
          <c:idx val="10"/>
          <c:order val="10"/>
          <c:tx>
            <c:strRef>
              <c:f>'F1.6k'!$A$15</c:f>
              <c:strCache>
                <c:ptCount val="1"/>
                <c:pt idx="0">
                  <c:v>Troms og Finnmark</c:v>
                </c:pt>
              </c:strCache>
            </c:strRef>
          </c:tx>
          <c:spPr>
            <a:ln w="28575" cap="rnd">
              <a:solidFill>
                <a:schemeClr val="accent5">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'F1.6k'!$B$15:$F$15</c:f>
              <c:numCache>
                <c:formatCode>0.0</c:formatCode>
                <c:ptCount val="5"/>
                <c:pt idx="0">
                  <c:v>0.87376648422439862</c:v>
                </c:pt>
                <c:pt idx="1">
                  <c:v>0.98384867233850914</c:v>
                </c:pt>
                <c:pt idx="2">
                  <c:v>0.38850705803628871</c:v>
                </c:pt>
                <c:pt idx="3">
                  <c:v>0.38887101384845468</c:v>
                </c:pt>
                <c:pt idx="4">
                  <c:v>0.37373514065022567</c:v>
                </c:pt>
              </c:numCache>
            </c:numRef>
          </c:val>
          <c:extLst>
            <c:ext xmlns:c16="http://schemas.microsoft.com/office/drawing/2014/chart" uri="{C3380CC4-5D6E-409C-BE32-E72D297353CC}">
              <c16:uniqueId val="{0000000A-178A-4D03-9DB4-E7D955ED507C}"/>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B-178A-4D03-9DB4-E7D955ED507C}"/>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11"/>
                <c:order val="11"/>
                <c:tx>
                  <c:strRef>
                    <c:extLst>
                      <c:ex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'F1.6k'!$B$16:$F$16</c15:sqref>
                        </c15:formulaRef>
                      </c:ext>
                    </c:extLst>
                    <c:numCache>
                      <c:formatCode>General</c:formatCode>
                      <c:ptCount val="5"/>
                    </c:numCache>
                  </c:numRef>
                </c:val>
                <c:extLst>
                  <c:ext xmlns:c16="http://schemas.microsoft.com/office/drawing/2014/chart" uri="{C3380CC4-5D6E-409C-BE32-E72D297353CC}">
                    <c16:uniqueId val="{0000000C-178A-4D03-9DB4-E7D955ED507C}"/>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Viken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0"/>
          <c:order val="0"/>
          <c:tx>
            <c:strRef>
              <c:f>'F1.6k'!$A$5</c:f>
              <c:strCache>
                <c:ptCount val="1"/>
                <c:pt idx="0">
                  <c:v>Viken</c:v>
                </c:pt>
              </c:strCache>
            </c:strRef>
          </c:tx>
          <c:spPr>
            <a:ln w="28575" cap="rnd">
              <a:solidFill>
                <a:schemeClr val="accent1"/>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'F1.6k'!$B$5:$F$5</c:f>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0-D1C6-4122-83C2-1A95E12FDBC8}"/>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D1C6-4122-83C2-1A95E12FDBC8}"/>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1"/>
                <c:order val="1"/>
                <c:tx>
                  <c:strRef>
                    <c:extLst>
                      <c:ex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c:ext xmlns:c16="http://schemas.microsoft.com/office/drawing/2014/chart" uri="{C3380CC4-5D6E-409C-BE32-E72D297353CC}">
                    <c16:uniqueId val="{00000002-D1C6-4122-83C2-1A95E12FDBC8}"/>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3-D1C6-4122-83C2-1A95E12FDBC8}"/>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4-D1C6-4122-83C2-1A95E12FDBC8}"/>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5-D1C6-4122-83C2-1A95E12FDBC8}"/>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D1C6-4122-83C2-1A95E12FDBC8}"/>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D1C6-4122-83C2-1A95E12FDBC8}"/>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D1C6-4122-83C2-1A95E12FDBC8}"/>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D1C6-4122-83C2-1A95E12FDBC8}"/>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D1C6-4122-83C2-1A95E12FDBC8}"/>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D1C6-4122-83C2-1A95E12FDBC8}"/>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D1C6-4122-83C2-1A95E12FDBC8}"/>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90069991251095"/>
          <c:y val="5.0925925925925923E-2"/>
          <c:w val="0.82454374453193335"/>
          <c:h val="0.73577136191309422"/>
        </c:manualLayout>
      </c:layout>
      <c:lineChart>
        <c:grouping val="standard"/>
        <c:varyColors val="0"/>
        <c:ser>
          <c:idx val="0"/>
          <c:order val="0"/>
          <c:tx>
            <c:strRef>
              <c:f>'F1.1d'!$B$5</c:f>
              <c:strCache>
                <c:ptCount val="1"/>
                <c:pt idx="0">
                  <c:v>Næringslivet</c:v>
                </c:pt>
              </c:strCache>
            </c:strRef>
          </c:tx>
          <c:spPr>
            <a:ln w="28575" cap="rnd">
              <a:solidFill>
                <a:schemeClr val="accent1"/>
              </a:solidFill>
              <a:round/>
            </a:ln>
            <a:effectLst/>
          </c:spPr>
          <c:marker>
            <c:symbol val="none"/>
          </c:marker>
          <c:cat>
            <c:numRef>
              <c:f>'F1.1d'!$A$6:$A$16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'F1.1d'!$B$6:$B$16</c:f>
              <c:numCache>
                <c:formatCode>_-* #\ ##0_-;\-* #\ ##0_-;_-* "-"??_-;_-@_-</c:formatCode>
                <c:ptCount val="11"/>
                <c:pt idx="0">
                  <c:v>20962.300319488819</c:v>
                </c:pt>
                <c:pt idx="1">
                  <c:v>20288.190184049075</c:v>
                </c:pt>
                <c:pt idx="2">
                  <c:v>21422.35609103079</c:v>
                </c:pt>
                <c:pt idx="3">
                  <c:v>21452.811735941323</c:v>
                </c:pt>
                <c:pt idx="4">
                  <c:v>21858.577878103839</c:v>
                </c:pt>
                <c:pt idx="5">
                  <c:v>22151.78947368421</c:v>
                </c:pt>
                <c:pt idx="6">
                  <c:v>24839.234570000001</c:v>
                </c:pt>
                <c:pt idx="7">
                  <c:v>26354.508664745437</c:v>
                </c:pt>
                <c:pt idx="8">
                  <c:v>28125.106322463769</c:v>
                </c:pt>
                <c:pt idx="9">
                  <c:v>29228.308661417323</c:v>
                </c:pt>
                <c:pt idx="10">
                  <c:v>31086.707410236824</c:v>
                </c:pt>
              </c:numCache>
            </c:numRef>
          </c:val>
          <c:smooth val="0"/>
          <c:extLst>
            <c:ext xmlns:c16="http://schemas.microsoft.com/office/drawing/2014/chart" uri="{C3380CC4-5D6E-409C-BE32-E72D297353CC}">
              <c16:uniqueId val="{00000000-EEA0-41C2-9271-06A243F4D872}"/>
            </c:ext>
          </c:extLst>
        </c:ser>
        <c:ser>
          <c:idx val="1"/>
          <c:order val="1"/>
          <c:tx>
            <c:strRef>
              <c:f>'F1.1d'!$C$5</c:f>
              <c:strCache>
                <c:ptCount val="1"/>
                <c:pt idx="0">
                  <c:v>Offentlige kilder</c:v>
                </c:pt>
              </c:strCache>
            </c:strRef>
          </c:tx>
          <c:spPr>
            <a:ln w="28575" cap="rnd">
              <a:solidFill>
                <a:schemeClr val="accent2"/>
              </a:solidFill>
              <a:round/>
            </a:ln>
            <a:effectLst/>
          </c:spPr>
          <c:marker>
            <c:symbol val="none"/>
          </c:marker>
          <c:cat>
            <c:numRef>
              <c:f>'F1.1d'!$A$6:$A$16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'F1.1d'!$C$6:$C$16</c:f>
              <c:numCache>
                <c:formatCode>_-* #\ ##0_-;\-* #\ ##0_-;_-* "-"??_-;_-@_-</c:formatCode>
                <c:ptCount val="11"/>
                <c:pt idx="0">
                  <c:v>17516.453674121403</c:v>
                </c:pt>
                <c:pt idx="1">
                  <c:v>19564.11042944785</c:v>
                </c:pt>
                <c:pt idx="2">
                  <c:v>21920.080321285139</c:v>
                </c:pt>
                <c:pt idx="3">
                  <c:v>23750.611246943765</c:v>
                </c:pt>
                <c:pt idx="4">
                  <c:v>23642.43792325056</c:v>
                </c:pt>
                <c:pt idx="5">
                  <c:v>24297.15789473684</c:v>
                </c:pt>
                <c:pt idx="6">
                  <c:v>26884.520449999989</c:v>
                </c:pt>
                <c:pt idx="7">
                  <c:v>30812.700172910678</c:v>
                </c:pt>
                <c:pt idx="8">
                  <c:v>32496.936911231838</c:v>
                </c:pt>
                <c:pt idx="9">
                  <c:v>33081.439168853889</c:v>
                </c:pt>
                <c:pt idx="10">
                  <c:v>30725.592055003821</c:v>
                </c:pt>
              </c:numCache>
            </c:numRef>
          </c:val>
          <c:smooth val="0"/>
          <c:extLst>
            <c:ext xmlns:c16="http://schemas.microsoft.com/office/drawing/2014/chart" uri="{C3380CC4-5D6E-409C-BE32-E72D297353CC}">
              <c16:uniqueId val="{00000001-EEA0-41C2-9271-06A243F4D872}"/>
            </c:ext>
          </c:extLst>
        </c:ser>
        <c:ser>
          <c:idx val="2"/>
          <c:order val="2"/>
          <c:tx>
            <c:strRef>
              <c:f>'F1.1d'!$D$5</c:f>
              <c:strCache>
                <c:ptCount val="1"/>
                <c:pt idx="0">
                  <c:v>Andre kilder</c:v>
                </c:pt>
              </c:strCache>
            </c:strRef>
          </c:tx>
          <c:spPr>
            <a:ln w="28575" cap="rnd">
              <a:solidFill>
                <a:schemeClr val="accent3"/>
              </a:solidFill>
              <a:round/>
            </a:ln>
            <a:effectLst/>
          </c:spPr>
          <c:marker>
            <c:symbol val="none"/>
          </c:marker>
          <c:cat>
            <c:numRef>
              <c:f>'F1.1d'!$A$6:$A$16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'F1.1d'!$D$6:$D$16</c:f>
              <c:numCache>
                <c:formatCode>_-* #\ ##0_-;\-* #\ ##0_-;_-* "-"??_-;_-@_-</c:formatCode>
                <c:ptCount val="11"/>
                <c:pt idx="0">
                  <c:v>1782.4281150159745</c:v>
                </c:pt>
                <c:pt idx="1">
                  <c:v>1745.5521472392638</c:v>
                </c:pt>
                <c:pt idx="2">
                  <c:v>1724.0963855421687</c:v>
                </c:pt>
                <c:pt idx="3">
                  <c:v>1801.58924205379</c:v>
                </c:pt>
                <c:pt idx="4">
                  <c:v>1792.7765237020317</c:v>
                </c:pt>
                <c:pt idx="5">
                  <c:v>1912.3157894736842</c:v>
                </c:pt>
                <c:pt idx="6">
                  <c:v>2943.33293</c:v>
                </c:pt>
                <c:pt idx="7">
                  <c:v>3407.5109317963506</c:v>
                </c:pt>
                <c:pt idx="8">
                  <c:v>3248.1271920289846</c:v>
                </c:pt>
                <c:pt idx="9">
                  <c:v>3333.787401574803</c:v>
                </c:pt>
                <c:pt idx="10">
                  <c:v>3563.6363636363635</c:v>
                </c:pt>
              </c:numCache>
            </c:numRef>
          </c:val>
          <c:smooth val="0"/>
          <c:extLst>
            <c:ext xmlns:c16="http://schemas.microsoft.com/office/drawing/2014/chart" uri="{C3380CC4-5D6E-409C-BE32-E72D297353CC}">
              <c16:uniqueId val="{00000002-EEA0-41C2-9271-06A243F4D872}"/>
            </c:ext>
          </c:extLst>
        </c:ser>
        <c:ser>
          <c:idx val="3"/>
          <c:order val="3"/>
          <c:tx>
            <c:strRef>
              <c:f>'F1.1d'!$E$5</c:f>
              <c:strCache>
                <c:ptCount val="1"/>
                <c:pt idx="0">
                  <c:v>Utlandet</c:v>
                </c:pt>
              </c:strCache>
            </c:strRef>
          </c:tx>
          <c:spPr>
            <a:ln w="28575" cap="rnd">
              <a:solidFill>
                <a:schemeClr val="accent4"/>
              </a:solidFill>
              <a:round/>
            </a:ln>
            <a:effectLst/>
          </c:spPr>
          <c:marker>
            <c:symbol val="none"/>
          </c:marker>
          <c:cat>
            <c:numRef>
              <c:f>'F1.1d'!$A$6:$A$16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'F1.1d'!$E$6:$E$16</c:f>
              <c:numCache>
                <c:formatCode>_-* #\ ##0_-;\-* #\ ##0_-;_-* "-"??_-;_-@_-</c:formatCode>
                <c:ptCount val="11"/>
                <c:pt idx="0">
                  <c:v>3262.4600638977636</c:v>
                </c:pt>
                <c:pt idx="1">
                  <c:v>3670.2453987730059</c:v>
                </c:pt>
                <c:pt idx="2">
                  <c:v>4181.1244979919684</c:v>
                </c:pt>
                <c:pt idx="3">
                  <c:v>4198.5330073349633</c:v>
                </c:pt>
                <c:pt idx="4">
                  <c:v>3993.3408577878104</c:v>
                </c:pt>
                <c:pt idx="5">
                  <c:v>5057.894736842105</c:v>
                </c:pt>
                <c:pt idx="6">
                  <c:v>5542.0194400000009</c:v>
                </c:pt>
                <c:pt idx="7">
                  <c:v>5876.848146013449</c:v>
                </c:pt>
                <c:pt idx="8">
                  <c:v>5722.6639855072463</c:v>
                </c:pt>
                <c:pt idx="9">
                  <c:v>5765.2019072615931</c:v>
                </c:pt>
                <c:pt idx="10">
                  <c:v>6779.6027501909866</c:v>
                </c:pt>
              </c:numCache>
            </c:numRef>
          </c:val>
          <c:smooth val="0"/>
          <c:extLst>
            <c:ext xmlns:c16="http://schemas.microsoft.com/office/drawing/2014/chart" uri="{C3380CC4-5D6E-409C-BE32-E72D297353CC}">
              <c16:uniqueId val="{00000003-EEA0-41C2-9271-06A243F4D872}"/>
            </c:ext>
          </c:extLst>
        </c:ser>
        <c:dLbls>
          <c:showLegendKey val="0"/>
          <c:showVal val="0"/>
          <c:showCatName val="0"/>
          <c:showSerName val="0"/>
          <c:showPercent val="0"/>
          <c:showBubbleSize val="0"/>
        </c:dLbls>
        <c:smooth val="0"/>
        <c:axId val="1470796528"/>
        <c:axId val="1470797008"/>
      </c:lineChart>
      <c:catAx>
        <c:axId val="147079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70797008"/>
        <c:crosses val="autoZero"/>
        <c:auto val="1"/>
        <c:lblAlgn val="ctr"/>
        <c:lblOffset val="100"/>
        <c:noMultiLvlLbl val="0"/>
      </c:catAx>
      <c:valAx>
        <c:axId val="1470797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layout>
            <c:manualLayout>
              <c:xMode val="edge"/>
              <c:yMode val="edge"/>
              <c:x val="0"/>
              <c:y val="0.33952901720618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70796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Oslo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1"/>
          <c:order val="1"/>
          <c:tx>
            <c:strRef>
              <c:f>'F1.6k'!$A$6</c:f>
              <c:strCache>
                <c:ptCount val="1"/>
                <c:pt idx="0">
                  <c:v>Oslo</c:v>
                </c:pt>
              </c:strCache>
            </c:strRef>
          </c:tx>
          <c:spPr>
            <a:ln w="28575" cap="rnd">
              <a:solidFill>
                <a:schemeClr val="accent2"/>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'F1.6k'!$B$6:$F$6</c:f>
              <c:numCache>
                <c:formatCode>0.0</c:formatCode>
                <c:ptCount val="5"/>
                <c:pt idx="0">
                  <c:v>1.9284966040933635</c:v>
                </c:pt>
                <c:pt idx="1">
                  <c:v>2.4776108713939413</c:v>
                </c:pt>
                <c:pt idx="2">
                  <c:v>0.92698539768472665</c:v>
                </c:pt>
                <c:pt idx="3">
                  <c:v>1.3486139904314198</c:v>
                </c:pt>
                <c:pt idx="4">
                  <c:v>1.2069589838326027</c:v>
                </c:pt>
              </c:numCache>
            </c:numRef>
          </c:val>
          <c:extLst>
            <c:ext xmlns:c16="http://schemas.microsoft.com/office/drawing/2014/chart" uri="{C3380CC4-5D6E-409C-BE32-E72D297353CC}">
              <c16:uniqueId val="{00000000-0947-40BF-86D1-7CA2361E8FC7}"/>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0947-40BF-86D1-7CA2361E8FC7}"/>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0947-40BF-86D1-7CA2361E8FC7}"/>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3-0947-40BF-86D1-7CA2361E8FC7}"/>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4-0947-40BF-86D1-7CA2361E8FC7}"/>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5-0947-40BF-86D1-7CA2361E8FC7}"/>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0947-40BF-86D1-7CA2361E8FC7}"/>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0947-40BF-86D1-7CA2361E8FC7}"/>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0947-40BF-86D1-7CA2361E8FC7}"/>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0947-40BF-86D1-7CA2361E8FC7}"/>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0947-40BF-86D1-7CA2361E8FC7}"/>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0947-40BF-86D1-7CA2361E8FC7}"/>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0947-40BF-86D1-7CA2361E8FC7}"/>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Innlandet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2"/>
          <c:order val="2"/>
          <c:tx>
            <c:strRef>
              <c:f>'F1.6k'!$A$7</c:f>
              <c:strCache>
                <c:ptCount val="1"/>
                <c:pt idx="0">
                  <c:v>Innlandet</c:v>
                </c:pt>
              </c:strCache>
            </c:strRef>
          </c:tx>
          <c:spPr>
            <a:ln w="28575" cap="rnd">
              <a:solidFill>
                <a:schemeClr val="accent3"/>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'F1.6k'!$B$7:$F$7</c:f>
              <c:numCache>
                <c:formatCode>0.0</c:formatCode>
                <c:ptCount val="5"/>
                <c:pt idx="0">
                  <c:v>0.58272526545830639</c:v>
                </c:pt>
                <c:pt idx="1">
                  <c:v>0.35540799560826503</c:v>
                </c:pt>
                <c:pt idx="2">
                  <c:v>1.0814873335633519</c:v>
                </c:pt>
                <c:pt idx="3">
                  <c:v>0.41535208794054446</c:v>
                </c:pt>
                <c:pt idx="4">
                  <c:v>1.2356091076930988</c:v>
                </c:pt>
              </c:numCache>
            </c:numRef>
          </c:val>
          <c:extLst>
            <c:ext xmlns:c16="http://schemas.microsoft.com/office/drawing/2014/chart" uri="{C3380CC4-5D6E-409C-BE32-E72D297353CC}">
              <c16:uniqueId val="{00000000-0A88-4A8C-86F2-9302B5950C49}"/>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0A88-4A8C-86F2-9302B5950C49}"/>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0A88-4A8C-86F2-9302B5950C49}"/>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0A88-4A8C-86F2-9302B5950C49}"/>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4-0A88-4A8C-86F2-9302B5950C49}"/>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5-0A88-4A8C-86F2-9302B5950C49}"/>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0A88-4A8C-86F2-9302B5950C49}"/>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0A88-4A8C-86F2-9302B5950C49}"/>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0A88-4A8C-86F2-9302B5950C49}"/>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0A88-4A8C-86F2-9302B5950C49}"/>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0A88-4A8C-86F2-9302B5950C49}"/>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0A88-4A8C-86F2-9302B5950C49}"/>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0A88-4A8C-86F2-9302B5950C49}"/>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Vestfold og Telemark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3"/>
          <c:order val="3"/>
          <c:tx>
            <c:strRef>
              <c:f>'F1.6k'!$A$8</c:f>
              <c:strCache>
                <c:ptCount val="1"/>
                <c:pt idx="0">
                  <c:v>Vestfold og Telemark</c:v>
                </c:pt>
              </c:strCache>
            </c:strRef>
          </c:tx>
          <c:spPr>
            <a:ln w="28575" cap="rnd">
              <a:solidFill>
                <a:schemeClr val="accent4"/>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'F1.6k'!$B$8:$F$8</c:f>
              <c:numCache>
                <c:formatCode>0.0</c:formatCode>
                <c:ptCount val="5"/>
                <c:pt idx="0">
                  <c:v>0.690180983924365</c:v>
                </c:pt>
                <c:pt idx="1">
                  <c:v>0.62428909206404459</c:v>
                </c:pt>
                <c:pt idx="2">
                  <c:v>1.6396863129345012</c:v>
                </c:pt>
                <c:pt idx="3">
                  <c:v>1.3234226745460742</c:v>
                </c:pt>
                <c:pt idx="4">
                  <c:v>1.2466477058205163</c:v>
                </c:pt>
              </c:numCache>
            </c:numRef>
          </c:val>
          <c:extLst>
            <c:ext xmlns:c16="http://schemas.microsoft.com/office/drawing/2014/chart" uri="{C3380CC4-5D6E-409C-BE32-E72D297353CC}">
              <c16:uniqueId val="{00000000-CD82-4CED-B945-C6736F912CE9}"/>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CD82-4CED-B945-C6736F912CE9}"/>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CD82-4CED-B945-C6736F912CE9}"/>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CD82-4CED-B945-C6736F912CE9}"/>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CD82-4CED-B945-C6736F912CE9}"/>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5-CD82-4CED-B945-C6736F912CE9}"/>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CD82-4CED-B945-C6736F912CE9}"/>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CD82-4CED-B945-C6736F912CE9}"/>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CD82-4CED-B945-C6736F912CE9}"/>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CD82-4CED-B945-C6736F912CE9}"/>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CD82-4CED-B945-C6736F912CE9}"/>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CD82-4CED-B945-C6736F912CE9}"/>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CD82-4CED-B945-C6736F912CE9}"/>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Agder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4"/>
          <c:order val="4"/>
          <c:tx>
            <c:strRef>
              <c:f>'F1.6k'!$A$9</c:f>
              <c:strCache>
                <c:ptCount val="1"/>
                <c:pt idx="0">
                  <c:v>Agder</c:v>
                </c:pt>
              </c:strCache>
            </c:strRef>
          </c:tx>
          <c:spPr>
            <a:ln w="28575" cap="rnd">
              <a:solidFill>
                <a:schemeClr val="accent5"/>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'F1.6k'!$B$9:$F$9</c:f>
              <c:numCache>
                <c:formatCode>0.0</c:formatCode>
                <c:ptCount val="5"/>
                <c:pt idx="0">
                  <c:v>0.74706214468004828</c:v>
                </c:pt>
                <c:pt idx="1">
                  <c:v>0.48657551945047017</c:v>
                </c:pt>
                <c:pt idx="2">
                  <c:v>1.2138804055220227</c:v>
                </c:pt>
                <c:pt idx="3">
                  <c:v>0.61896709381638559</c:v>
                </c:pt>
                <c:pt idx="4">
                  <c:v>1.0300135408080129</c:v>
                </c:pt>
              </c:numCache>
            </c:numRef>
          </c:val>
          <c:extLst>
            <c:ext xmlns:c16="http://schemas.microsoft.com/office/drawing/2014/chart" uri="{C3380CC4-5D6E-409C-BE32-E72D297353CC}">
              <c16:uniqueId val="{00000000-6541-4848-961E-81E35308A55A}"/>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6541-4848-961E-81E35308A55A}"/>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6541-4848-961E-81E35308A55A}"/>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6541-4848-961E-81E35308A55A}"/>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6541-4848-961E-81E35308A55A}"/>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6541-4848-961E-81E35308A55A}"/>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6541-4848-961E-81E35308A55A}"/>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6541-4848-961E-81E35308A55A}"/>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6541-4848-961E-81E35308A55A}"/>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6541-4848-961E-81E35308A55A}"/>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6541-4848-961E-81E35308A55A}"/>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6541-4848-961E-81E35308A55A}"/>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6541-4848-961E-81E35308A55A}"/>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Rogaland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5"/>
          <c:order val="5"/>
          <c:tx>
            <c:strRef>
              <c:f>'F1.6k'!$A$10</c:f>
              <c:strCache>
                <c:ptCount val="1"/>
                <c:pt idx="0">
                  <c:v>Rogaland</c:v>
                </c:pt>
              </c:strCache>
            </c:strRef>
          </c:tx>
          <c:spPr>
            <a:ln w="28575" cap="rnd">
              <a:solidFill>
                <a:schemeClr val="accent6"/>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'F1.6k'!$B$10:$F$10</c:f>
              <c:numCache>
                <c:formatCode>0.0</c:formatCode>
                <c:ptCount val="5"/>
                <c:pt idx="0">
                  <c:v>0.95626854648097181</c:v>
                </c:pt>
                <c:pt idx="1">
                  <c:v>0.66301677971810002</c:v>
                </c:pt>
                <c:pt idx="2">
                  <c:v>1.4544029299878625</c:v>
                </c:pt>
                <c:pt idx="3">
                  <c:v>0.85057186323295075</c:v>
                </c:pt>
                <c:pt idx="4">
                  <c:v>1.3493057875568641</c:v>
                </c:pt>
              </c:numCache>
            </c:numRef>
          </c:val>
          <c:extLst>
            <c:ext xmlns:c16="http://schemas.microsoft.com/office/drawing/2014/chart" uri="{C3380CC4-5D6E-409C-BE32-E72D297353CC}">
              <c16:uniqueId val="{00000000-2C86-4643-9C0E-CE0FECEED353}"/>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2C86-4643-9C0E-CE0FECEED353}"/>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2C86-4643-9C0E-CE0FECEED353}"/>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2C86-4643-9C0E-CE0FECEED353}"/>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2C86-4643-9C0E-CE0FECEED353}"/>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2C86-4643-9C0E-CE0FECEED353}"/>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2C86-4643-9C0E-CE0FECEED353}"/>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2C86-4643-9C0E-CE0FECEED353}"/>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2C86-4643-9C0E-CE0FECEED353}"/>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2C86-4643-9C0E-CE0FECEED353}"/>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2C86-4643-9C0E-CE0FECEED353}"/>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2C86-4643-9C0E-CE0FECEED353}"/>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2C86-4643-9C0E-CE0FECEED353}"/>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Vestland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6"/>
          <c:order val="6"/>
          <c:tx>
            <c:strRef>
              <c:f>'F1.6k'!$A$11</c:f>
              <c:strCache>
                <c:ptCount val="1"/>
                <c:pt idx="0">
                  <c:v>Vestland</c:v>
                </c:pt>
              </c:strCache>
            </c:strRef>
          </c:tx>
          <c:spPr>
            <a:ln w="28575" cap="rnd">
              <a:solidFill>
                <a:schemeClr val="accent1">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'F1.6k'!$B$11:$F$11</c:f>
              <c:numCache>
                <c:formatCode>0.0</c:formatCode>
                <c:ptCount val="5"/>
                <c:pt idx="0">
                  <c:v>0.9346441513836441</c:v>
                </c:pt>
                <c:pt idx="1">
                  <c:v>1.0455885535279106</c:v>
                </c:pt>
                <c:pt idx="2">
                  <c:v>0.76371411989931348</c:v>
                </c:pt>
                <c:pt idx="3">
                  <c:v>0.76384299278538104</c:v>
                </c:pt>
                <c:pt idx="4">
                  <c:v>1.1522773956806052</c:v>
                </c:pt>
              </c:numCache>
            </c:numRef>
          </c:val>
          <c:extLst>
            <c:ext xmlns:c16="http://schemas.microsoft.com/office/drawing/2014/chart" uri="{C3380CC4-5D6E-409C-BE32-E72D297353CC}">
              <c16:uniqueId val="{00000000-E8B7-48E7-AC74-269DBC1F4AEF}"/>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E8B7-48E7-AC74-269DBC1F4AEF}"/>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E8B7-48E7-AC74-269DBC1F4AEF}"/>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E8B7-48E7-AC74-269DBC1F4AEF}"/>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E8B7-48E7-AC74-269DBC1F4AEF}"/>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E8B7-48E7-AC74-269DBC1F4AEF}"/>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E8B7-48E7-AC74-269DBC1F4AEF}"/>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E8B7-48E7-AC74-269DBC1F4AEF}"/>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E8B7-48E7-AC74-269DBC1F4AEF}"/>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E8B7-48E7-AC74-269DBC1F4AEF}"/>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E8B7-48E7-AC74-269DBC1F4AEF}"/>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E8B7-48E7-AC74-269DBC1F4AEF}"/>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E8B7-48E7-AC74-269DBC1F4AEF}"/>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Møre og Romsdal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7"/>
          <c:order val="7"/>
          <c:tx>
            <c:strRef>
              <c:f>'F1.6k'!$A$12</c:f>
              <c:strCache>
                <c:ptCount val="1"/>
                <c:pt idx="0">
                  <c:v>Møre og Romsdal</c:v>
                </c:pt>
              </c:strCache>
            </c:strRef>
          </c:tx>
          <c:spPr>
            <a:ln w="28575" cap="rnd">
              <a:solidFill>
                <a:schemeClr val="accent2">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'F1.6k'!$B$12:$F$12</c:f>
              <c:numCache>
                <c:formatCode>0.0</c:formatCode>
                <c:ptCount val="5"/>
                <c:pt idx="0">
                  <c:v>0.59284162835997145</c:v>
                </c:pt>
                <c:pt idx="1">
                  <c:v>0.51103410295343277</c:v>
                </c:pt>
                <c:pt idx="2">
                  <c:v>1.4201945522737058</c:v>
                </c:pt>
                <c:pt idx="3">
                  <c:v>0.72596019993688998</c:v>
                </c:pt>
                <c:pt idx="4">
                  <c:v>1.2951988656259208</c:v>
                </c:pt>
              </c:numCache>
            </c:numRef>
          </c:val>
          <c:extLst>
            <c:ext xmlns:c16="http://schemas.microsoft.com/office/drawing/2014/chart" uri="{C3380CC4-5D6E-409C-BE32-E72D297353CC}">
              <c16:uniqueId val="{00000000-78BB-40AE-B851-10971B8D9A60}"/>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78BB-40AE-B851-10971B8D9A60}"/>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78BB-40AE-B851-10971B8D9A60}"/>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78BB-40AE-B851-10971B8D9A60}"/>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78BB-40AE-B851-10971B8D9A60}"/>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78BB-40AE-B851-10971B8D9A60}"/>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78BB-40AE-B851-10971B8D9A60}"/>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78BB-40AE-B851-10971B8D9A60}"/>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8-78BB-40AE-B851-10971B8D9A60}"/>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78BB-40AE-B851-10971B8D9A60}"/>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78BB-40AE-B851-10971B8D9A60}"/>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78BB-40AE-B851-10971B8D9A60}"/>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78BB-40AE-B851-10971B8D9A60}"/>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Trøndelag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8"/>
          <c:order val="8"/>
          <c:tx>
            <c:strRef>
              <c:f>'F1.6k'!$A$13</c:f>
              <c:strCache>
                <c:ptCount val="1"/>
                <c:pt idx="0">
                  <c:v>Trøndelag</c:v>
                </c:pt>
              </c:strCache>
            </c:strRef>
          </c:tx>
          <c:spPr>
            <a:ln w="28575" cap="rnd">
              <a:solidFill>
                <a:schemeClr val="accent3">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'F1.6k'!$B$13:$F$13</c:f>
              <c:numCache>
                <c:formatCode>0.0</c:formatCode>
                <c:ptCount val="5"/>
                <c:pt idx="0">
                  <c:v>0.98271345894236295</c:v>
                </c:pt>
                <c:pt idx="1">
                  <c:v>1.7538176526315672</c:v>
                </c:pt>
                <c:pt idx="2">
                  <c:v>0.70193327484491119</c:v>
                </c:pt>
                <c:pt idx="3">
                  <c:v>1.3961841435713251</c:v>
                </c:pt>
                <c:pt idx="4">
                  <c:v>0.75925472582779641</c:v>
                </c:pt>
              </c:numCache>
            </c:numRef>
          </c:val>
          <c:extLst>
            <c:ext xmlns:c16="http://schemas.microsoft.com/office/drawing/2014/chart" uri="{C3380CC4-5D6E-409C-BE32-E72D297353CC}">
              <c16:uniqueId val="{00000000-2C74-4889-B93D-FF2A53DF5B05}"/>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2C74-4889-B93D-FF2A53DF5B05}"/>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2C74-4889-B93D-FF2A53DF5B05}"/>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2C74-4889-B93D-FF2A53DF5B05}"/>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2C74-4889-B93D-FF2A53DF5B05}"/>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2C74-4889-B93D-FF2A53DF5B05}"/>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2C74-4889-B93D-FF2A53DF5B05}"/>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2C74-4889-B93D-FF2A53DF5B05}"/>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8-2C74-4889-B93D-FF2A53DF5B05}"/>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9-2C74-4889-B93D-FF2A53DF5B05}"/>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2C74-4889-B93D-FF2A53DF5B05}"/>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2C74-4889-B93D-FF2A53DF5B05}"/>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2C74-4889-B93D-FF2A53DF5B05}"/>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Nordland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9"/>
          <c:order val="9"/>
          <c:tx>
            <c:strRef>
              <c:f>'F1.6k'!$A$14</c:f>
              <c:strCache>
                <c:ptCount val="1"/>
                <c:pt idx="0">
                  <c:v>Nordland</c:v>
                </c:pt>
              </c:strCache>
            </c:strRef>
          </c:tx>
          <c:spPr>
            <a:ln w="28575" cap="rnd">
              <a:solidFill>
                <a:schemeClr val="accent4">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'F1.6k'!$B$14:$F$14</c:f>
              <c:numCache>
                <c:formatCode>0.0</c:formatCode>
                <c:ptCount val="5"/>
                <c:pt idx="0">
                  <c:v>0.61206787439119859</c:v>
                </c:pt>
                <c:pt idx="1">
                  <c:v>0.41935944123953317</c:v>
                </c:pt>
                <c:pt idx="2">
                  <c:v>1.1527457081452215</c:v>
                </c:pt>
                <c:pt idx="3">
                  <c:v>0.55965937760420148</c:v>
                </c:pt>
                <c:pt idx="4">
                  <c:v>2.4690656625000851</c:v>
                </c:pt>
              </c:numCache>
            </c:numRef>
          </c:val>
          <c:extLst>
            <c:ext xmlns:c16="http://schemas.microsoft.com/office/drawing/2014/chart" uri="{C3380CC4-5D6E-409C-BE32-E72D297353CC}">
              <c16:uniqueId val="{00000000-ACB6-4768-AFB2-C83CB3161941}"/>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ACB6-4768-AFB2-C83CB3161941}"/>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ACB6-4768-AFB2-C83CB3161941}"/>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ACB6-4768-AFB2-C83CB3161941}"/>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ACB6-4768-AFB2-C83CB3161941}"/>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ACB6-4768-AFB2-C83CB3161941}"/>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ACB6-4768-AFB2-C83CB3161941}"/>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ACB6-4768-AFB2-C83CB3161941}"/>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8-ACB6-4768-AFB2-C83CB3161941}"/>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9-ACB6-4768-AFB2-C83CB3161941}"/>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A-ACB6-4768-AFB2-C83CB3161941}"/>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ACB6-4768-AFB2-C83CB3161941}"/>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ACB6-4768-AFB2-C83CB3161941}"/>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Troms og Finnmark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10"/>
          <c:order val="10"/>
          <c:tx>
            <c:strRef>
              <c:f>'F1.6k'!$A$15</c:f>
              <c:strCache>
                <c:ptCount val="1"/>
                <c:pt idx="0">
                  <c:v>Troms og Finnmark</c:v>
                </c:pt>
              </c:strCache>
            </c:strRef>
          </c:tx>
          <c:spPr>
            <a:ln w="28575" cap="rnd">
              <a:solidFill>
                <a:schemeClr val="accent5">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'F1.6k'!$B$15:$F$15</c:f>
              <c:numCache>
                <c:formatCode>0.0</c:formatCode>
                <c:ptCount val="5"/>
                <c:pt idx="0">
                  <c:v>0.87376648422439862</c:v>
                </c:pt>
                <c:pt idx="1">
                  <c:v>0.98384867233850914</c:v>
                </c:pt>
                <c:pt idx="2">
                  <c:v>0.38850705803628871</c:v>
                </c:pt>
                <c:pt idx="3">
                  <c:v>0.38887101384845468</c:v>
                </c:pt>
                <c:pt idx="4">
                  <c:v>0.37373514065022567</c:v>
                </c:pt>
              </c:numCache>
            </c:numRef>
          </c:val>
          <c:extLst>
            <c:ext xmlns:c16="http://schemas.microsoft.com/office/drawing/2014/chart" uri="{C3380CC4-5D6E-409C-BE32-E72D297353CC}">
              <c16:uniqueId val="{00000000-8099-459F-9D98-2B75CCA384CD}"/>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8099-459F-9D98-2B75CCA384CD}"/>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8099-459F-9D98-2B75CCA384CD}"/>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8099-459F-9D98-2B75CCA384CD}"/>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8099-459F-9D98-2B75CCA384CD}"/>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8099-459F-9D98-2B75CCA384CD}"/>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8099-459F-9D98-2B75CCA384CD}"/>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8099-459F-9D98-2B75CCA384CD}"/>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8-8099-459F-9D98-2B75CCA384CD}"/>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9-8099-459F-9D98-2B75CCA384CD}"/>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A-8099-459F-9D98-2B75CCA384CD}"/>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B-8099-459F-9D98-2B75CCA384CD}"/>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8099-459F-9D98-2B75CCA384CD}"/>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6159230096239"/>
          <c:y val="5.0925925925925923E-2"/>
          <c:w val="0.82318285214348208"/>
          <c:h val="0.73577136191309422"/>
        </c:manualLayout>
      </c:layout>
      <c:barChart>
        <c:barDir val="col"/>
        <c:grouping val="stacked"/>
        <c:varyColors val="0"/>
        <c:ser>
          <c:idx val="0"/>
          <c:order val="0"/>
          <c:tx>
            <c:strRef>
              <c:f>'F1.1e'!$B$4:$B$5</c:f>
              <c:strCache>
                <c:ptCount val="2"/>
                <c:pt idx="0">
                  <c:v>Grunnforskning</c:v>
                </c:pt>
                <c:pt idx="1">
                  <c:v>Mill. kr</c:v>
                </c:pt>
              </c:strCache>
            </c:strRef>
          </c:tx>
          <c:spPr>
            <a:solidFill>
              <a:schemeClr val="accent1"/>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'F1.1e'!$B$6:$B$16</c:f>
              <c:numCache>
                <c:formatCode>#,##0</c:formatCode>
                <c:ptCount val="11"/>
                <c:pt idx="0">
                  <c:v>4429.2</c:v>
                </c:pt>
                <c:pt idx="1">
                  <c:v>5376.6</c:v>
                </c:pt>
                <c:pt idx="2">
                  <c:v>6107.8</c:v>
                </c:pt>
                <c:pt idx="3">
                  <c:v>7652.8</c:v>
                </c:pt>
                <c:pt idx="4">
                  <c:v>8174.9896747799476</c:v>
                </c:pt>
                <c:pt idx="5">
                  <c:v>9010.5</c:v>
                </c:pt>
                <c:pt idx="6">
                  <c:v>10396.08</c:v>
                </c:pt>
                <c:pt idx="7">
                  <c:v>11432.599693500002</c:v>
                </c:pt>
                <c:pt idx="8">
                  <c:v>12766</c:v>
                </c:pt>
                <c:pt idx="9">
                  <c:v>13115.400000000001</c:v>
                </c:pt>
                <c:pt idx="10">
                  <c:v>14304</c:v>
                </c:pt>
              </c:numCache>
            </c:numRef>
          </c:val>
          <c:extLst>
            <c:ext xmlns:c16="http://schemas.microsoft.com/office/drawing/2014/chart" uri="{C3380CC4-5D6E-409C-BE32-E72D297353CC}">
              <c16:uniqueId val="{00000000-A82B-436B-8872-BBB83BD0188C}"/>
            </c:ext>
          </c:extLst>
        </c:ser>
        <c:ser>
          <c:idx val="2"/>
          <c:order val="2"/>
          <c:tx>
            <c:strRef>
              <c:f>'F1.1e'!$D$4:$D$5</c:f>
              <c:strCache>
                <c:ptCount val="2"/>
                <c:pt idx="0">
                  <c:v>Anvendt forskning</c:v>
                </c:pt>
                <c:pt idx="1">
                  <c:v>Mill. kr</c:v>
                </c:pt>
              </c:strCache>
            </c:strRef>
          </c:tx>
          <c:spPr>
            <a:solidFill>
              <a:schemeClr val="accent3"/>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'F1.1e'!$D$6:$D$16</c:f>
              <c:numCache>
                <c:formatCode>#,##0</c:formatCode>
                <c:ptCount val="11"/>
                <c:pt idx="0">
                  <c:v>8559.2000000000007</c:v>
                </c:pt>
                <c:pt idx="1">
                  <c:v>10095.799999999999</c:v>
                </c:pt>
                <c:pt idx="2">
                  <c:v>12857.6</c:v>
                </c:pt>
                <c:pt idx="3">
                  <c:v>15361.9</c:v>
                </c:pt>
                <c:pt idx="4">
                  <c:v>16588.261574815122</c:v>
                </c:pt>
                <c:pt idx="5">
                  <c:v>18905.800000000003</c:v>
                </c:pt>
                <c:pt idx="6">
                  <c:v>21365.77</c:v>
                </c:pt>
                <c:pt idx="7">
                  <c:v>24171.473823700006</c:v>
                </c:pt>
                <c:pt idx="8">
                  <c:v>26388</c:v>
                </c:pt>
                <c:pt idx="9">
                  <c:v>27013</c:v>
                </c:pt>
                <c:pt idx="10">
                  <c:v>32137</c:v>
                </c:pt>
              </c:numCache>
            </c:numRef>
          </c:val>
          <c:extLst>
            <c:ext xmlns:c16="http://schemas.microsoft.com/office/drawing/2014/chart" uri="{C3380CC4-5D6E-409C-BE32-E72D297353CC}">
              <c16:uniqueId val="{00000001-A82B-436B-8872-BBB83BD0188C}"/>
            </c:ext>
          </c:extLst>
        </c:ser>
        <c:ser>
          <c:idx val="4"/>
          <c:order val="4"/>
          <c:tx>
            <c:strRef>
              <c:f>'F1.1e'!$F$4:$F$5</c:f>
              <c:strCache>
                <c:ptCount val="2"/>
                <c:pt idx="0">
                  <c:v>Utviklingsarbeid</c:v>
                </c:pt>
                <c:pt idx="1">
                  <c:v>Mill. kr</c:v>
                </c:pt>
              </c:strCache>
            </c:strRef>
          </c:tx>
          <c:spPr>
            <a:solidFill>
              <a:schemeClr val="accent5"/>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'F1.1e'!$F$6:$F$16</c:f>
              <c:numCache>
                <c:formatCode>#,##0</c:formatCode>
                <c:ptCount val="11"/>
                <c:pt idx="0">
                  <c:v>11824.9</c:v>
                </c:pt>
                <c:pt idx="1">
                  <c:v>11970.2</c:v>
                </c:pt>
                <c:pt idx="2">
                  <c:v>14990.5</c:v>
                </c:pt>
                <c:pt idx="3">
                  <c:v>16046.8</c:v>
                </c:pt>
                <c:pt idx="4">
                  <c:v>17814.295970404928</c:v>
                </c:pt>
                <c:pt idx="5">
                  <c:v>19901.399999999998</c:v>
                </c:pt>
                <c:pt idx="6">
                  <c:v>24324.73</c:v>
                </c:pt>
                <c:pt idx="7">
                  <c:v>28937.943422800003</c:v>
                </c:pt>
                <c:pt idx="8">
                  <c:v>32221</c:v>
                </c:pt>
                <c:pt idx="9">
                  <c:v>35825</c:v>
                </c:pt>
                <c:pt idx="10">
                  <c:v>41990</c:v>
                </c:pt>
              </c:numCache>
            </c:numRef>
          </c:val>
          <c:extLst>
            <c:ext xmlns:c16="http://schemas.microsoft.com/office/drawing/2014/chart" uri="{C3380CC4-5D6E-409C-BE32-E72D297353CC}">
              <c16:uniqueId val="{00000002-A82B-436B-8872-BBB83BD0188C}"/>
            </c:ext>
          </c:extLst>
        </c:ser>
        <c:dLbls>
          <c:showLegendKey val="0"/>
          <c:showVal val="0"/>
          <c:showCatName val="0"/>
          <c:showSerName val="0"/>
          <c:showPercent val="0"/>
          <c:showBubbleSize val="0"/>
        </c:dLbls>
        <c:gapWidth val="150"/>
        <c:overlap val="100"/>
        <c:axId val="442072000"/>
        <c:axId val="442072960"/>
        <c:extLst>
          <c:ext xmlns:c15="http://schemas.microsoft.com/office/drawing/2012/chart" uri="{02D57815-91ED-43cb-92C2-25804820EDAC}">
            <c15:filteredBarSeries>
              <c15:ser>
                <c:idx val="1"/>
                <c:order val="1"/>
                <c:tx>
                  <c:strRef>
                    <c:extLst>
                      <c:ext uri="{02D57815-91ED-43cb-92C2-25804820EDAC}">
                        <c15:formulaRef>
                          <c15:sqref>'F1.1e'!$C$4:$C$5</c15:sqref>
                        </c15:formulaRef>
                      </c:ext>
                    </c:extLst>
                    <c:strCache>
                      <c:ptCount val="2"/>
                      <c:pt idx="0">
                        <c:v>Grunnforskning</c:v>
                      </c:pt>
                      <c:pt idx="1">
                        <c:v>Prosent</c:v>
                      </c:pt>
                    </c:strCache>
                  </c:strRef>
                </c:tx>
                <c:spPr>
                  <a:solidFill>
                    <a:schemeClr val="accent2"/>
                  </a:solidFill>
                  <a:ln>
                    <a:noFill/>
                  </a:ln>
                  <a:effectLst/>
                </c:spPr>
                <c:invertIfNegative val="0"/>
                <c:cat>
                  <c:numRef>
                    <c:extLst>
                      <c:ex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c:ext uri="{02D57815-91ED-43cb-92C2-25804820EDAC}">
                        <c15:formulaRef>
                          <c15:sqref>'F1.1e'!$C$6:$C$16</c15:sqref>
                        </c15:formulaRef>
                      </c:ext>
                    </c:extLst>
                    <c:numCache>
                      <c:formatCode>#,##0</c:formatCode>
                      <c:ptCount val="11"/>
                      <c:pt idx="0">
                        <c:v>18</c:v>
                      </c:pt>
                      <c:pt idx="1">
                        <c:v>19</c:v>
                      </c:pt>
                      <c:pt idx="2">
                        <c:v>18</c:v>
                      </c:pt>
                      <c:pt idx="3">
                        <c:v>20</c:v>
                      </c:pt>
                      <c:pt idx="4">
                        <c:v>19</c:v>
                      </c:pt>
                      <c:pt idx="5">
                        <c:v>18.843440817939801</c:v>
                      </c:pt>
                      <c:pt idx="6">
                        <c:v>18.53577094556309</c:v>
                      </c:pt>
                      <c:pt idx="7">
                        <c:v>17.713421791773339</c:v>
                      </c:pt>
                      <c:pt idx="8">
                        <c:v>17.886064953624569</c:v>
                      </c:pt>
                      <c:pt idx="9">
                        <c:v>17.267556679042581</c:v>
                      </c:pt>
                      <c:pt idx="10">
                        <c:v>16.175506049983039</c:v>
                      </c:pt>
                    </c:numCache>
                  </c:numRef>
                </c:val>
                <c:extLst>
                  <c:ext xmlns:c16="http://schemas.microsoft.com/office/drawing/2014/chart" uri="{C3380CC4-5D6E-409C-BE32-E72D297353CC}">
                    <c16:uniqueId val="{00000003-A82B-436B-8872-BBB83BD0188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'F1.1e'!$E$4:$E$5</c15:sqref>
                        </c15:formulaRef>
                      </c:ext>
                    </c:extLst>
                    <c:strCache>
                      <c:ptCount val="2"/>
                      <c:pt idx="0">
                        <c:v>Anvendt forskning</c:v>
                      </c:pt>
                      <c:pt idx="1">
                        <c:v>Prosent</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'F1.1e'!$E$6:$E$16</c15:sqref>
                        </c15:formulaRef>
                      </c:ext>
                    </c:extLst>
                    <c:numCache>
                      <c:formatCode>#,##0</c:formatCode>
                      <c:ptCount val="11"/>
                      <c:pt idx="0">
                        <c:v>34</c:v>
                      </c:pt>
                      <c:pt idx="1">
                        <c:v>37</c:v>
                      </c:pt>
                      <c:pt idx="2">
                        <c:v>37</c:v>
                      </c:pt>
                      <c:pt idx="3">
                        <c:v>39</c:v>
                      </c:pt>
                      <c:pt idx="4">
                        <c:v>39</c:v>
                      </c:pt>
                      <c:pt idx="5">
                        <c:v>39.537242485523151</c:v>
                      </c:pt>
                      <c:pt idx="6">
                        <c:v>38.094264260719768</c:v>
                      </c:pt>
                      <c:pt idx="7">
                        <c:v>37.450756839797023</c:v>
                      </c:pt>
                      <c:pt idx="8">
                        <c:v>36.971446184885252</c:v>
                      </c:pt>
                      <c:pt idx="9">
                        <c:v>35.564947204887169</c:v>
                      </c:pt>
                      <c:pt idx="10">
                        <c:v>36.341739228768517</c:v>
                      </c:pt>
                    </c:numCache>
                  </c:numRef>
                </c:val>
                <c:extLst xmlns:c15="http://schemas.microsoft.com/office/drawing/2012/chart">
                  <c:ext xmlns:c16="http://schemas.microsoft.com/office/drawing/2014/chart" uri="{C3380CC4-5D6E-409C-BE32-E72D297353CC}">
                    <c16:uniqueId val="{00000004-A82B-436B-8872-BBB83BD0188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'F1.1e'!$G$4:$G$5</c15:sqref>
                        </c15:formulaRef>
                      </c:ext>
                    </c:extLst>
                    <c:strCache>
                      <c:ptCount val="2"/>
                      <c:pt idx="0">
                        <c:v>Utviklingsarbeid</c:v>
                      </c:pt>
                      <c:pt idx="1">
                        <c:v>Prosent</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'F1.1e'!$G$6:$G$16</c15:sqref>
                        </c15:formulaRef>
                      </c:ext>
                    </c:extLst>
                    <c:numCache>
                      <c:formatCode>#,##0</c:formatCode>
                      <c:ptCount val="11"/>
                      <c:pt idx="0">
                        <c:v>48</c:v>
                      </c:pt>
                      <c:pt idx="1">
                        <c:v>44</c:v>
                      </c:pt>
                      <c:pt idx="2">
                        <c:v>45</c:v>
                      </c:pt>
                      <c:pt idx="3">
                        <c:v>41</c:v>
                      </c:pt>
                      <c:pt idx="4">
                        <c:v>42</c:v>
                      </c:pt>
                      <c:pt idx="5">
                        <c:v>41.619316696537055</c:v>
                      </c:pt>
                      <c:pt idx="6">
                        <c:v>43.369964793717145</c:v>
                      </c:pt>
                      <c:pt idx="7">
                        <c:v>44.835821368429642</c:v>
                      </c:pt>
                      <c:pt idx="8">
                        <c:v>45.143889931907978</c:v>
                      </c:pt>
                      <c:pt idx="9">
                        <c:v>47.166706164257313</c:v>
                      </c:pt>
                      <c:pt idx="10">
                        <c:v>47.483885559199365</c:v>
                      </c:pt>
                    </c:numCache>
                  </c:numRef>
                </c:val>
                <c:extLst xmlns:c15="http://schemas.microsoft.com/office/drawing/2012/chart">
                  <c:ext xmlns:c16="http://schemas.microsoft.com/office/drawing/2014/chart" uri="{C3380CC4-5D6E-409C-BE32-E72D297353CC}">
                    <c16:uniqueId val="{00000005-A82B-436B-8872-BBB83BD0188C}"/>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'F1.1e'!$H$4:$H$5</c15:sqref>
                        </c15:formulaRef>
                      </c:ext>
                    </c:extLst>
                    <c:strCache>
                      <c:ptCount val="2"/>
                      <c:pt idx="0">
                        <c:v>Totalt</c:v>
                      </c:pt>
                      <c:pt idx="1">
                        <c:v>Mill. kr</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'F1.1e'!$H$6:$H$16</c15:sqref>
                        </c15:formulaRef>
                      </c:ext>
                    </c:extLst>
                    <c:numCache>
                      <c:formatCode>#,##0</c:formatCode>
                      <c:ptCount val="11"/>
                      <c:pt idx="0">
                        <c:v>24813.300000000003</c:v>
                      </c:pt>
                      <c:pt idx="1">
                        <c:v>27442.6</c:v>
                      </c:pt>
                      <c:pt idx="2">
                        <c:v>33955.9</c:v>
                      </c:pt>
                      <c:pt idx="3">
                        <c:v>39061.5</c:v>
                      </c:pt>
                      <c:pt idx="4">
                        <c:v>42577.547219999993</c:v>
                      </c:pt>
                      <c:pt idx="5">
                        <c:v>47817.7</c:v>
                      </c:pt>
                      <c:pt idx="6">
                        <c:v>56086.58</c:v>
                      </c:pt>
                      <c:pt idx="7">
                        <c:v>64542.016940000009</c:v>
                      </c:pt>
                      <c:pt idx="8">
                        <c:v>71374</c:v>
                      </c:pt>
                      <c:pt idx="9">
                        <c:v>75954</c:v>
                      </c:pt>
                      <c:pt idx="10">
                        <c:v>88430</c:v>
                      </c:pt>
                    </c:numCache>
                  </c:numRef>
                </c:val>
                <c:extLst xmlns:c15="http://schemas.microsoft.com/office/drawing/2012/chart">
                  <c:ext xmlns:c16="http://schemas.microsoft.com/office/drawing/2014/chart" uri="{C3380CC4-5D6E-409C-BE32-E72D297353CC}">
                    <c16:uniqueId val="{00000006-A82B-436B-8872-BBB83BD0188C}"/>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'F1.1e'!$I$4:$I$5</c15:sqref>
                        </c15:formulaRef>
                      </c:ext>
                    </c:extLst>
                    <c:strCache>
                      <c:ptCount val="2"/>
                      <c:pt idx="0">
                        <c:v>Totalt</c:v>
                      </c:pt>
                      <c:pt idx="1">
                        <c:v>Prosent</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'F1.1e'!$I$6:$I$16</c15:sqref>
                        </c15:formulaRef>
                      </c:ext>
                    </c:extLst>
                    <c:numCache>
                      <c:formatCode>#,##0</c:formatCode>
                      <c:ptCount val="11"/>
                      <c:pt idx="0">
                        <c:v>100</c:v>
                      </c:pt>
                      <c:pt idx="1">
                        <c:v>100</c:v>
                      </c:pt>
                      <c:pt idx="2">
                        <c:v>100</c:v>
                      </c:pt>
                      <c:pt idx="3">
                        <c:v>100</c:v>
                      </c:pt>
                      <c:pt idx="4">
                        <c:v>100</c:v>
                      </c:pt>
                      <c:pt idx="5">
                        <c:v>100</c:v>
                      </c:pt>
                      <c:pt idx="6">
                        <c:v>100</c:v>
                      </c:pt>
                      <c:pt idx="7">
                        <c:v>100</c:v>
                      </c:pt>
                      <c:pt idx="8">
                        <c:v>100.0014010704178</c:v>
                      </c:pt>
                      <c:pt idx="9">
                        <c:v>99.999210048187052</c:v>
                      </c:pt>
                      <c:pt idx="10">
                        <c:v>100.00113083795092</c:v>
                      </c:pt>
                    </c:numCache>
                  </c:numRef>
                </c:val>
                <c:extLst xmlns:c15="http://schemas.microsoft.com/office/drawing/2012/chart">
                  <c:ext xmlns:c16="http://schemas.microsoft.com/office/drawing/2014/chart" uri="{C3380CC4-5D6E-409C-BE32-E72D297353CC}">
                    <c16:uniqueId val="{00000007-A82B-436B-8872-BBB83BD0188C}"/>
                  </c:ext>
                </c:extLst>
              </c15:ser>
            </c15:filteredBarSeries>
          </c:ext>
        </c:extLst>
      </c:barChart>
      <c:catAx>
        <c:axId val="44207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2072960"/>
        <c:crosses val="autoZero"/>
        <c:auto val="1"/>
        <c:lblAlgn val="ctr"/>
        <c:lblOffset val="100"/>
        <c:noMultiLvlLbl val="0"/>
      </c:catAx>
      <c:valAx>
        <c:axId val="442072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2072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22222222222221E-2"/>
          <c:y val="4.8506944444444443E-2"/>
          <c:w val="0.64632951388888893"/>
          <c:h val="0.81755555555555559"/>
        </c:manualLayout>
      </c:layout>
      <c:lineChart>
        <c:grouping val="standard"/>
        <c:varyColors val="0"/>
        <c:ser>
          <c:idx val="0"/>
          <c:order val="0"/>
          <c:tx>
            <c:strRef>
              <c:f>'D1-F1'!$A$5</c:f>
              <c:strCache>
                <c:ptCount val="1"/>
                <c:pt idx="0">
                  <c:v>UoH-sektoren totalt</c:v>
                </c:pt>
              </c:strCache>
            </c:strRef>
          </c:tx>
          <c:spPr>
            <a:ln w="28575" cap="rnd">
              <a:solidFill>
                <a:schemeClr val="tx1"/>
              </a:solidFill>
              <a:prstDash val="sysDash"/>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'D1-F1'!$B$5:$R$5</c:f>
              <c:numCache>
                <c:formatCode>0%</c:formatCode>
                <c:ptCount val="17"/>
                <c:pt idx="0">
                  <c:v>0.32308791994281627</c:v>
                </c:pt>
                <c:pt idx="1">
                  <c:v>0.3445353594389246</c:v>
                </c:pt>
                <c:pt idx="2">
                  <c:v>0.31929347826086957</c:v>
                </c:pt>
                <c:pt idx="3">
                  <c:v>0.33136094674556216</c:v>
                </c:pt>
                <c:pt idx="4">
                  <c:v>0.33787632221318142</c:v>
                </c:pt>
                <c:pt idx="5">
                  <c:v>0.35557928457020821</c:v>
                </c:pt>
                <c:pt idx="6">
                  <c:v>0.37456838312565682</c:v>
                </c:pt>
                <c:pt idx="7">
                  <c:v>0.37606837606837606</c:v>
                </c:pt>
                <c:pt idx="8">
                  <c:v>0.38070825026108424</c:v>
                </c:pt>
                <c:pt idx="9">
                  <c:v>0.36041701141816979</c:v>
                </c:pt>
                <c:pt idx="10">
                  <c:v>0.35008963250672243</c:v>
                </c:pt>
                <c:pt idx="11">
                  <c:v>0.3281353682813537</c:v>
                </c:pt>
                <c:pt idx="12">
                  <c:v>0.31923902325851167</c:v>
                </c:pt>
                <c:pt idx="13">
                  <c:v>0.30573459715639811</c:v>
                </c:pt>
                <c:pt idx="14">
                  <c:v>0.33575808839078031</c:v>
                </c:pt>
                <c:pt idx="15">
                  <c:v>0.34024179620034545</c:v>
                </c:pt>
                <c:pt idx="16">
                  <c:v>0.37795275590551181</c:v>
                </c:pt>
              </c:numCache>
            </c:numRef>
          </c:val>
          <c:smooth val="0"/>
          <c:extLst>
            <c:ext xmlns:c16="http://schemas.microsoft.com/office/drawing/2014/chart" uri="{C3380CC4-5D6E-409C-BE32-E72D297353CC}">
              <c16:uniqueId val="{00000000-8950-4B17-AE3D-F717E3F78ED5}"/>
            </c:ext>
          </c:extLst>
        </c:ser>
        <c:ser>
          <c:idx val="1"/>
          <c:order val="1"/>
          <c:tx>
            <c:strRef>
              <c:f>'D1-F1'!$A$6</c:f>
              <c:strCache>
                <c:ptCount val="1"/>
                <c:pt idx="0">
                  <c:v>Humaniora og kunstfag</c:v>
                </c:pt>
              </c:strCache>
            </c:strRef>
          </c:tx>
          <c:spPr>
            <a:ln w="28575" cap="rnd">
              <a:solidFill>
                <a:schemeClr val="accent1"/>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'D1-F1'!$B$6:$R$6</c:f>
              <c:numCache>
                <c:formatCode>0%</c:formatCode>
                <c:ptCount val="17"/>
                <c:pt idx="0">
                  <c:v>0.2326388888888889</c:v>
                </c:pt>
                <c:pt idx="1">
                  <c:v>0.21989528795811519</c:v>
                </c:pt>
                <c:pt idx="2">
                  <c:v>0.1736111111111111</c:v>
                </c:pt>
                <c:pt idx="3">
                  <c:v>0.18691588785046728</c:v>
                </c:pt>
                <c:pt idx="4">
                  <c:v>0.21146953405017921</c:v>
                </c:pt>
                <c:pt idx="5">
                  <c:v>0.19689922480620156</c:v>
                </c:pt>
                <c:pt idx="6">
                  <c:v>0.25260416666666669</c:v>
                </c:pt>
                <c:pt idx="7">
                  <c:v>0.23502304147465439</c:v>
                </c:pt>
                <c:pt idx="8">
                  <c:v>0.25437788018433177</c:v>
                </c:pt>
                <c:pt idx="9">
                  <c:v>0.24509033778476041</c:v>
                </c:pt>
                <c:pt idx="10">
                  <c:v>0.22654462242562928</c:v>
                </c:pt>
                <c:pt idx="11">
                  <c:v>0.22048271363339855</c:v>
                </c:pt>
                <c:pt idx="12">
                  <c:v>0.1970995385629532</c:v>
                </c:pt>
                <c:pt idx="13">
                  <c:v>0.18828213879408418</c:v>
                </c:pt>
                <c:pt idx="14">
                  <c:v>0.21189024390243902</c:v>
                </c:pt>
                <c:pt idx="15">
                  <c:v>0.23775141825683341</c:v>
                </c:pt>
                <c:pt idx="16">
                  <c:v>0.27451838879159368</c:v>
                </c:pt>
              </c:numCache>
            </c:numRef>
          </c:val>
          <c:smooth val="0"/>
          <c:extLst>
            <c:ext xmlns:c16="http://schemas.microsoft.com/office/drawing/2014/chart" uri="{C3380CC4-5D6E-409C-BE32-E72D297353CC}">
              <c16:uniqueId val="{00000001-8950-4B17-AE3D-F717E3F78ED5}"/>
            </c:ext>
          </c:extLst>
        </c:ser>
        <c:ser>
          <c:idx val="2"/>
          <c:order val="2"/>
          <c:tx>
            <c:strRef>
              <c:f>'D1-F1'!$A$7</c:f>
              <c:strCache>
                <c:ptCount val="1"/>
                <c:pt idx="0">
                  <c:v>Samfunnsvitenskap </c:v>
                </c:pt>
              </c:strCache>
            </c:strRef>
          </c:tx>
          <c:spPr>
            <a:ln w="28575" cap="rnd">
              <a:solidFill>
                <a:schemeClr val="accent1">
                  <a:lumMod val="60000"/>
                  <a:lumOff val="40000"/>
                </a:schemeClr>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'D1-F1'!$B$7:$R$7</c:f>
              <c:numCache>
                <c:formatCode>0%</c:formatCode>
                <c:ptCount val="17"/>
                <c:pt idx="0">
                  <c:v>0.28239845261121854</c:v>
                </c:pt>
                <c:pt idx="1">
                  <c:v>0.30163447251114411</c:v>
                </c:pt>
                <c:pt idx="2">
                  <c:v>0.28765264586160111</c:v>
                </c:pt>
                <c:pt idx="3">
                  <c:v>0.30255839822024472</c:v>
                </c:pt>
                <c:pt idx="4">
                  <c:v>0.31046931407942241</c:v>
                </c:pt>
                <c:pt idx="5">
                  <c:v>0.31570639305445936</c:v>
                </c:pt>
                <c:pt idx="6">
                  <c:v>0.3035479632063075</c:v>
                </c:pt>
                <c:pt idx="7">
                  <c:v>0.31186440677966104</c:v>
                </c:pt>
                <c:pt idx="8">
                  <c:v>0.31889763779527558</c:v>
                </c:pt>
                <c:pt idx="9">
                  <c:v>0.29014308426073132</c:v>
                </c:pt>
                <c:pt idx="10">
                  <c:v>0.26823683349689237</c:v>
                </c:pt>
                <c:pt idx="11">
                  <c:v>0.24900057110222729</c:v>
                </c:pt>
                <c:pt idx="12">
                  <c:v>0.24455375966268447</c:v>
                </c:pt>
                <c:pt idx="13">
                  <c:v>0.21110500274876307</c:v>
                </c:pt>
                <c:pt idx="14">
                  <c:v>0.26496279521190552</c:v>
                </c:pt>
                <c:pt idx="15">
                  <c:v>0.3041905336147121</c:v>
                </c:pt>
                <c:pt idx="16">
                  <c:v>0.34276554223585171</c:v>
                </c:pt>
              </c:numCache>
            </c:numRef>
          </c:val>
          <c:smooth val="0"/>
          <c:extLst>
            <c:ext xmlns:c16="http://schemas.microsoft.com/office/drawing/2014/chart" uri="{C3380CC4-5D6E-409C-BE32-E72D297353CC}">
              <c16:uniqueId val="{00000002-8950-4B17-AE3D-F717E3F78ED5}"/>
            </c:ext>
          </c:extLst>
        </c:ser>
        <c:ser>
          <c:idx val="3"/>
          <c:order val="3"/>
          <c:tx>
            <c:strRef>
              <c:f>'D1-F1'!$A$8</c:f>
              <c:strCache>
                <c:ptCount val="1"/>
                <c:pt idx="0">
                  <c:v>Matematikk og naturvitenskap1</c:v>
                </c:pt>
              </c:strCache>
            </c:strRef>
          </c:tx>
          <c:spPr>
            <a:ln w="28575" cap="rnd">
              <a:solidFill>
                <a:schemeClr val="accent3">
                  <a:lumMod val="60000"/>
                  <a:lumOff val="40000"/>
                </a:schemeClr>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'D1-F1'!$B$8:$R$8</c:f>
              <c:numCache>
                <c:formatCode>0%</c:formatCode>
                <c:ptCount val="17"/>
                <c:pt idx="0">
                  <c:v>0.37749003984063745</c:v>
                </c:pt>
                <c:pt idx="1">
                  <c:v>0.41370767960363336</c:v>
                </c:pt>
                <c:pt idx="2">
                  <c:v>0.37626262626262624</c:v>
                </c:pt>
                <c:pt idx="3">
                  <c:v>0.4030206677265501</c:v>
                </c:pt>
                <c:pt idx="4">
                  <c:v>0.39883551673944689</c:v>
                </c:pt>
                <c:pt idx="5">
                  <c:v>0.44346648612051454</c:v>
                </c:pt>
                <c:pt idx="6">
                  <c:v>0.46573033707865169</c:v>
                </c:pt>
                <c:pt idx="7">
                  <c:v>0.46923076923076923</c:v>
                </c:pt>
                <c:pt idx="8">
                  <c:v>0.46898759503801518</c:v>
                </c:pt>
                <c:pt idx="9">
                  <c:v>0.45989761092150172</c:v>
                </c:pt>
                <c:pt idx="10">
                  <c:v>0.47297815254886932</c:v>
                </c:pt>
                <c:pt idx="11">
                  <c:v>0.46227056424201224</c:v>
                </c:pt>
                <c:pt idx="12">
                  <c:v>0.41654180401558288</c:v>
                </c:pt>
                <c:pt idx="13">
                  <c:v>0.41563275434243174</c:v>
                </c:pt>
                <c:pt idx="14">
                  <c:v>0.43890063424947146</c:v>
                </c:pt>
                <c:pt idx="15">
                  <c:v>0.44511560091647573</c:v>
                </c:pt>
                <c:pt idx="16">
                  <c:v>0.47569444444444442</c:v>
                </c:pt>
              </c:numCache>
            </c:numRef>
          </c:val>
          <c:smooth val="0"/>
          <c:extLst>
            <c:ext xmlns:c16="http://schemas.microsoft.com/office/drawing/2014/chart" uri="{C3380CC4-5D6E-409C-BE32-E72D297353CC}">
              <c16:uniqueId val="{00000003-8950-4B17-AE3D-F717E3F78ED5}"/>
            </c:ext>
          </c:extLst>
        </c:ser>
        <c:ser>
          <c:idx val="4"/>
          <c:order val="4"/>
          <c:tx>
            <c:strRef>
              <c:f>'D1-F1'!$A$9</c:f>
              <c:strCache>
                <c:ptCount val="1"/>
                <c:pt idx="0">
                  <c:v>Teknologi </c:v>
                </c:pt>
              </c:strCache>
            </c:strRef>
          </c:tx>
          <c:spPr>
            <a:ln w="28575" cap="rnd">
              <a:solidFill>
                <a:schemeClr val="accent3"/>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'D1-F1'!$B$9:$R$9</c:f>
              <c:numCache>
                <c:formatCode>0%</c:formatCode>
                <c:ptCount val="17"/>
                <c:pt idx="0">
                  <c:v>0.33596837944664032</c:v>
                </c:pt>
                <c:pt idx="1">
                  <c:v>0.38535031847133761</c:v>
                </c:pt>
                <c:pt idx="2">
                  <c:v>0.3883248730964467</c:v>
                </c:pt>
                <c:pt idx="3">
                  <c:v>0.39705882352941174</c:v>
                </c:pt>
                <c:pt idx="4">
                  <c:v>0.39147286821705424</c:v>
                </c:pt>
                <c:pt idx="5">
                  <c:v>0.41680129240710823</c:v>
                </c:pt>
                <c:pt idx="6">
                  <c:v>0.46863468634686345</c:v>
                </c:pt>
                <c:pt idx="7">
                  <c:v>0.4502212389380531</c:v>
                </c:pt>
                <c:pt idx="8">
                  <c:v>0.48381294964028776</c:v>
                </c:pt>
                <c:pt idx="9">
                  <c:v>0.52117647058823524</c:v>
                </c:pt>
                <c:pt idx="10">
                  <c:v>0.51951621770203404</c:v>
                </c:pt>
                <c:pt idx="11">
                  <c:v>0.49057619816908993</c:v>
                </c:pt>
                <c:pt idx="12">
                  <c:v>0.46023329798515378</c:v>
                </c:pt>
                <c:pt idx="13">
                  <c:v>0.45254629629629628</c:v>
                </c:pt>
                <c:pt idx="14">
                  <c:v>0.42725988700564971</c:v>
                </c:pt>
                <c:pt idx="15">
                  <c:v>0.41587092525518604</c:v>
                </c:pt>
                <c:pt idx="16">
                  <c:v>0.46691519105312207</c:v>
                </c:pt>
              </c:numCache>
            </c:numRef>
          </c:val>
          <c:smooth val="0"/>
          <c:extLst>
            <c:ext xmlns:c16="http://schemas.microsoft.com/office/drawing/2014/chart" uri="{C3380CC4-5D6E-409C-BE32-E72D297353CC}">
              <c16:uniqueId val="{00000004-8950-4B17-AE3D-F717E3F78ED5}"/>
            </c:ext>
          </c:extLst>
        </c:ser>
        <c:ser>
          <c:idx val="5"/>
          <c:order val="5"/>
          <c:tx>
            <c:strRef>
              <c:f>'D1-F1'!$A$10</c:f>
              <c:strCache>
                <c:ptCount val="1"/>
                <c:pt idx="0">
                  <c:v>Medisin og helsefag </c:v>
                </c:pt>
              </c:strCache>
            </c:strRef>
          </c:tx>
          <c:spPr>
            <a:ln w="28575" cap="rnd">
              <a:solidFill>
                <a:schemeClr val="accent4"/>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'D1-F1'!$B$10:$R$10</c:f>
              <c:numCache>
                <c:formatCode>0%</c:formatCode>
                <c:ptCount val="17"/>
                <c:pt idx="0">
                  <c:v>0.30936227951153322</c:v>
                </c:pt>
                <c:pt idx="1">
                  <c:v>0.31985731272294887</c:v>
                </c:pt>
                <c:pt idx="2">
                  <c:v>0.30967741935483872</c:v>
                </c:pt>
                <c:pt idx="3">
                  <c:v>0.31409649952696311</c:v>
                </c:pt>
                <c:pt idx="4">
                  <c:v>0.33088235294117646</c:v>
                </c:pt>
                <c:pt idx="5">
                  <c:v>0.34574798261949102</c:v>
                </c:pt>
                <c:pt idx="6">
                  <c:v>0.35376827896512936</c:v>
                </c:pt>
                <c:pt idx="7">
                  <c:v>0.36643302180685361</c:v>
                </c:pt>
                <c:pt idx="8">
                  <c:v>0.36478873239436621</c:v>
                </c:pt>
                <c:pt idx="9">
                  <c:v>0.31695273924288736</c:v>
                </c:pt>
                <c:pt idx="10">
                  <c:v>0.30298409932476583</c:v>
                </c:pt>
                <c:pt idx="11">
                  <c:v>0.27960275019098546</c:v>
                </c:pt>
                <c:pt idx="12">
                  <c:v>0.30519897304236199</c:v>
                </c:pt>
                <c:pt idx="13">
                  <c:v>0.29185022026431717</c:v>
                </c:pt>
                <c:pt idx="14">
                  <c:v>0.32749275179629395</c:v>
                </c:pt>
                <c:pt idx="15">
                  <c:v>0.30268150771565899</c:v>
                </c:pt>
                <c:pt idx="16">
                  <c:v>0.34708440182852046</c:v>
                </c:pt>
              </c:numCache>
            </c:numRef>
          </c:val>
          <c:smooth val="0"/>
          <c:extLst>
            <c:ext xmlns:c16="http://schemas.microsoft.com/office/drawing/2014/chart" uri="{C3380CC4-5D6E-409C-BE32-E72D297353CC}">
              <c16:uniqueId val="{00000005-8950-4B17-AE3D-F717E3F78ED5}"/>
            </c:ext>
          </c:extLst>
        </c:ser>
        <c:dLbls>
          <c:showLegendKey val="0"/>
          <c:showVal val="0"/>
          <c:showCatName val="0"/>
          <c:showSerName val="0"/>
          <c:showPercent val="0"/>
          <c:showBubbleSize val="0"/>
        </c:dLbls>
        <c:smooth val="0"/>
        <c:axId val="1522166607"/>
        <c:axId val="1522174767"/>
      </c:lineChart>
      <c:catAx>
        <c:axId val="1522166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22174767"/>
        <c:crosses val="autoZero"/>
        <c:auto val="1"/>
        <c:lblAlgn val="ctr"/>
        <c:lblOffset val="100"/>
        <c:noMultiLvlLbl val="0"/>
      </c:catAx>
      <c:valAx>
        <c:axId val="15221747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22166607"/>
        <c:crosses val="autoZero"/>
        <c:crossBetween val="between"/>
      </c:valAx>
      <c:spPr>
        <a:noFill/>
        <a:ln>
          <a:noFill/>
        </a:ln>
        <a:effectLst/>
      </c:spPr>
    </c:plotArea>
    <c:legend>
      <c:legendPos val="r"/>
      <c:layout>
        <c:manualLayout>
          <c:xMode val="edge"/>
          <c:yMode val="edge"/>
          <c:x val="0.74559062499999995"/>
          <c:y val="0.27675624999999998"/>
          <c:w val="0.24118020833333334"/>
          <c:h val="0.543501388888888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'D1-F2'!$A$6</c:f>
              <c:strCache>
                <c:ptCount val="1"/>
                <c:pt idx="0">
                  <c:v>Humaniora og kunstfag</c:v>
                </c:pt>
              </c:strCache>
            </c:strRef>
          </c:tx>
          <c:spPr>
            <a:solidFill>
              <a:schemeClr val="accent1"/>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'D1-F2'!$B$6:$G$6</c:f>
              <c:numCache>
                <c:formatCode>0</c:formatCode>
                <c:ptCount val="6"/>
                <c:pt idx="0">
                  <c:v>8</c:v>
                </c:pt>
                <c:pt idx="1">
                  <c:v>307</c:v>
                </c:pt>
                <c:pt idx="2">
                  <c:v>116</c:v>
                </c:pt>
                <c:pt idx="3">
                  <c:v>70</c:v>
                </c:pt>
                <c:pt idx="4">
                  <c:v>120</c:v>
                </c:pt>
                <c:pt idx="5">
                  <c:v>6</c:v>
                </c:pt>
              </c:numCache>
            </c:numRef>
          </c:val>
          <c:extLst>
            <c:ext xmlns:c16="http://schemas.microsoft.com/office/drawing/2014/chart" uri="{C3380CC4-5D6E-409C-BE32-E72D297353CC}">
              <c16:uniqueId val="{00000000-777C-439E-A8F3-258502CCCF21}"/>
            </c:ext>
          </c:extLst>
        </c:ser>
        <c:ser>
          <c:idx val="1"/>
          <c:order val="1"/>
          <c:tx>
            <c:strRef>
              <c:f>'D1-F2'!$A$7</c:f>
              <c:strCache>
                <c:ptCount val="1"/>
                <c:pt idx="0">
                  <c:v>Samfunnsvitenskap </c:v>
                </c:pt>
              </c:strCache>
            </c:strRef>
          </c:tx>
          <c:spPr>
            <a:solidFill>
              <a:schemeClr val="accent2"/>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'D1-F2'!$B$7:$G$7</c:f>
              <c:numCache>
                <c:formatCode>0</c:formatCode>
                <c:ptCount val="6"/>
                <c:pt idx="0">
                  <c:v>63</c:v>
                </c:pt>
                <c:pt idx="1">
                  <c:v>1004</c:v>
                </c:pt>
                <c:pt idx="2">
                  <c:v>558</c:v>
                </c:pt>
                <c:pt idx="3">
                  <c:v>579</c:v>
                </c:pt>
                <c:pt idx="4">
                  <c:v>226</c:v>
                </c:pt>
                <c:pt idx="5">
                  <c:v>28</c:v>
                </c:pt>
              </c:numCache>
            </c:numRef>
          </c:val>
          <c:extLst>
            <c:ext xmlns:c16="http://schemas.microsoft.com/office/drawing/2014/chart" uri="{C3380CC4-5D6E-409C-BE32-E72D297353CC}">
              <c16:uniqueId val="{00000001-777C-439E-A8F3-258502CCCF21}"/>
            </c:ext>
          </c:extLst>
        </c:ser>
        <c:ser>
          <c:idx val="2"/>
          <c:order val="2"/>
          <c:tx>
            <c:strRef>
              <c:f>'D1-F2'!$A$8</c:f>
              <c:strCache>
                <c:ptCount val="1"/>
                <c:pt idx="0">
                  <c:v>Matematikk og naturvitenskap </c:v>
                </c:pt>
              </c:strCache>
            </c:strRef>
          </c:tx>
          <c:spPr>
            <a:solidFill>
              <a:schemeClr val="accent3"/>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'D1-F2'!$B$8:$G$8</c:f>
              <c:numCache>
                <c:formatCode>0</c:formatCode>
                <c:ptCount val="6"/>
                <c:pt idx="0">
                  <c:v>103</c:v>
                </c:pt>
                <c:pt idx="1">
                  <c:v>1193</c:v>
                </c:pt>
                <c:pt idx="2">
                  <c:v>181</c:v>
                </c:pt>
                <c:pt idx="3">
                  <c:v>223</c:v>
                </c:pt>
                <c:pt idx="4">
                  <c:v>290</c:v>
                </c:pt>
                <c:pt idx="5">
                  <c:v>38</c:v>
                </c:pt>
              </c:numCache>
            </c:numRef>
          </c:val>
          <c:extLst>
            <c:ext xmlns:c16="http://schemas.microsoft.com/office/drawing/2014/chart" uri="{C3380CC4-5D6E-409C-BE32-E72D297353CC}">
              <c16:uniqueId val="{00000002-777C-439E-A8F3-258502CCCF21}"/>
            </c:ext>
          </c:extLst>
        </c:ser>
        <c:ser>
          <c:idx val="3"/>
          <c:order val="3"/>
          <c:tx>
            <c:strRef>
              <c:f>'D1-F2'!$A$9</c:f>
              <c:strCache>
                <c:ptCount val="1"/>
                <c:pt idx="0">
                  <c:v>Teknologi </c:v>
                </c:pt>
              </c:strCache>
            </c:strRef>
          </c:tx>
          <c:spPr>
            <a:solidFill>
              <a:schemeClr val="accent4"/>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'D1-F2'!$B$9:$G$9</c:f>
              <c:numCache>
                <c:formatCode>0</c:formatCode>
                <c:ptCount val="6"/>
                <c:pt idx="0">
                  <c:v>202</c:v>
                </c:pt>
                <c:pt idx="1">
                  <c:v>764</c:v>
                </c:pt>
                <c:pt idx="2">
                  <c:v>155</c:v>
                </c:pt>
                <c:pt idx="3">
                  <c:v>63</c:v>
                </c:pt>
                <c:pt idx="4">
                  <c:v>241</c:v>
                </c:pt>
                <c:pt idx="5">
                  <c:v>78</c:v>
                </c:pt>
              </c:numCache>
            </c:numRef>
          </c:val>
          <c:extLst>
            <c:ext xmlns:c16="http://schemas.microsoft.com/office/drawing/2014/chart" uri="{C3380CC4-5D6E-409C-BE32-E72D297353CC}">
              <c16:uniqueId val="{00000003-777C-439E-A8F3-258502CCCF21}"/>
            </c:ext>
          </c:extLst>
        </c:ser>
        <c:ser>
          <c:idx val="4"/>
          <c:order val="4"/>
          <c:tx>
            <c:strRef>
              <c:f>'D1-F2'!$A$10</c:f>
              <c:strCache>
                <c:ptCount val="1"/>
                <c:pt idx="0">
                  <c:v>Medisin og helsefag </c:v>
                </c:pt>
              </c:strCache>
            </c:strRef>
          </c:tx>
          <c:spPr>
            <a:solidFill>
              <a:schemeClr val="accent5"/>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'D1-F2'!$B$10:$G$10</c:f>
              <c:numCache>
                <c:formatCode>0</c:formatCode>
                <c:ptCount val="6"/>
                <c:pt idx="0">
                  <c:v>204</c:v>
                </c:pt>
                <c:pt idx="1">
                  <c:v>994</c:v>
                </c:pt>
                <c:pt idx="2">
                  <c:v>774</c:v>
                </c:pt>
                <c:pt idx="3">
                  <c:v>772</c:v>
                </c:pt>
                <c:pt idx="4">
                  <c:v>247</c:v>
                </c:pt>
                <c:pt idx="5">
                  <c:v>122</c:v>
                </c:pt>
              </c:numCache>
            </c:numRef>
          </c:val>
          <c:extLst>
            <c:ext xmlns:c16="http://schemas.microsoft.com/office/drawing/2014/chart" uri="{C3380CC4-5D6E-409C-BE32-E72D297353CC}">
              <c16:uniqueId val="{00000004-777C-439E-A8F3-258502CCCF21}"/>
            </c:ext>
          </c:extLst>
        </c:ser>
        <c:ser>
          <c:idx val="5"/>
          <c:order val="5"/>
          <c:tx>
            <c:strRef>
              <c:f>'D1-F2'!$A$11</c:f>
              <c:strCache>
                <c:ptCount val="1"/>
                <c:pt idx="0">
                  <c:v>Landbruks- og fiskerifag og veterinærmedisin </c:v>
                </c:pt>
              </c:strCache>
            </c:strRef>
          </c:tx>
          <c:spPr>
            <a:solidFill>
              <a:schemeClr val="accent6"/>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'D1-F2'!$B$11:$G$11</c:f>
              <c:numCache>
                <c:formatCode>0</c:formatCode>
                <c:ptCount val="6"/>
                <c:pt idx="0">
                  <c:v>44</c:v>
                </c:pt>
                <c:pt idx="1">
                  <c:v>148</c:v>
                </c:pt>
                <c:pt idx="2">
                  <c:v>37</c:v>
                </c:pt>
                <c:pt idx="3">
                  <c:v>20</c:v>
                </c:pt>
                <c:pt idx="4">
                  <c:v>17</c:v>
                </c:pt>
                <c:pt idx="5">
                  <c:v>37</c:v>
                </c:pt>
              </c:numCache>
            </c:numRef>
          </c:val>
          <c:extLst>
            <c:ext xmlns:c16="http://schemas.microsoft.com/office/drawing/2014/chart" uri="{C3380CC4-5D6E-409C-BE32-E72D297353CC}">
              <c16:uniqueId val="{00000005-777C-439E-A8F3-258502CCCF21}"/>
            </c:ext>
          </c:extLst>
        </c:ser>
        <c:dLbls>
          <c:showLegendKey val="0"/>
          <c:showVal val="0"/>
          <c:showCatName val="0"/>
          <c:showSerName val="0"/>
          <c:showPercent val="0"/>
          <c:showBubbleSize val="0"/>
        </c:dLbls>
        <c:gapWidth val="50"/>
        <c:overlap val="100"/>
        <c:axId val="1879043552"/>
        <c:axId val="1879041632"/>
      </c:barChart>
      <c:catAx>
        <c:axId val="18790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79041632"/>
        <c:crosses val="autoZero"/>
        <c:auto val="1"/>
        <c:lblAlgn val="ctr"/>
        <c:lblOffset val="100"/>
        <c:noMultiLvlLbl val="0"/>
      </c:catAx>
      <c:valAx>
        <c:axId val="1879041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79043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'D1-F3–F8'!$B$39</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'D1-F3–F8'!$C$39:$S$39</c:f>
              <c:numCache>
                <c:formatCode>0</c:formatCode>
                <c:ptCount val="17"/>
                <c:pt idx="0">
                  <c:v>378.37837837837839</c:v>
                </c:pt>
                <c:pt idx="1">
                  <c:v>414.16309012875536</c:v>
                </c:pt>
                <c:pt idx="2">
                  <c:v>486.86868686868689</c:v>
                </c:pt>
                <c:pt idx="3">
                  <c:v>541.5094339622641</c:v>
                </c:pt>
                <c:pt idx="4">
                  <c:v>553.79188712522046</c:v>
                </c:pt>
                <c:pt idx="5">
                  <c:v>602.67111853088488</c:v>
                </c:pt>
                <c:pt idx="6">
                  <c:v>690.09584664536737</c:v>
                </c:pt>
                <c:pt idx="7">
                  <c:v>762.2699386503067</c:v>
                </c:pt>
                <c:pt idx="8">
                  <c:v>768.40696117804555</c:v>
                </c:pt>
                <c:pt idx="9">
                  <c:v>995.11002444987776</c:v>
                </c:pt>
                <c:pt idx="10">
                  <c:v>986.45598194130923</c:v>
                </c:pt>
                <c:pt idx="11">
                  <c:v>995.78947368421052</c:v>
                </c:pt>
                <c:pt idx="12">
                  <c:v>1018</c:v>
                </c:pt>
                <c:pt idx="13">
                  <c:v>1363.1123919308359</c:v>
                </c:pt>
                <c:pt idx="14">
                  <c:v>1469.2028985507245</c:v>
                </c:pt>
                <c:pt idx="15">
                  <c:v>1552.0559930008749</c:v>
                </c:pt>
                <c:pt idx="16">
                  <c:v>1310.9243697478992</c:v>
                </c:pt>
              </c:numCache>
            </c:numRef>
          </c:val>
          <c:extLst>
            <c:ext xmlns:c16="http://schemas.microsoft.com/office/drawing/2014/chart" uri="{C3380CC4-5D6E-409C-BE32-E72D297353CC}">
              <c16:uniqueId val="{00000000-817F-4523-9D68-96B3F4079038}"/>
            </c:ext>
          </c:extLst>
        </c:ser>
        <c:ser>
          <c:idx val="1"/>
          <c:order val="1"/>
          <c:tx>
            <c:strRef>
              <c:f>'D1-F3–F8'!$B$40</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'D1-F3–F8'!$C$40:$S$40</c:f>
              <c:numCache>
                <c:formatCode>0</c:formatCode>
                <c:ptCount val="17"/>
                <c:pt idx="0">
                  <c:v>99.099099099099092</c:v>
                </c:pt>
                <c:pt idx="1">
                  <c:v>109.4420600858369</c:v>
                </c:pt>
                <c:pt idx="2">
                  <c:v>123.23232323232324</c:v>
                </c:pt>
                <c:pt idx="3">
                  <c:v>158.49056603773585</c:v>
                </c:pt>
                <c:pt idx="4">
                  <c:v>165.78483245149914</c:v>
                </c:pt>
                <c:pt idx="5">
                  <c:v>181.96994991652755</c:v>
                </c:pt>
                <c:pt idx="6">
                  <c:v>202.87539936102237</c:v>
                </c:pt>
                <c:pt idx="7">
                  <c:v>167.17791411042944</c:v>
                </c:pt>
                <c:pt idx="8">
                  <c:v>184.73895582329317</c:v>
                </c:pt>
                <c:pt idx="9">
                  <c:v>195.59902200488997</c:v>
                </c:pt>
                <c:pt idx="10">
                  <c:v>259.59367945823925</c:v>
                </c:pt>
                <c:pt idx="11">
                  <c:v>320</c:v>
                </c:pt>
                <c:pt idx="12">
                  <c:v>243</c:v>
                </c:pt>
                <c:pt idx="13">
                  <c:v>214.21709894332375</c:v>
                </c:pt>
                <c:pt idx="14">
                  <c:v>185.68840579710144</c:v>
                </c:pt>
                <c:pt idx="15">
                  <c:v>145.2318460192476</c:v>
                </c:pt>
                <c:pt idx="16">
                  <c:v>154.31627196333079</c:v>
                </c:pt>
              </c:numCache>
            </c:numRef>
          </c:val>
          <c:extLst>
            <c:ext xmlns:c16="http://schemas.microsoft.com/office/drawing/2014/chart" uri="{C3380CC4-5D6E-409C-BE32-E72D297353CC}">
              <c16:uniqueId val="{00000001-817F-4523-9D68-96B3F4079038}"/>
            </c:ext>
          </c:extLst>
        </c:ser>
        <c:ser>
          <c:idx val="2"/>
          <c:order val="2"/>
          <c:tx>
            <c:strRef>
              <c:f>'D1-F3–F8'!$B$41</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'D1-F3–F8'!$C$41:$S$41</c:f>
              <c:numCache>
                <c:formatCode>0</c:formatCode>
                <c:ptCount val="17"/>
                <c:pt idx="0">
                  <c:v>69.819819819819813</c:v>
                </c:pt>
                <c:pt idx="1">
                  <c:v>120.17167381974248</c:v>
                </c:pt>
                <c:pt idx="2">
                  <c:v>137.37373737373738</c:v>
                </c:pt>
                <c:pt idx="3">
                  <c:v>149.0566037735849</c:v>
                </c:pt>
                <c:pt idx="4">
                  <c:v>132.27513227513228</c:v>
                </c:pt>
                <c:pt idx="5">
                  <c:v>185.30884808013357</c:v>
                </c:pt>
                <c:pt idx="6">
                  <c:v>301.91693290734827</c:v>
                </c:pt>
                <c:pt idx="7">
                  <c:v>351.22699386503064</c:v>
                </c:pt>
                <c:pt idx="8">
                  <c:v>405.62248995983936</c:v>
                </c:pt>
                <c:pt idx="9">
                  <c:v>655.25672371638143</c:v>
                </c:pt>
                <c:pt idx="10">
                  <c:v>638.82618510158011</c:v>
                </c:pt>
                <c:pt idx="11">
                  <c:v>437.89473684210526</c:v>
                </c:pt>
                <c:pt idx="12">
                  <c:v>409</c:v>
                </c:pt>
                <c:pt idx="13">
                  <c:v>589.8174831892411</c:v>
                </c:pt>
                <c:pt idx="14">
                  <c:v>633.15217391304338</c:v>
                </c:pt>
                <c:pt idx="15">
                  <c:v>626.42169728783904</c:v>
                </c:pt>
                <c:pt idx="16">
                  <c:v>583.65164247517191</c:v>
                </c:pt>
              </c:numCache>
            </c:numRef>
          </c:val>
          <c:extLst>
            <c:ext xmlns:c16="http://schemas.microsoft.com/office/drawing/2014/chart" uri="{C3380CC4-5D6E-409C-BE32-E72D297353CC}">
              <c16:uniqueId val="{00000002-817F-4523-9D68-96B3F4079038}"/>
            </c:ext>
          </c:extLst>
        </c:ser>
        <c:ser>
          <c:idx val="3"/>
          <c:order val="3"/>
          <c:tx>
            <c:strRef>
              <c:f>'D1-F3–F8'!$B$42</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'D1-F3–F8'!$C$42:$S$42</c:f>
              <c:numCache>
                <c:formatCode>0</c:formatCode>
                <c:ptCount val="17"/>
                <c:pt idx="0">
                  <c:v>11.261261261261261</c:v>
                </c:pt>
                <c:pt idx="1">
                  <c:v>15.02145922746781</c:v>
                </c:pt>
                <c:pt idx="2">
                  <c:v>34.343434343434346</c:v>
                </c:pt>
                <c:pt idx="3">
                  <c:v>22.641509433962263</c:v>
                </c:pt>
                <c:pt idx="4">
                  <c:v>22.927689594356263</c:v>
                </c:pt>
                <c:pt idx="5">
                  <c:v>25.041736227045075</c:v>
                </c:pt>
                <c:pt idx="6">
                  <c:v>35.143769968051117</c:v>
                </c:pt>
                <c:pt idx="7">
                  <c:v>44.478527607361961</c:v>
                </c:pt>
                <c:pt idx="8">
                  <c:v>50.870147255689425</c:v>
                </c:pt>
                <c:pt idx="9">
                  <c:v>92.909535452322743</c:v>
                </c:pt>
                <c:pt idx="10">
                  <c:v>69.97742663656885</c:v>
                </c:pt>
                <c:pt idx="11">
                  <c:v>86.31578947368422</c:v>
                </c:pt>
                <c:pt idx="12">
                  <c:v>101</c:v>
                </c:pt>
                <c:pt idx="13">
                  <c:v>119.11623439000961</c:v>
                </c:pt>
                <c:pt idx="14">
                  <c:v>126.81159420289853</c:v>
                </c:pt>
                <c:pt idx="15">
                  <c:v>98.862642169728787</c:v>
                </c:pt>
                <c:pt idx="16">
                  <c:v>118.41100076394194</c:v>
                </c:pt>
              </c:numCache>
            </c:numRef>
          </c:val>
          <c:extLst>
            <c:ext xmlns:c16="http://schemas.microsoft.com/office/drawing/2014/chart" uri="{C3380CC4-5D6E-409C-BE32-E72D297353CC}">
              <c16:uniqueId val="{00000003-817F-4523-9D68-96B3F4079038}"/>
            </c:ext>
          </c:extLst>
        </c:ser>
        <c:ser>
          <c:idx val="4"/>
          <c:order val="4"/>
          <c:tx>
            <c:strRef>
              <c:f>'D1-F3–F8'!$B$43</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'D1-F3–F8'!$C$43:$S$43</c:f>
              <c:numCache>
                <c:formatCode>0</c:formatCode>
                <c:ptCount val="17"/>
                <c:pt idx="0">
                  <c:v>4.5045045045045047</c:v>
                </c:pt>
                <c:pt idx="1">
                  <c:v>4.2918454935622314</c:v>
                </c:pt>
                <c:pt idx="2">
                  <c:v>4.0404040404040407</c:v>
                </c:pt>
                <c:pt idx="3">
                  <c:v>1.8867924528301885</c:v>
                </c:pt>
                <c:pt idx="4">
                  <c:v>7.0546737213403885</c:v>
                </c:pt>
                <c:pt idx="5">
                  <c:v>6.67779632721202</c:v>
                </c:pt>
                <c:pt idx="6">
                  <c:v>15.974440894568691</c:v>
                </c:pt>
                <c:pt idx="7">
                  <c:v>21.472392638036808</c:v>
                </c:pt>
                <c:pt idx="8">
                  <c:v>18.741633199464523</c:v>
                </c:pt>
                <c:pt idx="9">
                  <c:v>56.234718826405874</c:v>
                </c:pt>
                <c:pt idx="10">
                  <c:v>28.216704288939052</c:v>
                </c:pt>
                <c:pt idx="11">
                  <c:v>14.736842105263159</c:v>
                </c:pt>
                <c:pt idx="12">
                  <c:v>26</c:v>
                </c:pt>
                <c:pt idx="13">
                  <c:v>44.188280499519699</c:v>
                </c:pt>
                <c:pt idx="14">
                  <c:v>13.586956521739129</c:v>
                </c:pt>
                <c:pt idx="15">
                  <c:v>85.739282589676293</c:v>
                </c:pt>
                <c:pt idx="16">
                  <c:v>48.128342245989309</c:v>
                </c:pt>
              </c:numCache>
            </c:numRef>
          </c:val>
          <c:extLst>
            <c:ext xmlns:c16="http://schemas.microsoft.com/office/drawing/2014/chart" uri="{C3380CC4-5D6E-409C-BE32-E72D297353CC}">
              <c16:uniqueId val="{00000004-817F-4523-9D68-96B3F4079038}"/>
            </c:ext>
          </c:extLst>
        </c:ser>
        <c:ser>
          <c:idx val="5"/>
          <c:order val="5"/>
          <c:tx>
            <c:strRef>
              <c:f>'D1-F3–F8'!$B$44</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'D1-F3–F8'!$C$44:$S$44</c:f>
              <c:numCache>
                <c:formatCode>0</c:formatCode>
                <c:ptCount val="17"/>
                <c:pt idx="2">
                  <c:v>4.0404040404040407</c:v>
                </c:pt>
                <c:pt idx="3">
                  <c:v>11.320754716981131</c:v>
                </c:pt>
                <c:pt idx="4">
                  <c:v>19.40035273368607</c:v>
                </c:pt>
                <c:pt idx="5">
                  <c:v>25.041736227045075</c:v>
                </c:pt>
                <c:pt idx="6">
                  <c:v>38.338658146964853</c:v>
                </c:pt>
                <c:pt idx="7">
                  <c:v>27.607361963190183</c:v>
                </c:pt>
                <c:pt idx="8">
                  <c:v>48.192771084337352</c:v>
                </c:pt>
                <c:pt idx="9">
                  <c:v>58.679706601466997</c:v>
                </c:pt>
                <c:pt idx="10">
                  <c:v>54.176072234762977</c:v>
                </c:pt>
                <c:pt idx="11">
                  <c:v>82.10526315789474</c:v>
                </c:pt>
                <c:pt idx="12">
                  <c:v>77</c:v>
                </c:pt>
                <c:pt idx="13">
                  <c:v>108.54947166186361</c:v>
                </c:pt>
                <c:pt idx="14">
                  <c:v>113.22463768115941</c:v>
                </c:pt>
                <c:pt idx="15">
                  <c:v>131.23359580052494</c:v>
                </c:pt>
                <c:pt idx="16">
                  <c:v>184.11000763941942</c:v>
                </c:pt>
              </c:numCache>
            </c:numRef>
          </c:val>
          <c:extLst>
            <c:ext xmlns:c16="http://schemas.microsoft.com/office/drawing/2014/chart" uri="{C3380CC4-5D6E-409C-BE32-E72D297353CC}">
              <c16:uniqueId val="{00000005-817F-4523-9D68-96B3F4079038}"/>
            </c:ext>
          </c:extLst>
        </c:ser>
        <c:ser>
          <c:idx val="6"/>
          <c:order val="6"/>
          <c:tx>
            <c:strRef>
              <c:f>'D1-F3–F8'!$B$45</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'D1-F3–F8'!$C$45:$S$45</c:f>
              <c:numCache>
                <c:formatCode>0</c:formatCode>
                <c:ptCount val="17"/>
                <c:pt idx="0">
                  <c:v>9.0090090090090094</c:v>
                </c:pt>
                <c:pt idx="1">
                  <c:v>12.875536480686694</c:v>
                </c:pt>
                <c:pt idx="2">
                  <c:v>4.0404040404040407</c:v>
                </c:pt>
                <c:pt idx="3">
                  <c:v>13.20754716981132</c:v>
                </c:pt>
                <c:pt idx="4">
                  <c:v>8.8183421516754859</c:v>
                </c:pt>
                <c:pt idx="5">
                  <c:v>6.67779632721202</c:v>
                </c:pt>
                <c:pt idx="6">
                  <c:v>14.376996805111821</c:v>
                </c:pt>
                <c:pt idx="7">
                  <c:v>13.803680981595091</c:v>
                </c:pt>
                <c:pt idx="8">
                  <c:v>13.386880856760374</c:v>
                </c:pt>
                <c:pt idx="9">
                  <c:v>25.672371638141811</c:v>
                </c:pt>
                <c:pt idx="10">
                  <c:v>14.672686230248306</c:v>
                </c:pt>
                <c:pt idx="11">
                  <c:v>17.894736842105264</c:v>
                </c:pt>
                <c:pt idx="12">
                  <c:v>12</c:v>
                </c:pt>
                <c:pt idx="13">
                  <c:v>51.873198847262252</c:v>
                </c:pt>
                <c:pt idx="14">
                  <c:v>22.644927536231883</c:v>
                </c:pt>
                <c:pt idx="15">
                  <c:v>18.372703412073491</c:v>
                </c:pt>
                <c:pt idx="16">
                  <c:v>59.587471352177239</c:v>
                </c:pt>
              </c:numCache>
            </c:numRef>
          </c:val>
          <c:extLst>
            <c:ext xmlns:c16="http://schemas.microsoft.com/office/drawing/2014/chart" uri="{C3380CC4-5D6E-409C-BE32-E72D297353CC}">
              <c16:uniqueId val="{00000006-817F-4523-9D68-96B3F4079038}"/>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'D1-F3–F8'!$B$47</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'D1-F3–F8'!$C$47:$S$47</c:f>
              <c:numCache>
                <c:formatCode>0</c:formatCode>
                <c:ptCount val="17"/>
                <c:pt idx="0">
                  <c:v>1146.3963963963963</c:v>
                </c:pt>
                <c:pt idx="1">
                  <c:v>1227.4678111587982</c:v>
                </c:pt>
                <c:pt idx="2">
                  <c:v>1296.969696969697</c:v>
                </c:pt>
                <c:pt idx="3">
                  <c:v>1367.9245283018868</c:v>
                </c:pt>
                <c:pt idx="4">
                  <c:v>1604.9382716049383</c:v>
                </c:pt>
                <c:pt idx="5">
                  <c:v>1759.5993322203674</c:v>
                </c:pt>
                <c:pt idx="6">
                  <c:v>1835.4632587859426</c:v>
                </c:pt>
                <c:pt idx="7">
                  <c:v>2495.3987730061349</c:v>
                </c:pt>
                <c:pt idx="8">
                  <c:v>3018.7416331994646</c:v>
                </c:pt>
                <c:pt idx="9">
                  <c:v>3551.3447432762837</c:v>
                </c:pt>
                <c:pt idx="10">
                  <c:v>3611.7381489841987</c:v>
                </c:pt>
                <c:pt idx="11">
                  <c:v>3970.5263157894738</c:v>
                </c:pt>
                <c:pt idx="12">
                  <c:v>4330</c:v>
                </c:pt>
                <c:pt idx="13">
                  <c:v>4941.402497598463</c:v>
                </c:pt>
                <c:pt idx="14">
                  <c:v>4832.427536231884</c:v>
                </c:pt>
                <c:pt idx="15">
                  <c:v>4823.2720909886266</c:v>
                </c:pt>
                <c:pt idx="16">
                  <c:v>4473.6440030557678</c:v>
                </c:pt>
              </c:numCache>
            </c:numRef>
          </c:val>
          <c:extLst>
            <c:ext xmlns:c16="http://schemas.microsoft.com/office/drawing/2014/chart" uri="{C3380CC4-5D6E-409C-BE32-E72D297353CC}">
              <c16:uniqueId val="{00000000-474F-44CE-AC46-B260FD47CBC3}"/>
            </c:ext>
          </c:extLst>
        </c:ser>
        <c:ser>
          <c:idx val="1"/>
          <c:order val="1"/>
          <c:tx>
            <c:strRef>
              <c:f>'D1-F3–F8'!$B$48</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'D1-F3–F8'!$C$48:$S$48</c:f>
              <c:numCache>
                <c:formatCode>0</c:formatCode>
                <c:ptCount val="17"/>
                <c:pt idx="0">
                  <c:v>49.549549549549546</c:v>
                </c:pt>
                <c:pt idx="1">
                  <c:v>81.545064377682394</c:v>
                </c:pt>
                <c:pt idx="2">
                  <c:v>80.808080808080803</c:v>
                </c:pt>
                <c:pt idx="3">
                  <c:v>77.35849056603773</c:v>
                </c:pt>
                <c:pt idx="4">
                  <c:v>84.656084656084658</c:v>
                </c:pt>
                <c:pt idx="5">
                  <c:v>101.83639398998331</c:v>
                </c:pt>
                <c:pt idx="6">
                  <c:v>62.300319488817891</c:v>
                </c:pt>
                <c:pt idx="7">
                  <c:v>113.49693251533742</c:v>
                </c:pt>
                <c:pt idx="8">
                  <c:v>136.54618473895582</c:v>
                </c:pt>
                <c:pt idx="9">
                  <c:v>114.91442542787287</c:v>
                </c:pt>
                <c:pt idx="10">
                  <c:v>130.92550790067719</c:v>
                </c:pt>
                <c:pt idx="11">
                  <c:v>83.15789473684211</c:v>
                </c:pt>
                <c:pt idx="12">
                  <c:v>95</c:v>
                </c:pt>
                <c:pt idx="13">
                  <c:v>116.23439000960616</c:v>
                </c:pt>
                <c:pt idx="14">
                  <c:v>168.47826086956519</c:v>
                </c:pt>
                <c:pt idx="15">
                  <c:v>113.73578302712161</c:v>
                </c:pt>
                <c:pt idx="16">
                  <c:v>155.84415584415586</c:v>
                </c:pt>
              </c:numCache>
            </c:numRef>
          </c:val>
          <c:extLst>
            <c:ext xmlns:c16="http://schemas.microsoft.com/office/drawing/2014/chart" uri="{C3380CC4-5D6E-409C-BE32-E72D297353CC}">
              <c16:uniqueId val="{00000001-474F-44CE-AC46-B260FD47CBC3}"/>
            </c:ext>
          </c:extLst>
        </c:ser>
        <c:ser>
          <c:idx val="2"/>
          <c:order val="2"/>
          <c:tx>
            <c:strRef>
              <c:f>'D1-F3–F8'!$B$49</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'D1-F3–F8'!$C$49:$S$49</c:f>
              <c:numCache>
                <c:formatCode>0</c:formatCode>
                <c:ptCount val="17"/>
                <c:pt idx="0">
                  <c:v>207.2072072072072</c:v>
                </c:pt>
                <c:pt idx="1">
                  <c:v>212.44635193133047</c:v>
                </c:pt>
                <c:pt idx="2">
                  <c:v>200</c:v>
                </c:pt>
                <c:pt idx="3">
                  <c:v>186.79245283018867</c:v>
                </c:pt>
                <c:pt idx="4">
                  <c:v>206.34920634920636</c:v>
                </c:pt>
                <c:pt idx="5">
                  <c:v>298.83138564273793</c:v>
                </c:pt>
                <c:pt idx="6">
                  <c:v>413.73801916932905</c:v>
                </c:pt>
                <c:pt idx="7">
                  <c:v>538.34355828220862</c:v>
                </c:pt>
                <c:pt idx="8">
                  <c:v>522.08835341365466</c:v>
                </c:pt>
                <c:pt idx="9">
                  <c:v>667.48166259168704</c:v>
                </c:pt>
                <c:pt idx="10">
                  <c:v>618.51015801354401</c:v>
                </c:pt>
                <c:pt idx="11">
                  <c:v>553.68421052631584</c:v>
                </c:pt>
                <c:pt idx="12">
                  <c:v>679</c:v>
                </c:pt>
                <c:pt idx="13">
                  <c:v>761.76753121998081</c:v>
                </c:pt>
                <c:pt idx="14">
                  <c:v>815.21739130434776</c:v>
                </c:pt>
                <c:pt idx="15">
                  <c:v>793.52580927384076</c:v>
                </c:pt>
                <c:pt idx="16">
                  <c:v>759.35828877005349</c:v>
                </c:pt>
              </c:numCache>
            </c:numRef>
          </c:val>
          <c:extLst>
            <c:ext xmlns:c16="http://schemas.microsoft.com/office/drawing/2014/chart" uri="{C3380CC4-5D6E-409C-BE32-E72D297353CC}">
              <c16:uniqueId val="{00000002-474F-44CE-AC46-B260FD47CBC3}"/>
            </c:ext>
          </c:extLst>
        </c:ser>
        <c:ser>
          <c:idx val="3"/>
          <c:order val="3"/>
          <c:tx>
            <c:strRef>
              <c:f>'D1-F3–F8'!$B$50</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'D1-F3–F8'!$C$50:$S$50</c:f>
              <c:numCache>
                <c:formatCode>0</c:formatCode>
                <c:ptCount val="17"/>
                <c:pt idx="0">
                  <c:v>47.297297297297298</c:v>
                </c:pt>
                <c:pt idx="1">
                  <c:v>70.815450643776813</c:v>
                </c:pt>
                <c:pt idx="2">
                  <c:v>88.888888888888886</c:v>
                </c:pt>
                <c:pt idx="3">
                  <c:v>116.98113207547169</c:v>
                </c:pt>
                <c:pt idx="4">
                  <c:v>132.27513227513228</c:v>
                </c:pt>
                <c:pt idx="5">
                  <c:v>153.58931552587646</c:v>
                </c:pt>
                <c:pt idx="6">
                  <c:v>154.95207667731628</c:v>
                </c:pt>
                <c:pt idx="7">
                  <c:v>294.47852760736197</c:v>
                </c:pt>
                <c:pt idx="8">
                  <c:v>649.26372155287822</c:v>
                </c:pt>
                <c:pt idx="9">
                  <c:v>429.0953545232274</c:v>
                </c:pt>
                <c:pt idx="10">
                  <c:v>378.10383747178327</c:v>
                </c:pt>
                <c:pt idx="11">
                  <c:v>451.5789473684211</c:v>
                </c:pt>
                <c:pt idx="12">
                  <c:v>518</c:v>
                </c:pt>
                <c:pt idx="13">
                  <c:v>487.03170028818448</c:v>
                </c:pt>
                <c:pt idx="14">
                  <c:v>700.18115942028976</c:v>
                </c:pt>
                <c:pt idx="15">
                  <c:v>435.69553805774279</c:v>
                </c:pt>
                <c:pt idx="16">
                  <c:v>591.29106187929722</c:v>
                </c:pt>
              </c:numCache>
            </c:numRef>
          </c:val>
          <c:extLst>
            <c:ext xmlns:c16="http://schemas.microsoft.com/office/drawing/2014/chart" uri="{C3380CC4-5D6E-409C-BE32-E72D297353CC}">
              <c16:uniqueId val="{00000003-474F-44CE-AC46-B260FD47CBC3}"/>
            </c:ext>
          </c:extLst>
        </c:ser>
        <c:ser>
          <c:idx val="4"/>
          <c:order val="4"/>
          <c:tx>
            <c:strRef>
              <c:f>'D1-F3–F8'!$B$51</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'D1-F3–F8'!$C$51:$S$51</c:f>
              <c:numCache>
                <c:formatCode>0</c:formatCode>
                <c:ptCount val="17"/>
                <c:pt idx="0">
                  <c:v>193.69369369369369</c:v>
                </c:pt>
                <c:pt idx="1">
                  <c:v>197.42489270386264</c:v>
                </c:pt>
                <c:pt idx="2">
                  <c:v>189.8989898989899</c:v>
                </c:pt>
                <c:pt idx="3">
                  <c:v>215.09433962264148</c:v>
                </c:pt>
                <c:pt idx="4">
                  <c:v>303.35097001763671</c:v>
                </c:pt>
                <c:pt idx="5">
                  <c:v>330.55091819699499</c:v>
                </c:pt>
                <c:pt idx="6">
                  <c:v>319.4888178913738</c:v>
                </c:pt>
                <c:pt idx="7">
                  <c:v>355.82822085889569</c:v>
                </c:pt>
                <c:pt idx="8">
                  <c:v>345.38152610441767</c:v>
                </c:pt>
                <c:pt idx="9">
                  <c:v>320.29339853300735</c:v>
                </c:pt>
                <c:pt idx="10">
                  <c:v>345.372460496614</c:v>
                </c:pt>
                <c:pt idx="11">
                  <c:v>361.0526315789474</c:v>
                </c:pt>
                <c:pt idx="12">
                  <c:v>473</c:v>
                </c:pt>
                <c:pt idx="13">
                  <c:v>509.12584053794433</c:v>
                </c:pt>
                <c:pt idx="14">
                  <c:v>489.13043478260863</c:v>
                </c:pt>
                <c:pt idx="15">
                  <c:v>507.43657042869643</c:v>
                </c:pt>
                <c:pt idx="16">
                  <c:v>589.76317799847209</c:v>
                </c:pt>
              </c:numCache>
            </c:numRef>
          </c:val>
          <c:extLst>
            <c:ext xmlns:c16="http://schemas.microsoft.com/office/drawing/2014/chart" uri="{C3380CC4-5D6E-409C-BE32-E72D297353CC}">
              <c16:uniqueId val="{00000004-474F-44CE-AC46-B260FD47CBC3}"/>
            </c:ext>
          </c:extLst>
        </c:ser>
        <c:ser>
          <c:idx val="5"/>
          <c:order val="5"/>
          <c:tx>
            <c:strRef>
              <c:f>'D1-F3–F8'!$B$52</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'D1-F3–F8'!$C$52:$S$52</c:f>
              <c:numCache>
                <c:formatCode>0</c:formatCode>
                <c:ptCount val="17"/>
                <c:pt idx="2">
                  <c:v>10.1010101010101</c:v>
                </c:pt>
                <c:pt idx="3">
                  <c:v>16.981132075471699</c:v>
                </c:pt>
                <c:pt idx="4">
                  <c:v>47.61904761904762</c:v>
                </c:pt>
                <c:pt idx="5">
                  <c:v>31.719532554257096</c:v>
                </c:pt>
                <c:pt idx="6">
                  <c:v>43.130990415335461</c:v>
                </c:pt>
                <c:pt idx="7">
                  <c:v>79.754601226993856</c:v>
                </c:pt>
                <c:pt idx="8">
                  <c:v>58.90227576974565</c:v>
                </c:pt>
                <c:pt idx="9">
                  <c:v>69.682151589242054</c:v>
                </c:pt>
                <c:pt idx="10">
                  <c:v>58.690744920993225</c:v>
                </c:pt>
                <c:pt idx="11">
                  <c:v>67.368421052631575</c:v>
                </c:pt>
                <c:pt idx="12">
                  <c:v>86</c:v>
                </c:pt>
                <c:pt idx="13">
                  <c:v>124.87992315081654</c:v>
                </c:pt>
                <c:pt idx="14">
                  <c:v>131.34057971014491</c:v>
                </c:pt>
                <c:pt idx="15">
                  <c:v>181.10236220472441</c:v>
                </c:pt>
                <c:pt idx="16">
                  <c:v>188.69365928189458</c:v>
                </c:pt>
              </c:numCache>
            </c:numRef>
          </c:val>
          <c:extLst>
            <c:ext xmlns:c16="http://schemas.microsoft.com/office/drawing/2014/chart" uri="{C3380CC4-5D6E-409C-BE32-E72D297353CC}">
              <c16:uniqueId val="{00000005-474F-44CE-AC46-B260FD47CBC3}"/>
            </c:ext>
          </c:extLst>
        </c:ser>
        <c:ser>
          <c:idx val="6"/>
          <c:order val="6"/>
          <c:tx>
            <c:strRef>
              <c:f>'D1-F3–F8'!$B$53</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'D1-F3–F8'!$C$53:$S$53</c:f>
              <c:numCache>
                <c:formatCode>0</c:formatCode>
                <c:ptCount val="17"/>
                <c:pt idx="0">
                  <c:v>13.513513513513514</c:v>
                </c:pt>
                <c:pt idx="1">
                  <c:v>15.02145922746781</c:v>
                </c:pt>
                <c:pt idx="2">
                  <c:v>12.121212121212121</c:v>
                </c:pt>
                <c:pt idx="3">
                  <c:v>13.20754716981132</c:v>
                </c:pt>
                <c:pt idx="4">
                  <c:v>19.40035273368607</c:v>
                </c:pt>
                <c:pt idx="5">
                  <c:v>16.694490818030051</c:v>
                </c:pt>
                <c:pt idx="6">
                  <c:v>11.182108626198083</c:v>
                </c:pt>
                <c:pt idx="7">
                  <c:v>61.349693251533743</c:v>
                </c:pt>
                <c:pt idx="8">
                  <c:v>20.080321285140563</c:v>
                </c:pt>
                <c:pt idx="9">
                  <c:v>46.454767726161371</c:v>
                </c:pt>
                <c:pt idx="10">
                  <c:v>38.37471783295711</c:v>
                </c:pt>
                <c:pt idx="11">
                  <c:v>24.210526315789476</c:v>
                </c:pt>
                <c:pt idx="12">
                  <c:v>52</c:v>
                </c:pt>
                <c:pt idx="13">
                  <c:v>37.463976945244958</c:v>
                </c:pt>
                <c:pt idx="14">
                  <c:v>48.007246376811587</c:v>
                </c:pt>
                <c:pt idx="15">
                  <c:v>62.117235345581804</c:v>
                </c:pt>
                <c:pt idx="16">
                  <c:v>93.200916730328501</c:v>
                </c:pt>
              </c:numCache>
            </c:numRef>
          </c:val>
          <c:extLst>
            <c:ext xmlns:c16="http://schemas.microsoft.com/office/drawing/2014/chart" uri="{C3380CC4-5D6E-409C-BE32-E72D297353CC}">
              <c16:uniqueId val="{00000006-474F-44CE-AC46-B260FD47CBC3}"/>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'D1-F3–F8'!$B$15</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'D1-F3–F8'!$C$15:$S$15</c:f>
              <c:numCache>
                <c:formatCode>0</c:formatCode>
                <c:ptCount val="17"/>
                <c:pt idx="0">
                  <c:v>497.74774774774772</c:v>
                </c:pt>
                <c:pt idx="1">
                  <c:v>639.48497854077254</c:v>
                </c:pt>
                <c:pt idx="2">
                  <c:v>721.21212121212125</c:v>
                </c:pt>
                <c:pt idx="3">
                  <c:v>820.75471698113199</c:v>
                </c:pt>
                <c:pt idx="4">
                  <c:v>776.01410934744274</c:v>
                </c:pt>
                <c:pt idx="5">
                  <c:v>864.77462437395661</c:v>
                </c:pt>
                <c:pt idx="6">
                  <c:v>916.93290734824279</c:v>
                </c:pt>
                <c:pt idx="7">
                  <c:v>1018.4049079754601</c:v>
                </c:pt>
                <c:pt idx="8">
                  <c:v>1082.9986613119142</c:v>
                </c:pt>
                <c:pt idx="9">
                  <c:v>1174.8166259168704</c:v>
                </c:pt>
                <c:pt idx="10">
                  <c:v>1144.469525959368</c:v>
                </c:pt>
                <c:pt idx="11">
                  <c:v>1257.8947368421054</c:v>
                </c:pt>
                <c:pt idx="12">
                  <c:v>1218</c:v>
                </c:pt>
                <c:pt idx="13">
                  <c:v>1370.7973102785784</c:v>
                </c:pt>
                <c:pt idx="14">
                  <c:v>1404.891304347826</c:v>
                </c:pt>
                <c:pt idx="15">
                  <c:v>1293.0883639545057</c:v>
                </c:pt>
                <c:pt idx="16">
                  <c:v>1265.85179526356</c:v>
                </c:pt>
              </c:numCache>
            </c:numRef>
          </c:val>
          <c:extLst>
            <c:ext xmlns:c16="http://schemas.microsoft.com/office/drawing/2014/chart" uri="{C3380CC4-5D6E-409C-BE32-E72D297353CC}">
              <c16:uniqueId val="{00000000-28C2-4AD8-9981-57E291BC164A}"/>
            </c:ext>
          </c:extLst>
        </c:ser>
        <c:ser>
          <c:idx val="1"/>
          <c:order val="1"/>
          <c:tx>
            <c:strRef>
              <c:f>'D1-F3–F8'!$B$16</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'D1-F3–F8'!$C$16:$S$16</c:f>
              <c:numCache>
                <c:formatCode>0</c:formatCode>
                <c:ptCount val="17"/>
                <c:pt idx="0">
                  <c:v>11.261261261261261</c:v>
                </c:pt>
                <c:pt idx="1">
                  <c:v>12.875536480686694</c:v>
                </c:pt>
                <c:pt idx="2">
                  <c:v>12.121212121212121</c:v>
                </c:pt>
                <c:pt idx="3">
                  <c:v>22.641509433962263</c:v>
                </c:pt>
                <c:pt idx="4">
                  <c:v>17.636684303350972</c:v>
                </c:pt>
                <c:pt idx="5">
                  <c:v>25.041736227045075</c:v>
                </c:pt>
                <c:pt idx="6">
                  <c:v>70.287539936102235</c:v>
                </c:pt>
                <c:pt idx="7">
                  <c:v>61.349693251533743</c:v>
                </c:pt>
                <c:pt idx="8">
                  <c:v>22.757697456492636</c:v>
                </c:pt>
                <c:pt idx="9">
                  <c:v>40.342298288508559</c:v>
                </c:pt>
                <c:pt idx="10">
                  <c:v>34.988713318284425</c:v>
                </c:pt>
                <c:pt idx="11">
                  <c:v>30.526315789473685</c:v>
                </c:pt>
                <c:pt idx="12">
                  <c:v>19</c:v>
                </c:pt>
                <c:pt idx="13">
                  <c:v>14.409221902017292</c:v>
                </c:pt>
                <c:pt idx="14">
                  <c:v>8.1521739130434767</c:v>
                </c:pt>
                <c:pt idx="15">
                  <c:v>6.1242344706911638</c:v>
                </c:pt>
                <c:pt idx="16">
                  <c:v>6.1115355233002298</c:v>
                </c:pt>
              </c:numCache>
            </c:numRef>
          </c:val>
          <c:extLst>
            <c:ext xmlns:c16="http://schemas.microsoft.com/office/drawing/2014/chart" uri="{C3380CC4-5D6E-409C-BE32-E72D297353CC}">
              <c16:uniqueId val="{00000001-28C2-4AD8-9981-57E291BC164A}"/>
            </c:ext>
          </c:extLst>
        </c:ser>
        <c:ser>
          <c:idx val="2"/>
          <c:order val="2"/>
          <c:tx>
            <c:strRef>
              <c:f>'D1-F3–F8'!$B$17</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'D1-F3–F8'!$C$17:$S$17</c:f>
              <c:numCache>
                <c:formatCode>0</c:formatCode>
                <c:ptCount val="17"/>
                <c:pt idx="0">
                  <c:v>114.86486486486487</c:v>
                </c:pt>
                <c:pt idx="1">
                  <c:v>126.60944206008583</c:v>
                </c:pt>
                <c:pt idx="2">
                  <c:v>107.07070707070707</c:v>
                </c:pt>
                <c:pt idx="3">
                  <c:v>100</c:v>
                </c:pt>
                <c:pt idx="4">
                  <c:v>116.40211640211642</c:v>
                </c:pt>
                <c:pt idx="5">
                  <c:v>131.8864774624374</c:v>
                </c:pt>
                <c:pt idx="6">
                  <c:v>143.76996805111821</c:v>
                </c:pt>
                <c:pt idx="7">
                  <c:v>145.70552147239263</c:v>
                </c:pt>
                <c:pt idx="8">
                  <c:v>157.96519410977243</c:v>
                </c:pt>
                <c:pt idx="9">
                  <c:v>176.039119804401</c:v>
                </c:pt>
                <c:pt idx="10">
                  <c:v>174.94356659142213</c:v>
                </c:pt>
                <c:pt idx="11">
                  <c:v>178.94736842105263</c:v>
                </c:pt>
                <c:pt idx="12">
                  <c:v>175</c:v>
                </c:pt>
                <c:pt idx="13">
                  <c:v>186.35926993275697</c:v>
                </c:pt>
                <c:pt idx="14">
                  <c:v>230.07246376811591</c:v>
                </c:pt>
                <c:pt idx="15">
                  <c:v>199.47506561679791</c:v>
                </c:pt>
                <c:pt idx="16">
                  <c:v>234.5301757066463</c:v>
                </c:pt>
              </c:numCache>
            </c:numRef>
          </c:val>
          <c:extLst>
            <c:ext xmlns:c16="http://schemas.microsoft.com/office/drawing/2014/chart" uri="{C3380CC4-5D6E-409C-BE32-E72D297353CC}">
              <c16:uniqueId val="{00000002-28C2-4AD8-9981-57E291BC164A}"/>
            </c:ext>
          </c:extLst>
        </c:ser>
        <c:ser>
          <c:idx val="3"/>
          <c:order val="3"/>
          <c:tx>
            <c:strRef>
              <c:f>'D1-F3–F8'!$B$18</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'D1-F3–F8'!$C$18:$S$18</c:f>
              <c:numCache>
                <c:formatCode>0</c:formatCode>
                <c:ptCount val="17"/>
                <c:pt idx="0">
                  <c:v>20.27027027027027</c:v>
                </c:pt>
                <c:pt idx="1">
                  <c:v>27.896995708154506</c:v>
                </c:pt>
                <c:pt idx="2">
                  <c:v>22.222222222222221</c:v>
                </c:pt>
                <c:pt idx="3">
                  <c:v>45.283018867924525</c:v>
                </c:pt>
                <c:pt idx="4">
                  <c:v>40.564373897707235</c:v>
                </c:pt>
                <c:pt idx="5">
                  <c:v>33.388981636060102</c:v>
                </c:pt>
                <c:pt idx="6">
                  <c:v>59.105431309904155</c:v>
                </c:pt>
                <c:pt idx="7">
                  <c:v>70.552147239263803</c:v>
                </c:pt>
                <c:pt idx="8">
                  <c:v>124.49799196787149</c:v>
                </c:pt>
                <c:pt idx="9">
                  <c:v>112.46943765281175</c:v>
                </c:pt>
                <c:pt idx="10">
                  <c:v>81.264108352144476</c:v>
                </c:pt>
                <c:pt idx="11">
                  <c:v>92.631578947368425</c:v>
                </c:pt>
                <c:pt idx="12">
                  <c:v>69</c:v>
                </c:pt>
                <c:pt idx="13">
                  <c:v>82.61287223823247</c:v>
                </c:pt>
                <c:pt idx="14">
                  <c:v>55.25362318840579</c:v>
                </c:pt>
                <c:pt idx="15">
                  <c:v>83.114610673665794</c:v>
                </c:pt>
                <c:pt idx="16">
                  <c:v>88.617265087853326</c:v>
                </c:pt>
              </c:numCache>
            </c:numRef>
          </c:val>
          <c:extLst>
            <c:ext xmlns:c16="http://schemas.microsoft.com/office/drawing/2014/chart" uri="{C3380CC4-5D6E-409C-BE32-E72D297353CC}">
              <c16:uniqueId val="{00000003-28C2-4AD8-9981-57E291BC164A}"/>
            </c:ext>
          </c:extLst>
        </c:ser>
        <c:ser>
          <c:idx val="4"/>
          <c:order val="4"/>
          <c:tx>
            <c:strRef>
              <c:f>'D1-F3–F8'!$B$19</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'D1-F3–F8'!$C$19:$S$19</c:f>
              <c:numCache>
                <c:formatCode>0</c:formatCode>
                <c:ptCount val="17"/>
                <c:pt idx="0">
                  <c:v>4.5045045045045047</c:v>
                </c:pt>
                <c:pt idx="1">
                  <c:v>6.4377682403433472</c:v>
                </c:pt>
                <c:pt idx="2">
                  <c:v>4.0404040404040407</c:v>
                </c:pt>
                <c:pt idx="3">
                  <c:v>5.6603773584905657</c:v>
                </c:pt>
                <c:pt idx="4">
                  <c:v>15.873015873015875</c:v>
                </c:pt>
                <c:pt idx="5">
                  <c:v>11.686143572621036</c:v>
                </c:pt>
                <c:pt idx="6">
                  <c:v>20.766773162939298</c:v>
                </c:pt>
                <c:pt idx="7">
                  <c:v>16.871165644171779</c:v>
                </c:pt>
                <c:pt idx="8">
                  <c:v>26.773761713520749</c:v>
                </c:pt>
                <c:pt idx="9">
                  <c:v>28.117359413202937</c:v>
                </c:pt>
                <c:pt idx="10">
                  <c:v>18.058690744920995</c:v>
                </c:pt>
                <c:pt idx="11">
                  <c:v>23.157894736842106</c:v>
                </c:pt>
                <c:pt idx="12">
                  <c:v>17</c:v>
                </c:pt>
                <c:pt idx="13">
                  <c:v>7.6849183477425562</c:v>
                </c:pt>
                <c:pt idx="14">
                  <c:v>37.137681159420289</c:v>
                </c:pt>
                <c:pt idx="15">
                  <c:v>30.621172353455819</c:v>
                </c:pt>
                <c:pt idx="16">
                  <c:v>53.475935828877006</c:v>
                </c:pt>
              </c:numCache>
            </c:numRef>
          </c:val>
          <c:extLst>
            <c:ext xmlns:c16="http://schemas.microsoft.com/office/drawing/2014/chart" uri="{C3380CC4-5D6E-409C-BE32-E72D297353CC}">
              <c16:uniqueId val="{00000004-28C2-4AD8-9981-57E291BC164A}"/>
            </c:ext>
          </c:extLst>
        </c:ser>
        <c:ser>
          <c:idx val="5"/>
          <c:order val="5"/>
          <c:tx>
            <c:strRef>
              <c:f>'D1-F3–F8'!$B$20</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'D1-F3–F8'!$C$20:$S$20</c:f>
              <c:numCache>
                <c:formatCode>0</c:formatCode>
                <c:ptCount val="17"/>
                <c:pt idx="2">
                  <c:v>0</c:v>
                </c:pt>
                <c:pt idx="3">
                  <c:v>1.8867924528301885</c:v>
                </c:pt>
                <c:pt idx="4">
                  <c:v>8.8183421516754859</c:v>
                </c:pt>
                <c:pt idx="5">
                  <c:v>3.33889816360601</c:v>
                </c:pt>
                <c:pt idx="6">
                  <c:v>6.3897763578274764</c:v>
                </c:pt>
                <c:pt idx="7">
                  <c:v>6.1349693251533743</c:v>
                </c:pt>
                <c:pt idx="8">
                  <c:v>9.3708165997322617</c:v>
                </c:pt>
                <c:pt idx="9">
                  <c:v>4.8899755501222497</c:v>
                </c:pt>
                <c:pt idx="10">
                  <c:v>18.058690744920995</c:v>
                </c:pt>
                <c:pt idx="11">
                  <c:v>25.263157894736842</c:v>
                </c:pt>
                <c:pt idx="12">
                  <c:v>16</c:v>
                </c:pt>
                <c:pt idx="13">
                  <c:v>21.133525456292027</c:v>
                </c:pt>
                <c:pt idx="14">
                  <c:v>38.949275362318836</c:v>
                </c:pt>
                <c:pt idx="15">
                  <c:v>77.865266841644797</c:v>
                </c:pt>
                <c:pt idx="16">
                  <c:v>91.673032849503443</c:v>
                </c:pt>
              </c:numCache>
            </c:numRef>
          </c:val>
          <c:extLst>
            <c:ext xmlns:c16="http://schemas.microsoft.com/office/drawing/2014/chart" uri="{C3380CC4-5D6E-409C-BE32-E72D297353CC}">
              <c16:uniqueId val="{00000005-28C2-4AD8-9981-57E291BC164A}"/>
            </c:ext>
          </c:extLst>
        </c:ser>
        <c:ser>
          <c:idx val="6"/>
          <c:order val="6"/>
          <c:tx>
            <c:strRef>
              <c:f>'D1-F3–F8'!$B$21</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'D1-F3–F8'!$C$21:$S$21</c:f>
              <c:numCache>
                <c:formatCode>0</c:formatCode>
                <c:ptCount val="17"/>
                <c:pt idx="0">
                  <c:v>2.2522522522522523</c:v>
                </c:pt>
                <c:pt idx="1">
                  <c:v>6.4377682403433472</c:v>
                </c:pt>
                <c:pt idx="2">
                  <c:v>4.0404040404040407</c:v>
                </c:pt>
                <c:pt idx="3">
                  <c:v>11.320754716981131</c:v>
                </c:pt>
                <c:pt idx="4">
                  <c:v>8.8183421516754859</c:v>
                </c:pt>
                <c:pt idx="5">
                  <c:v>8.3472454090150254</c:v>
                </c:pt>
                <c:pt idx="6">
                  <c:v>11.182108626198083</c:v>
                </c:pt>
                <c:pt idx="7">
                  <c:v>12.269938650306749</c:v>
                </c:pt>
                <c:pt idx="8">
                  <c:v>28.112449799196789</c:v>
                </c:pt>
                <c:pt idx="9">
                  <c:v>19.559902200488999</c:v>
                </c:pt>
                <c:pt idx="10">
                  <c:v>6.7720090293453721</c:v>
                </c:pt>
                <c:pt idx="11">
                  <c:v>6.3157894736842106</c:v>
                </c:pt>
                <c:pt idx="12">
                  <c:v>3</c:v>
                </c:pt>
                <c:pt idx="13">
                  <c:v>5.7636887608069172</c:v>
                </c:pt>
                <c:pt idx="14">
                  <c:v>8.1521739130434767</c:v>
                </c:pt>
                <c:pt idx="15">
                  <c:v>6.1242344706911638</c:v>
                </c:pt>
                <c:pt idx="16">
                  <c:v>4.5836516424751723</c:v>
                </c:pt>
              </c:numCache>
            </c:numRef>
          </c:val>
          <c:extLst>
            <c:ext xmlns:c16="http://schemas.microsoft.com/office/drawing/2014/chart" uri="{C3380CC4-5D6E-409C-BE32-E72D297353CC}">
              <c16:uniqueId val="{00000006-28C2-4AD8-9981-57E291BC164A}"/>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'D1-F3–F8'!$B$23</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'D1-F3–F8'!$C$23:$S$23</c:f>
              <c:numCache>
                <c:formatCode>0</c:formatCode>
                <c:ptCount val="17"/>
                <c:pt idx="0">
                  <c:v>835.58558558558559</c:v>
                </c:pt>
                <c:pt idx="1">
                  <c:v>1008.5836909871244</c:v>
                </c:pt>
                <c:pt idx="2">
                  <c:v>1060.6060606060605</c:v>
                </c:pt>
                <c:pt idx="3">
                  <c:v>1183.0188679245282</c:v>
                </c:pt>
                <c:pt idx="4">
                  <c:v>1347.4426807760142</c:v>
                </c:pt>
                <c:pt idx="5">
                  <c:v>1447.4123539232055</c:v>
                </c:pt>
                <c:pt idx="6">
                  <c:v>1693.2907348242811</c:v>
                </c:pt>
                <c:pt idx="7">
                  <c:v>1868.0981595092023</c:v>
                </c:pt>
                <c:pt idx="8">
                  <c:v>2084.3373493975905</c:v>
                </c:pt>
                <c:pt idx="9">
                  <c:v>2183.3740831295845</c:v>
                </c:pt>
                <c:pt idx="10">
                  <c:v>2524.8306997742661</c:v>
                </c:pt>
                <c:pt idx="11">
                  <c:v>2768.4210526315792</c:v>
                </c:pt>
                <c:pt idx="12">
                  <c:v>3225</c:v>
                </c:pt>
                <c:pt idx="13">
                  <c:v>4135.4466858789629</c:v>
                </c:pt>
                <c:pt idx="14">
                  <c:v>4115.942028985507</c:v>
                </c:pt>
                <c:pt idx="15">
                  <c:v>4038.4951881014872</c:v>
                </c:pt>
                <c:pt idx="16">
                  <c:v>3601.9862490450728</c:v>
                </c:pt>
              </c:numCache>
            </c:numRef>
          </c:val>
          <c:extLst>
            <c:ext xmlns:c16="http://schemas.microsoft.com/office/drawing/2014/chart" uri="{C3380CC4-5D6E-409C-BE32-E72D297353CC}">
              <c16:uniqueId val="{00000000-FB00-4A11-B3A3-0D446D17C227}"/>
            </c:ext>
          </c:extLst>
        </c:ser>
        <c:ser>
          <c:idx val="1"/>
          <c:order val="1"/>
          <c:tx>
            <c:strRef>
              <c:f>'D1-F3–F8'!$B$24</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'D1-F3–F8'!$C$24:$S$24</c:f>
              <c:numCache>
                <c:formatCode>0</c:formatCode>
                <c:ptCount val="17"/>
                <c:pt idx="0">
                  <c:v>22.522522522522522</c:v>
                </c:pt>
                <c:pt idx="1">
                  <c:v>45.064377682403432</c:v>
                </c:pt>
                <c:pt idx="2">
                  <c:v>56.565656565656568</c:v>
                </c:pt>
                <c:pt idx="3">
                  <c:v>58.490566037735846</c:v>
                </c:pt>
                <c:pt idx="4">
                  <c:v>70.546737213403887</c:v>
                </c:pt>
                <c:pt idx="5">
                  <c:v>85.14190317195326</c:v>
                </c:pt>
                <c:pt idx="6">
                  <c:v>78.274760383386578</c:v>
                </c:pt>
                <c:pt idx="7">
                  <c:v>85.889570552147234</c:v>
                </c:pt>
                <c:pt idx="8">
                  <c:v>92.369477911646584</c:v>
                </c:pt>
                <c:pt idx="9">
                  <c:v>88.019559902200498</c:v>
                </c:pt>
                <c:pt idx="10">
                  <c:v>89.164785553047409</c:v>
                </c:pt>
                <c:pt idx="11">
                  <c:v>72.631578947368425</c:v>
                </c:pt>
                <c:pt idx="12">
                  <c:v>72</c:v>
                </c:pt>
                <c:pt idx="13">
                  <c:v>54.755043227665709</c:v>
                </c:pt>
                <c:pt idx="14">
                  <c:v>76.086956521739125</c:v>
                </c:pt>
                <c:pt idx="15">
                  <c:v>76.115485564304464</c:v>
                </c:pt>
                <c:pt idx="16">
                  <c:v>48.128342245989309</c:v>
                </c:pt>
              </c:numCache>
            </c:numRef>
          </c:val>
          <c:extLst>
            <c:ext xmlns:c16="http://schemas.microsoft.com/office/drawing/2014/chart" uri="{C3380CC4-5D6E-409C-BE32-E72D297353CC}">
              <c16:uniqueId val="{00000001-FB00-4A11-B3A3-0D446D17C227}"/>
            </c:ext>
          </c:extLst>
        </c:ser>
        <c:ser>
          <c:idx val="2"/>
          <c:order val="2"/>
          <c:tx>
            <c:strRef>
              <c:f>'D1-F3–F8'!$B$25</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'D1-F3–F8'!$C$25:$S$25</c:f>
              <c:numCache>
                <c:formatCode>0</c:formatCode>
                <c:ptCount val="17"/>
                <c:pt idx="0">
                  <c:v>209.45945945945945</c:v>
                </c:pt>
                <c:pt idx="1">
                  <c:v>255.36480686695276</c:v>
                </c:pt>
                <c:pt idx="2">
                  <c:v>193.93939393939394</c:v>
                </c:pt>
                <c:pt idx="3">
                  <c:v>222.64150943396226</c:v>
                </c:pt>
                <c:pt idx="4">
                  <c:v>248.67724867724871</c:v>
                </c:pt>
                <c:pt idx="5">
                  <c:v>323.87312186978301</c:v>
                </c:pt>
                <c:pt idx="6">
                  <c:v>335.46325878594251</c:v>
                </c:pt>
                <c:pt idx="7">
                  <c:v>377.3006134969325</c:v>
                </c:pt>
                <c:pt idx="8">
                  <c:v>390.89692101740297</c:v>
                </c:pt>
                <c:pt idx="9">
                  <c:v>400.97799511002449</c:v>
                </c:pt>
                <c:pt idx="10">
                  <c:v>391.64785553047403</c:v>
                </c:pt>
                <c:pt idx="11">
                  <c:v>422.10526315789474</c:v>
                </c:pt>
                <c:pt idx="12">
                  <c:v>488</c:v>
                </c:pt>
                <c:pt idx="13">
                  <c:v>564.84149855907788</c:v>
                </c:pt>
                <c:pt idx="14">
                  <c:v>585.14492753623188</c:v>
                </c:pt>
                <c:pt idx="15">
                  <c:v>663.16710411198596</c:v>
                </c:pt>
                <c:pt idx="16">
                  <c:v>766.9977081741788</c:v>
                </c:pt>
              </c:numCache>
            </c:numRef>
          </c:val>
          <c:extLst>
            <c:ext xmlns:c16="http://schemas.microsoft.com/office/drawing/2014/chart" uri="{C3380CC4-5D6E-409C-BE32-E72D297353CC}">
              <c16:uniqueId val="{00000002-FB00-4A11-B3A3-0D446D17C227}"/>
            </c:ext>
          </c:extLst>
        </c:ser>
        <c:ser>
          <c:idx val="3"/>
          <c:order val="3"/>
          <c:tx>
            <c:strRef>
              <c:f>'D1-F3–F8'!$B$26</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'D1-F3–F8'!$C$26:$S$26</c:f>
              <c:numCache>
                <c:formatCode>0</c:formatCode>
                <c:ptCount val="17"/>
                <c:pt idx="0">
                  <c:v>67.567567567567565</c:v>
                </c:pt>
                <c:pt idx="1">
                  <c:v>103.00429184549355</c:v>
                </c:pt>
                <c:pt idx="2">
                  <c:v>143.43434343434345</c:v>
                </c:pt>
                <c:pt idx="3">
                  <c:v>179.24528301886792</c:v>
                </c:pt>
                <c:pt idx="4">
                  <c:v>188.71252204585539</c:v>
                </c:pt>
                <c:pt idx="5">
                  <c:v>180.30050083472455</c:v>
                </c:pt>
                <c:pt idx="6">
                  <c:v>209.26517571884983</c:v>
                </c:pt>
                <c:pt idx="7">
                  <c:v>262.26993865030676</c:v>
                </c:pt>
                <c:pt idx="8">
                  <c:v>329.31726907630519</c:v>
                </c:pt>
                <c:pt idx="9">
                  <c:v>289.73105134474332</c:v>
                </c:pt>
                <c:pt idx="10">
                  <c:v>334.08577878103836</c:v>
                </c:pt>
                <c:pt idx="11">
                  <c:v>301.0526315789474</c:v>
                </c:pt>
                <c:pt idx="12">
                  <c:v>342</c:v>
                </c:pt>
                <c:pt idx="13">
                  <c:v>307.39673390970222</c:v>
                </c:pt>
                <c:pt idx="14">
                  <c:v>336.95652173913038</c:v>
                </c:pt>
                <c:pt idx="15">
                  <c:v>412.07349081364828</c:v>
                </c:pt>
                <c:pt idx="16">
                  <c:v>426.27960275019103</c:v>
                </c:pt>
              </c:numCache>
            </c:numRef>
          </c:val>
          <c:extLst>
            <c:ext xmlns:c16="http://schemas.microsoft.com/office/drawing/2014/chart" uri="{C3380CC4-5D6E-409C-BE32-E72D297353CC}">
              <c16:uniqueId val="{00000003-FB00-4A11-B3A3-0D446D17C227}"/>
            </c:ext>
          </c:extLst>
        </c:ser>
        <c:ser>
          <c:idx val="4"/>
          <c:order val="4"/>
          <c:tx>
            <c:strRef>
              <c:f>'D1-F3–F8'!$B$27</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'D1-F3–F8'!$C$27:$S$27</c:f>
              <c:numCache>
                <c:formatCode>0</c:formatCode>
                <c:ptCount val="17"/>
                <c:pt idx="0">
                  <c:v>15.765765765765765</c:v>
                </c:pt>
                <c:pt idx="1">
                  <c:v>15.02145922746781</c:v>
                </c:pt>
                <c:pt idx="2">
                  <c:v>18.181818181818183</c:v>
                </c:pt>
                <c:pt idx="3">
                  <c:v>20.754716981132074</c:v>
                </c:pt>
                <c:pt idx="4">
                  <c:v>56.437389770723108</c:v>
                </c:pt>
                <c:pt idx="5">
                  <c:v>38.397328881469114</c:v>
                </c:pt>
                <c:pt idx="6">
                  <c:v>73.482428115015978</c:v>
                </c:pt>
                <c:pt idx="7">
                  <c:v>61.349693251533743</c:v>
                </c:pt>
                <c:pt idx="8">
                  <c:v>89.692101740294518</c:v>
                </c:pt>
                <c:pt idx="9">
                  <c:v>51.344743276283623</c:v>
                </c:pt>
                <c:pt idx="10">
                  <c:v>57.562076749435668</c:v>
                </c:pt>
                <c:pt idx="11">
                  <c:v>44.210526315789473</c:v>
                </c:pt>
                <c:pt idx="12">
                  <c:v>55</c:v>
                </c:pt>
                <c:pt idx="13">
                  <c:v>64.3611911623439</c:v>
                </c:pt>
                <c:pt idx="14">
                  <c:v>277.17391304347825</c:v>
                </c:pt>
                <c:pt idx="15">
                  <c:v>445.31933508311459</c:v>
                </c:pt>
                <c:pt idx="16">
                  <c:v>442.32238349885409</c:v>
                </c:pt>
              </c:numCache>
            </c:numRef>
          </c:val>
          <c:extLst>
            <c:ext xmlns:c16="http://schemas.microsoft.com/office/drawing/2014/chart" uri="{C3380CC4-5D6E-409C-BE32-E72D297353CC}">
              <c16:uniqueId val="{00000004-FB00-4A11-B3A3-0D446D17C227}"/>
            </c:ext>
          </c:extLst>
        </c:ser>
        <c:ser>
          <c:idx val="5"/>
          <c:order val="5"/>
          <c:tx>
            <c:strRef>
              <c:f>'D1-F3–F8'!$B$28</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'D1-F3–F8'!$C$28:$S$28</c:f>
              <c:numCache>
                <c:formatCode>0</c:formatCode>
                <c:ptCount val="17"/>
                <c:pt idx="2">
                  <c:v>0</c:v>
                </c:pt>
                <c:pt idx="3">
                  <c:v>11.320754716981131</c:v>
                </c:pt>
                <c:pt idx="4">
                  <c:v>19.40035273368607</c:v>
                </c:pt>
                <c:pt idx="5">
                  <c:v>16.694490818030051</c:v>
                </c:pt>
                <c:pt idx="6">
                  <c:v>22.364217252396166</c:v>
                </c:pt>
                <c:pt idx="7">
                  <c:v>41.411042944785272</c:v>
                </c:pt>
                <c:pt idx="8">
                  <c:v>40.160642570281126</c:v>
                </c:pt>
                <c:pt idx="9">
                  <c:v>40.342298288508559</c:v>
                </c:pt>
                <c:pt idx="10">
                  <c:v>33.860045146726861</c:v>
                </c:pt>
                <c:pt idx="11">
                  <c:v>45.263157894736842</c:v>
                </c:pt>
                <c:pt idx="12">
                  <c:v>60</c:v>
                </c:pt>
                <c:pt idx="13">
                  <c:v>93.179634966378487</c:v>
                </c:pt>
                <c:pt idx="14">
                  <c:v>137.68115942028984</c:v>
                </c:pt>
                <c:pt idx="15">
                  <c:v>137.3578302712161</c:v>
                </c:pt>
                <c:pt idx="16">
                  <c:v>172.65087853323149</c:v>
                </c:pt>
              </c:numCache>
            </c:numRef>
          </c:val>
          <c:extLst>
            <c:ext xmlns:c16="http://schemas.microsoft.com/office/drawing/2014/chart" uri="{C3380CC4-5D6E-409C-BE32-E72D297353CC}">
              <c16:uniqueId val="{00000005-FB00-4A11-B3A3-0D446D17C227}"/>
            </c:ext>
          </c:extLst>
        </c:ser>
        <c:ser>
          <c:idx val="6"/>
          <c:order val="6"/>
          <c:tx>
            <c:strRef>
              <c:f>'D1-F3–F8'!$B$29</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'D1-F3–F8'!$C$29:$S$29</c:f>
              <c:numCache>
                <c:formatCode>0</c:formatCode>
                <c:ptCount val="17"/>
                <c:pt idx="0">
                  <c:v>11.261261261261261</c:v>
                </c:pt>
                <c:pt idx="1">
                  <c:v>17.167381974248926</c:v>
                </c:pt>
                <c:pt idx="2">
                  <c:v>16.161616161616163</c:v>
                </c:pt>
                <c:pt idx="3">
                  <c:v>20.754716981132074</c:v>
                </c:pt>
                <c:pt idx="4">
                  <c:v>22.927689594356263</c:v>
                </c:pt>
                <c:pt idx="5">
                  <c:v>21.702838063439067</c:v>
                </c:pt>
                <c:pt idx="6">
                  <c:v>19.169329073482427</c:v>
                </c:pt>
                <c:pt idx="7">
                  <c:v>16.871165644171779</c:v>
                </c:pt>
                <c:pt idx="8">
                  <c:v>32.128514056224901</c:v>
                </c:pt>
                <c:pt idx="9">
                  <c:v>23.227383863080686</c:v>
                </c:pt>
                <c:pt idx="10">
                  <c:v>19.187358916478555</c:v>
                </c:pt>
                <c:pt idx="11">
                  <c:v>32.631578947368425</c:v>
                </c:pt>
                <c:pt idx="12">
                  <c:v>27</c:v>
                </c:pt>
                <c:pt idx="13">
                  <c:v>21.133525456292027</c:v>
                </c:pt>
                <c:pt idx="14">
                  <c:v>71.55797101449275</c:v>
                </c:pt>
                <c:pt idx="15">
                  <c:v>31.496062992125985</c:v>
                </c:pt>
                <c:pt idx="16">
                  <c:v>21.390374331550802</c:v>
                </c:pt>
              </c:numCache>
            </c:numRef>
          </c:val>
          <c:extLst>
            <c:ext xmlns:c16="http://schemas.microsoft.com/office/drawing/2014/chart" uri="{C3380CC4-5D6E-409C-BE32-E72D297353CC}">
              <c16:uniqueId val="{00000006-FB00-4A11-B3A3-0D446D17C227}"/>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max val="6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'D1-F3–F8'!$B$31</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'D1-F3–F8'!$C$31:$S$31</c:f>
              <c:numCache>
                <c:formatCode>0</c:formatCode>
                <c:ptCount val="17"/>
                <c:pt idx="0">
                  <c:v>1166.6666666666667</c:v>
                </c:pt>
                <c:pt idx="1">
                  <c:v>1283.2618025751071</c:v>
                </c:pt>
                <c:pt idx="2">
                  <c:v>1250.5050505050506</c:v>
                </c:pt>
                <c:pt idx="3">
                  <c:v>1177.3584905660377</c:v>
                </c:pt>
                <c:pt idx="4">
                  <c:v>1192.2398589065256</c:v>
                </c:pt>
                <c:pt idx="5">
                  <c:v>1101.8363939899834</c:v>
                </c:pt>
                <c:pt idx="6">
                  <c:v>1223.6421725239616</c:v>
                </c:pt>
                <c:pt idx="7">
                  <c:v>1358.8957055214723</c:v>
                </c:pt>
                <c:pt idx="8">
                  <c:v>1526.1044176706828</c:v>
                </c:pt>
                <c:pt idx="9">
                  <c:v>1383.8630806845968</c:v>
                </c:pt>
                <c:pt idx="10">
                  <c:v>1393.905191873589</c:v>
                </c:pt>
                <c:pt idx="11">
                  <c:v>1506.3157894736844</c:v>
                </c:pt>
                <c:pt idx="12">
                  <c:v>1722</c:v>
                </c:pt>
                <c:pt idx="13">
                  <c:v>2082.6128722382327</c:v>
                </c:pt>
                <c:pt idx="14">
                  <c:v>2215.5797101449275</c:v>
                </c:pt>
                <c:pt idx="15">
                  <c:v>2040.2449693788276</c:v>
                </c:pt>
                <c:pt idx="16">
                  <c:v>1711.9938884644769</c:v>
                </c:pt>
              </c:numCache>
            </c:numRef>
          </c:val>
          <c:extLst>
            <c:ext xmlns:c16="http://schemas.microsoft.com/office/drawing/2014/chart" uri="{C3380CC4-5D6E-409C-BE32-E72D297353CC}">
              <c16:uniqueId val="{00000000-A23C-4DA7-94A6-655F78414307}"/>
            </c:ext>
          </c:extLst>
        </c:ser>
        <c:ser>
          <c:idx val="1"/>
          <c:order val="1"/>
          <c:tx>
            <c:strRef>
              <c:f>'D1-F3–F8'!$B$32</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'D1-F3–F8'!$C$32:$S$32</c:f>
              <c:numCache>
                <c:formatCode>0</c:formatCode>
                <c:ptCount val="17"/>
                <c:pt idx="0">
                  <c:v>119.36936936936937</c:v>
                </c:pt>
                <c:pt idx="1">
                  <c:v>158.79828326180257</c:v>
                </c:pt>
                <c:pt idx="2">
                  <c:v>129.2929292929293</c:v>
                </c:pt>
                <c:pt idx="3">
                  <c:v>116.98113207547169</c:v>
                </c:pt>
                <c:pt idx="4">
                  <c:v>104.05643738977074</c:v>
                </c:pt>
                <c:pt idx="5">
                  <c:v>128.54757929883138</c:v>
                </c:pt>
                <c:pt idx="6">
                  <c:v>129.3929712460064</c:v>
                </c:pt>
                <c:pt idx="7">
                  <c:v>156.44171779141104</c:v>
                </c:pt>
                <c:pt idx="8">
                  <c:v>155.28781793842035</c:v>
                </c:pt>
                <c:pt idx="9">
                  <c:v>141.80929095354523</c:v>
                </c:pt>
                <c:pt idx="10">
                  <c:v>77.878103837471784</c:v>
                </c:pt>
                <c:pt idx="11">
                  <c:v>161.05263157894737</c:v>
                </c:pt>
                <c:pt idx="12">
                  <c:v>126</c:v>
                </c:pt>
                <c:pt idx="13">
                  <c:v>83.573487031700296</c:v>
                </c:pt>
                <c:pt idx="14">
                  <c:v>96.014492753623173</c:v>
                </c:pt>
                <c:pt idx="15">
                  <c:v>118.11023622047244</c:v>
                </c:pt>
                <c:pt idx="16">
                  <c:v>78.686019862490454</c:v>
                </c:pt>
              </c:numCache>
            </c:numRef>
          </c:val>
          <c:extLst>
            <c:ext xmlns:c16="http://schemas.microsoft.com/office/drawing/2014/chart" uri="{C3380CC4-5D6E-409C-BE32-E72D297353CC}">
              <c16:uniqueId val="{00000001-A23C-4DA7-94A6-655F78414307}"/>
            </c:ext>
          </c:extLst>
        </c:ser>
        <c:ser>
          <c:idx val="2"/>
          <c:order val="2"/>
          <c:tx>
            <c:strRef>
              <c:f>'D1-F3–F8'!$B$33</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'D1-F3–F8'!$C$33:$S$33</c:f>
              <c:numCache>
                <c:formatCode>0</c:formatCode>
                <c:ptCount val="17"/>
                <c:pt idx="0">
                  <c:v>409.90990990990991</c:v>
                </c:pt>
                <c:pt idx="1">
                  <c:v>551.50214592274676</c:v>
                </c:pt>
                <c:pt idx="2">
                  <c:v>391.91919191919192</c:v>
                </c:pt>
                <c:pt idx="3">
                  <c:v>405.66037735849056</c:v>
                </c:pt>
                <c:pt idx="4">
                  <c:v>395.06172839506178</c:v>
                </c:pt>
                <c:pt idx="5">
                  <c:v>464.10684474123542</c:v>
                </c:pt>
                <c:pt idx="6">
                  <c:v>690.09584664536737</c:v>
                </c:pt>
                <c:pt idx="7">
                  <c:v>802.14723926380361</c:v>
                </c:pt>
                <c:pt idx="8">
                  <c:v>888.88888888888891</c:v>
                </c:pt>
                <c:pt idx="9">
                  <c:v>820.29339853300735</c:v>
                </c:pt>
                <c:pt idx="10">
                  <c:v>869.07449209932281</c:v>
                </c:pt>
                <c:pt idx="11">
                  <c:v>821.0526315789474</c:v>
                </c:pt>
                <c:pt idx="12">
                  <c:v>792</c:v>
                </c:pt>
                <c:pt idx="13">
                  <c:v>892.41114313160426</c:v>
                </c:pt>
                <c:pt idx="14">
                  <c:v>1009.9637681159419</c:v>
                </c:pt>
                <c:pt idx="15">
                  <c:v>969.37882764654421</c:v>
                </c:pt>
                <c:pt idx="16">
                  <c:v>911.3827349121467</c:v>
                </c:pt>
              </c:numCache>
            </c:numRef>
          </c:val>
          <c:extLst>
            <c:ext xmlns:c16="http://schemas.microsoft.com/office/drawing/2014/chart" uri="{C3380CC4-5D6E-409C-BE32-E72D297353CC}">
              <c16:uniqueId val="{00000002-A23C-4DA7-94A6-655F78414307}"/>
            </c:ext>
          </c:extLst>
        </c:ser>
        <c:ser>
          <c:idx val="3"/>
          <c:order val="3"/>
          <c:tx>
            <c:strRef>
              <c:f>'D1-F3–F8'!$B$34</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'D1-F3–F8'!$C$34:$S$34</c:f>
              <c:numCache>
                <c:formatCode>0</c:formatCode>
                <c:ptCount val="17"/>
                <c:pt idx="0">
                  <c:v>81.081081081081081</c:v>
                </c:pt>
                <c:pt idx="1">
                  <c:v>81.545064377682394</c:v>
                </c:pt>
                <c:pt idx="2">
                  <c:v>74.747474747474755</c:v>
                </c:pt>
                <c:pt idx="3">
                  <c:v>92.452830188679243</c:v>
                </c:pt>
                <c:pt idx="4">
                  <c:v>81.128747795414469</c:v>
                </c:pt>
                <c:pt idx="5">
                  <c:v>85.14190317195326</c:v>
                </c:pt>
                <c:pt idx="6">
                  <c:v>63.897763578274763</c:v>
                </c:pt>
                <c:pt idx="7">
                  <c:v>76.687116564417181</c:v>
                </c:pt>
                <c:pt idx="8">
                  <c:v>123.15930388219545</c:v>
                </c:pt>
                <c:pt idx="9">
                  <c:v>63.569682151589248</c:v>
                </c:pt>
                <c:pt idx="10">
                  <c:v>194.13092550790068</c:v>
                </c:pt>
                <c:pt idx="11">
                  <c:v>144.21052631578948</c:v>
                </c:pt>
                <c:pt idx="12">
                  <c:v>94</c:v>
                </c:pt>
                <c:pt idx="13">
                  <c:v>134.48607108549473</c:v>
                </c:pt>
                <c:pt idx="14">
                  <c:v>184.78260869565216</c:v>
                </c:pt>
                <c:pt idx="15">
                  <c:v>188.97637795275591</c:v>
                </c:pt>
                <c:pt idx="16">
                  <c:v>138.2734912146677</c:v>
                </c:pt>
              </c:numCache>
            </c:numRef>
          </c:val>
          <c:extLst>
            <c:ext xmlns:c16="http://schemas.microsoft.com/office/drawing/2014/chart" uri="{C3380CC4-5D6E-409C-BE32-E72D297353CC}">
              <c16:uniqueId val="{00000003-A23C-4DA7-94A6-655F78414307}"/>
            </c:ext>
          </c:extLst>
        </c:ser>
        <c:ser>
          <c:idx val="4"/>
          <c:order val="4"/>
          <c:tx>
            <c:strRef>
              <c:f>'D1-F3–F8'!$B$35</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'D1-F3–F8'!$C$35:$S$35</c:f>
              <c:numCache>
                <c:formatCode>0</c:formatCode>
                <c:ptCount val="17"/>
                <c:pt idx="0">
                  <c:v>27.027027027027028</c:v>
                </c:pt>
                <c:pt idx="1">
                  <c:v>32.188841201716734</c:v>
                </c:pt>
                <c:pt idx="2">
                  <c:v>26.262626262626263</c:v>
                </c:pt>
                <c:pt idx="3">
                  <c:v>33.962264150943398</c:v>
                </c:pt>
                <c:pt idx="4">
                  <c:v>40.564373897707235</c:v>
                </c:pt>
                <c:pt idx="5">
                  <c:v>36.727879799666113</c:v>
                </c:pt>
                <c:pt idx="6">
                  <c:v>31.948881789137381</c:v>
                </c:pt>
                <c:pt idx="7">
                  <c:v>44.478527607361961</c:v>
                </c:pt>
                <c:pt idx="8">
                  <c:v>95.046854082998664</c:v>
                </c:pt>
                <c:pt idx="9">
                  <c:v>48.899755501222494</c:v>
                </c:pt>
                <c:pt idx="10">
                  <c:v>45.146726862302479</c:v>
                </c:pt>
                <c:pt idx="11">
                  <c:v>63.15789473684211</c:v>
                </c:pt>
                <c:pt idx="12">
                  <c:v>32</c:v>
                </c:pt>
                <c:pt idx="13">
                  <c:v>98.943323727185401</c:v>
                </c:pt>
                <c:pt idx="14">
                  <c:v>124.09420289855072</c:v>
                </c:pt>
                <c:pt idx="15">
                  <c:v>126.85914260717411</c:v>
                </c:pt>
                <c:pt idx="16">
                  <c:v>170.35905271199388</c:v>
                </c:pt>
              </c:numCache>
            </c:numRef>
          </c:val>
          <c:extLst>
            <c:ext xmlns:c16="http://schemas.microsoft.com/office/drawing/2014/chart" uri="{C3380CC4-5D6E-409C-BE32-E72D297353CC}">
              <c16:uniqueId val="{00000004-A23C-4DA7-94A6-655F78414307}"/>
            </c:ext>
          </c:extLst>
        </c:ser>
        <c:ser>
          <c:idx val="5"/>
          <c:order val="5"/>
          <c:tx>
            <c:strRef>
              <c:f>'D1-F3–F8'!$B$36</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'D1-F3–F8'!$C$36:$S$36</c:f>
              <c:numCache>
                <c:formatCode>0</c:formatCode>
                <c:ptCount val="17"/>
                <c:pt idx="2">
                  <c:v>46.464646464646464</c:v>
                </c:pt>
                <c:pt idx="3">
                  <c:v>62.264150943396224</c:v>
                </c:pt>
                <c:pt idx="4">
                  <c:v>77.60141093474428</c:v>
                </c:pt>
                <c:pt idx="5">
                  <c:v>86.811352253756269</c:v>
                </c:pt>
                <c:pt idx="6">
                  <c:v>92.651757188498408</c:v>
                </c:pt>
                <c:pt idx="7">
                  <c:v>85.889570552147234</c:v>
                </c:pt>
                <c:pt idx="8">
                  <c:v>65.595716198125842</c:v>
                </c:pt>
                <c:pt idx="9">
                  <c:v>63.569682151589248</c:v>
                </c:pt>
                <c:pt idx="10">
                  <c:v>81.264108352144476</c:v>
                </c:pt>
                <c:pt idx="11">
                  <c:v>110.52631578947368</c:v>
                </c:pt>
                <c:pt idx="12">
                  <c:v>160</c:v>
                </c:pt>
                <c:pt idx="13">
                  <c:v>153.69836695485111</c:v>
                </c:pt>
                <c:pt idx="14">
                  <c:v>176.63043478260869</c:v>
                </c:pt>
                <c:pt idx="15">
                  <c:v>180.22747156605425</c:v>
                </c:pt>
                <c:pt idx="16">
                  <c:v>221.54316271963333</c:v>
                </c:pt>
              </c:numCache>
            </c:numRef>
          </c:val>
          <c:extLst>
            <c:ext xmlns:c16="http://schemas.microsoft.com/office/drawing/2014/chart" uri="{C3380CC4-5D6E-409C-BE32-E72D297353CC}">
              <c16:uniqueId val="{00000005-A23C-4DA7-94A6-655F78414307}"/>
            </c:ext>
          </c:extLst>
        </c:ser>
        <c:ser>
          <c:idx val="6"/>
          <c:order val="6"/>
          <c:tx>
            <c:strRef>
              <c:f>'D1-F3–F8'!$B$37</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'D1-F3–F8'!$C$37:$S$37</c:f>
              <c:numCache>
                <c:formatCode>0</c:formatCode>
                <c:ptCount val="17"/>
                <c:pt idx="0">
                  <c:v>15.765765765765765</c:v>
                </c:pt>
                <c:pt idx="1">
                  <c:v>19.313304721030043</c:v>
                </c:pt>
                <c:pt idx="2">
                  <c:v>18.181818181818183</c:v>
                </c:pt>
                <c:pt idx="3">
                  <c:v>41.509433962264147</c:v>
                </c:pt>
                <c:pt idx="4">
                  <c:v>31.74603174603175</c:v>
                </c:pt>
                <c:pt idx="5">
                  <c:v>40.066777963272123</c:v>
                </c:pt>
                <c:pt idx="6">
                  <c:v>51.118210862619812</c:v>
                </c:pt>
                <c:pt idx="7">
                  <c:v>44.478527607361961</c:v>
                </c:pt>
                <c:pt idx="8">
                  <c:v>44.176706827309239</c:v>
                </c:pt>
                <c:pt idx="9">
                  <c:v>30.562347188264059</c:v>
                </c:pt>
                <c:pt idx="10">
                  <c:v>23.702031602708804</c:v>
                </c:pt>
                <c:pt idx="11">
                  <c:v>31.578947368421055</c:v>
                </c:pt>
                <c:pt idx="12">
                  <c:v>56</c:v>
                </c:pt>
                <c:pt idx="13">
                  <c:v>41.306436119116235</c:v>
                </c:pt>
                <c:pt idx="14">
                  <c:v>106.88405797101449</c:v>
                </c:pt>
                <c:pt idx="15">
                  <c:v>112.86089238845145</c:v>
                </c:pt>
                <c:pt idx="16">
                  <c:v>29.02979373567609</c:v>
                </c:pt>
              </c:numCache>
            </c:numRef>
          </c:val>
          <c:extLst>
            <c:ext xmlns:c16="http://schemas.microsoft.com/office/drawing/2014/chart" uri="{C3380CC4-5D6E-409C-BE32-E72D297353CC}">
              <c16:uniqueId val="{00000006-A23C-4DA7-94A6-655F78414307}"/>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max val="4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777777777777766E-2"/>
          <c:y val="9.2604166666666668E-2"/>
          <c:w val="0.69740243055555551"/>
          <c:h val="0.77345833333333314"/>
        </c:manualLayout>
      </c:layout>
      <c:barChart>
        <c:barDir val="col"/>
        <c:grouping val="stacked"/>
        <c:varyColors val="0"/>
        <c:ser>
          <c:idx val="0"/>
          <c:order val="0"/>
          <c:tx>
            <c:strRef>
              <c:f>'D1-F3–F8'!$B$55</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'D1-F3–F8'!$C$55:$S$55</c:f>
              <c:numCache>
                <c:formatCode>0</c:formatCode>
                <c:ptCount val="17"/>
                <c:pt idx="0">
                  <c:v>240.99099099099098</c:v>
                </c:pt>
                <c:pt idx="1">
                  <c:v>240.34334763948496</c:v>
                </c:pt>
                <c:pt idx="2">
                  <c:v>246.46464646464648</c:v>
                </c:pt>
                <c:pt idx="3">
                  <c:v>239.62264150943395</c:v>
                </c:pt>
                <c:pt idx="4">
                  <c:v>264.55026455026456</c:v>
                </c:pt>
                <c:pt idx="5">
                  <c:v>270.45075125208683</c:v>
                </c:pt>
                <c:pt idx="6">
                  <c:v>295.52715654952078</c:v>
                </c:pt>
                <c:pt idx="7">
                  <c:v>334.35582822085888</c:v>
                </c:pt>
                <c:pt idx="8">
                  <c:v>250.33467202141901</c:v>
                </c:pt>
                <c:pt idx="9">
                  <c:v>163.81418092909536</c:v>
                </c:pt>
                <c:pt idx="10">
                  <c:v>158.0135440180587</c:v>
                </c:pt>
                <c:pt idx="11">
                  <c:v>158.94736842105263</c:v>
                </c:pt>
                <c:pt idx="12">
                  <c:v>225</c:v>
                </c:pt>
                <c:pt idx="13">
                  <c:v>179.63496637848223</c:v>
                </c:pt>
                <c:pt idx="14">
                  <c:v>188.40579710144925</c:v>
                </c:pt>
                <c:pt idx="15">
                  <c:v>290.4636920384952</c:v>
                </c:pt>
                <c:pt idx="16">
                  <c:v>249.04507257448435</c:v>
                </c:pt>
              </c:numCache>
            </c:numRef>
          </c:val>
          <c:extLst>
            <c:ext xmlns:c16="http://schemas.microsoft.com/office/drawing/2014/chart" uri="{C3380CC4-5D6E-409C-BE32-E72D297353CC}">
              <c16:uniqueId val="{00000000-3FE9-4917-A726-5D769C4A6A70}"/>
            </c:ext>
          </c:extLst>
        </c:ser>
        <c:ser>
          <c:idx val="1"/>
          <c:order val="1"/>
          <c:tx>
            <c:strRef>
              <c:f>'D1-F3–F8'!$B$56</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'D1-F3–F8'!$C$56:$S$56</c:f>
              <c:numCache>
                <c:formatCode>0</c:formatCode>
                <c:ptCount val="17"/>
                <c:pt idx="0">
                  <c:v>27.027027027027028</c:v>
                </c:pt>
                <c:pt idx="1">
                  <c:v>38.626609442060087</c:v>
                </c:pt>
                <c:pt idx="2">
                  <c:v>26.262626262626263</c:v>
                </c:pt>
                <c:pt idx="3">
                  <c:v>35.849056603773583</c:v>
                </c:pt>
                <c:pt idx="4">
                  <c:v>56.437389770723108</c:v>
                </c:pt>
                <c:pt idx="5">
                  <c:v>55.091819699499169</c:v>
                </c:pt>
                <c:pt idx="6">
                  <c:v>39.936102236421725</c:v>
                </c:pt>
                <c:pt idx="7">
                  <c:v>61.349693251533743</c:v>
                </c:pt>
                <c:pt idx="8">
                  <c:v>26.773761713520749</c:v>
                </c:pt>
                <c:pt idx="9">
                  <c:v>25.672371638141811</c:v>
                </c:pt>
                <c:pt idx="10">
                  <c:v>19.187358916478555</c:v>
                </c:pt>
                <c:pt idx="11">
                  <c:v>11.578947368421053</c:v>
                </c:pt>
                <c:pt idx="12">
                  <c:v>13</c:v>
                </c:pt>
                <c:pt idx="13">
                  <c:v>18.25168107588857</c:v>
                </c:pt>
                <c:pt idx="14">
                  <c:v>17.210144927536231</c:v>
                </c:pt>
                <c:pt idx="15">
                  <c:v>23.622047244094489</c:v>
                </c:pt>
                <c:pt idx="16">
                  <c:v>33.613445378151262</c:v>
                </c:pt>
              </c:numCache>
            </c:numRef>
          </c:val>
          <c:extLst>
            <c:ext xmlns:c16="http://schemas.microsoft.com/office/drawing/2014/chart" uri="{C3380CC4-5D6E-409C-BE32-E72D297353CC}">
              <c16:uniqueId val="{00000001-3FE9-4917-A726-5D769C4A6A70}"/>
            </c:ext>
          </c:extLst>
        </c:ser>
        <c:ser>
          <c:idx val="2"/>
          <c:order val="2"/>
          <c:tx>
            <c:strRef>
              <c:f>'D1-F3–F8'!$B$57</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'D1-F3–F8'!$C$57:$S$57</c:f>
              <c:numCache>
                <c:formatCode>0</c:formatCode>
                <c:ptCount val="17"/>
                <c:pt idx="0">
                  <c:v>103.6036036036036</c:v>
                </c:pt>
                <c:pt idx="1">
                  <c:v>124.46351931330472</c:v>
                </c:pt>
                <c:pt idx="2">
                  <c:v>98.98989898989899</c:v>
                </c:pt>
                <c:pt idx="3">
                  <c:v>107.54716981132074</c:v>
                </c:pt>
                <c:pt idx="4">
                  <c:v>86.41975308641976</c:v>
                </c:pt>
                <c:pt idx="5">
                  <c:v>110.18363939899834</c:v>
                </c:pt>
                <c:pt idx="6">
                  <c:v>159.7444089456869</c:v>
                </c:pt>
                <c:pt idx="7">
                  <c:v>156.44171779141104</c:v>
                </c:pt>
                <c:pt idx="8">
                  <c:v>132.53012048192772</c:v>
                </c:pt>
                <c:pt idx="9">
                  <c:v>99.022004889975562</c:v>
                </c:pt>
                <c:pt idx="10">
                  <c:v>59.819413092550789</c:v>
                </c:pt>
                <c:pt idx="11">
                  <c:v>53.684210526315795</c:v>
                </c:pt>
                <c:pt idx="12">
                  <c:v>94</c:v>
                </c:pt>
                <c:pt idx="13">
                  <c:v>109.51008645533142</c:v>
                </c:pt>
                <c:pt idx="14">
                  <c:v>88.768115942028984</c:v>
                </c:pt>
                <c:pt idx="15">
                  <c:v>77.865266841644797</c:v>
                </c:pt>
                <c:pt idx="16">
                  <c:v>113.06340718105425</c:v>
                </c:pt>
              </c:numCache>
            </c:numRef>
          </c:val>
          <c:extLst>
            <c:ext xmlns:c16="http://schemas.microsoft.com/office/drawing/2014/chart" uri="{C3380CC4-5D6E-409C-BE32-E72D297353CC}">
              <c16:uniqueId val="{00000002-3FE9-4917-A726-5D769C4A6A70}"/>
            </c:ext>
          </c:extLst>
        </c:ser>
        <c:ser>
          <c:idx val="3"/>
          <c:order val="3"/>
          <c:tx>
            <c:strRef>
              <c:f>'D1-F3–F8'!$B$58</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'D1-F3–F8'!$C$58:$S$58</c:f>
              <c:numCache>
                <c:formatCode>0</c:formatCode>
                <c:ptCount val="17"/>
                <c:pt idx="0">
                  <c:v>45.045045045045043</c:v>
                </c:pt>
                <c:pt idx="1">
                  <c:v>45.064377682403432</c:v>
                </c:pt>
                <c:pt idx="2">
                  <c:v>76.767676767676775</c:v>
                </c:pt>
                <c:pt idx="3">
                  <c:v>43.39622641509434</c:v>
                </c:pt>
                <c:pt idx="4">
                  <c:v>61.728395061728399</c:v>
                </c:pt>
                <c:pt idx="5">
                  <c:v>50.083472454090149</c:v>
                </c:pt>
                <c:pt idx="6">
                  <c:v>28.753993610223642</c:v>
                </c:pt>
                <c:pt idx="7">
                  <c:v>38.343558282208591</c:v>
                </c:pt>
                <c:pt idx="8">
                  <c:v>20.080321285140563</c:v>
                </c:pt>
                <c:pt idx="9">
                  <c:v>11.002444987775062</c:v>
                </c:pt>
                <c:pt idx="10">
                  <c:v>12.415349887133182</c:v>
                </c:pt>
                <c:pt idx="11">
                  <c:v>13.684210526315789</c:v>
                </c:pt>
                <c:pt idx="12">
                  <c:v>13</c:v>
                </c:pt>
                <c:pt idx="13">
                  <c:v>31.700288184438044</c:v>
                </c:pt>
                <c:pt idx="14">
                  <c:v>27.173913043478258</c:v>
                </c:pt>
                <c:pt idx="15">
                  <c:v>27.121609798775154</c:v>
                </c:pt>
                <c:pt idx="16">
                  <c:v>28.265851795263561</c:v>
                </c:pt>
              </c:numCache>
            </c:numRef>
          </c:val>
          <c:extLst>
            <c:ext xmlns:c16="http://schemas.microsoft.com/office/drawing/2014/chart" uri="{C3380CC4-5D6E-409C-BE32-E72D297353CC}">
              <c16:uniqueId val="{00000003-3FE9-4917-A726-5D769C4A6A70}"/>
            </c:ext>
          </c:extLst>
        </c:ser>
        <c:ser>
          <c:idx val="4"/>
          <c:order val="4"/>
          <c:tx>
            <c:strRef>
              <c:f>'D1-F3–F8'!$B$59</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'D1-F3–F8'!$C$59:$S$59</c:f>
              <c:numCache>
                <c:formatCode>0</c:formatCode>
                <c:ptCount val="17"/>
                <c:pt idx="0">
                  <c:v>18.018018018018019</c:v>
                </c:pt>
                <c:pt idx="1">
                  <c:v>19.313304721030043</c:v>
                </c:pt>
                <c:pt idx="2">
                  <c:v>6.0606060606060606</c:v>
                </c:pt>
                <c:pt idx="3">
                  <c:v>3.773584905660377</c:v>
                </c:pt>
                <c:pt idx="4">
                  <c:v>7.0546737213403885</c:v>
                </c:pt>
                <c:pt idx="5">
                  <c:v>13.35559265442404</c:v>
                </c:pt>
                <c:pt idx="6">
                  <c:v>3.1948881789137382</c:v>
                </c:pt>
                <c:pt idx="7">
                  <c:v>3.0674846625766872</c:v>
                </c:pt>
                <c:pt idx="8">
                  <c:v>0</c:v>
                </c:pt>
                <c:pt idx="9">
                  <c:v>1.2224938875305624</c:v>
                </c:pt>
                <c:pt idx="10">
                  <c:v>0</c:v>
                </c:pt>
                <c:pt idx="11">
                  <c:v>4.2105263157894735</c:v>
                </c:pt>
                <c:pt idx="12">
                  <c:v>1</c:v>
                </c:pt>
                <c:pt idx="13">
                  <c:v>1.9212295869356391</c:v>
                </c:pt>
                <c:pt idx="14">
                  <c:v>2.7173913043478257</c:v>
                </c:pt>
                <c:pt idx="15">
                  <c:v>33.245844269466318</c:v>
                </c:pt>
                <c:pt idx="16">
                  <c:v>15.278838808250574</c:v>
                </c:pt>
              </c:numCache>
            </c:numRef>
          </c:val>
          <c:extLst>
            <c:ext xmlns:c16="http://schemas.microsoft.com/office/drawing/2014/chart" uri="{C3380CC4-5D6E-409C-BE32-E72D297353CC}">
              <c16:uniqueId val="{00000004-3FE9-4917-A726-5D769C4A6A70}"/>
            </c:ext>
          </c:extLst>
        </c:ser>
        <c:ser>
          <c:idx val="5"/>
          <c:order val="5"/>
          <c:tx>
            <c:strRef>
              <c:f>'D1-F3–F8'!$B$60</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'D1-F3–F8'!$C$60:$S$60</c:f>
              <c:numCache>
                <c:formatCode>0</c:formatCode>
                <c:ptCount val="17"/>
                <c:pt idx="2">
                  <c:v>2.0202020202020203</c:v>
                </c:pt>
                <c:pt idx="3">
                  <c:v>7.5471698113207539</c:v>
                </c:pt>
                <c:pt idx="4">
                  <c:v>8.8183421516754859</c:v>
                </c:pt>
                <c:pt idx="5">
                  <c:v>6.67779632721202</c:v>
                </c:pt>
                <c:pt idx="6">
                  <c:v>12.779552715654953</c:v>
                </c:pt>
                <c:pt idx="7">
                  <c:v>12.269938650306749</c:v>
                </c:pt>
                <c:pt idx="8">
                  <c:v>6.6934404283801872</c:v>
                </c:pt>
                <c:pt idx="9">
                  <c:v>4.8899755501222497</c:v>
                </c:pt>
                <c:pt idx="10">
                  <c:v>6.7720090293453721</c:v>
                </c:pt>
                <c:pt idx="11">
                  <c:v>6.3157894736842106</c:v>
                </c:pt>
                <c:pt idx="12">
                  <c:v>8</c:v>
                </c:pt>
                <c:pt idx="13">
                  <c:v>3.8424591738712781</c:v>
                </c:pt>
                <c:pt idx="14">
                  <c:v>9.9637681159420275</c:v>
                </c:pt>
                <c:pt idx="15">
                  <c:v>11.373578302712161</c:v>
                </c:pt>
                <c:pt idx="16">
                  <c:v>12.987012987012987</c:v>
                </c:pt>
              </c:numCache>
            </c:numRef>
          </c:val>
          <c:extLst>
            <c:ext xmlns:c16="http://schemas.microsoft.com/office/drawing/2014/chart" uri="{C3380CC4-5D6E-409C-BE32-E72D297353CC}">
              <c16:uniqueId val="{00000005-3FE9-4917-A726-5D769C4A6A70}"/>
            </c:ext>
          </c:extLst>
        </c:ser>
        <c:ser>
          <c:idx val="6"/>
          <c:order val="6"/>
          <c:tx>
            <c:strRef>
              <c:f>'D1-F3–F8'!$B$61</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'D1-F3–F8'!$C$61:$S$61</c:f>
              <c:numCache>
                <c:formatCode>0</c:formatCode>
                <c:ptCount val="17"/>
                <c:pt idx="0">
                  <c:v>2.2522522522522523</c:v>
                </c:pt>
                <c:pt idx="1">
                  <c:v>6.4377682403433472</c:v>
                </c:pt>
                <c:pt idx="2">
                  <c:v>6.0606060606060606</c:v>
                </c:pt>
                <c:pt idx="3">
                  <c:v>5.6603773584905657</c:v>
                </c:pt>
                <c:pt idx="4">
                  <c:v>15.873015873015875</c:v>
                </c:pt>
                <c:pt idx="5">
                  <c:v>13.35559265442404</c:v>
                </c:pt>
                <c:pt idx="6">
                  <c:v>20.766773162939298</c:v>
                </c:pt>
                <c:pt idx="7">
                  <c:v>15.337423312883436</c:v>
                </c:pt>
                <c:pt idx="8">
                  <c:v>10.7095046854083</c:v>
                </c:pt>
                <c:pt idx="9">
                  <c:v>6.1124694376528117</c:v>
                </c:pt>
                <c:pt idx="10">
                  <c:v>2.2573363431151243</c:v>
                </c:pt>
                <c:pt idx="11">
                  <c:v>9.4736842105263168</c:v>
                </c:pt>
                <c:pt idx="12">
                  <c:v>1</c:v>
                </c:pt>
                <c:pt idx="13">
                  <c:v>38.424591738712778</c:v>
                </c:pt>
                <c:pt idx="14">
                  <c:v>38.043478260869563</c:v>
                </c:pt>
                <c:pt idx="15">
                  <c:v>1.7497812773403325</c:v>
                </c:pt>
                <c:pt idx="16">
                  <c:v>28.265851795263561</c:v>
                </c:pt>
              </c:numCache>
            </c:numRef>
          </c:val>
          <c:extLst>
            <c:ext xmlns:c16="http://schemas.microsoft.com/office/drawing/2014/chart" uri="{C3380CC4-5D6E-409C-BE32-E72D297353CC}">
              <c16:uniqueId val="{00000006-3FE9-4917-A726-5D769C4A6A70}"/>
            </c:ext>
          </c:extLst>
        </c:ser>
        <c:dLbls>
          <c:showLegendKey val="0"/>
          <c:showVal val="0"/>
          <c:showCatName val="0"/>
          <c:showSerName val="0"/>
          <c:showPercent val="0"/>
          <c:showBubbleSize val="0"/>
        </c:dLbls>
        <c:gapWidth val="50"/>
        <c:overlap val="100"/>
        <c:axId val="482692591"/>
        <c:axId val="482693071"/>
      </c:barChart>
      <c:catAx>
        <c:axId val="482692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82693071"/>
        <c:crosses val="autoZero"/>
        <c:auto val="1"/>
        <c:lblAlgn val="ctr"/>
        <c:lblOffset val="100"/>
        <c:noMultiLvlLbl val="0"/>
      </c:catAx>
      <c:valAx>
        <c:axId val="4826930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826925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251284722222225"/>
          <c:y val="0.11288888888888889"/>
          <c:w val="0.44876354166666665"/>
          <c:h val="0.76927166666666669"/>
        </c:manualLayout>
      </c:layout>
      <c:barChart>
        <c:barDir val="bar"/>
        <c:grouping val="clustered"/>
        <c:varyColors val="0"/>
        <c:ser>
          <c:idx val="0"/>
          <c:order val="0"/>
          <c:spPr>
            <a:solidFill>
              <a:schemeClr val="accent1"/>
            </a:solidFill>
            <a:ln>
              <a:noFill/>
            </a:ln>
            <a:effectLst/>
          </c:spPr>
          <c:invertIfNegative val="0"/>
          <c:cat>
            <c:strRef>
              <c:f>'D2-F1'!$A$6:$A$19</c:f>
              <c:strCache>
                <c:ptCount val="14"/>
                <c:pt idx="0">
                  <c:v>Reiseliv</c:v>
                </c:pt>
                <c:pt idx="1">
                  <c:v>Fiskeri</c:v>
                </c:pt>
                <c:pt idx="2">
                  <c:v>Utviklingsforskning</c:v>
                </c:pt>
                <c:pt idx="3">
                  <c:v>Landbruk</c:v>
                </c:pt>
                <c:pt idx="4">
                  <c:v>Maritim</c:v>
                </c:pt>
                <c:pt idx="5">
                  <c:v>Havbruk</c:v>
                </c:pt>
                <c:pt idx="6">
                  <c:v>Marin</c:v>
                </c:pt>
                <c:pt idx="7">
                  <c:v>Offentlig sektor for øvrig</c:v>
                </c:pt>
                <c:pt idx="8">
                  <c:v>Velferdsforskning</c:v>
                </c:pt>
                <c:pt idx="9">
                  <c:v>Klima</c:v>
                </c:pt>
                <c:pt idx="10">
                  <c:v>Miljø</c:v>
                </c:pt>
                <c:pt idx="11">
                  <c:v>Energi</c:v>
                </c:pt>
                <c:pt idx="12">
                  <c:v>Utdanningsforskning</c:v>
                </c:pt>
                <c:pt idx="13">
                  <c:v>Helse og omsorg</c:v>
                </c:pt>
              </c:strCache>
            </c:strRef>
          </c:cat>
          <c:val>
            <c:numRef>
              <c:f>'D2-F1'!$B$6:$B$19</c:f>
              <c:numCache>
                <c:formatCode>0</c:formatCode>
                <c:ptCount val="14"/>
                <c:pt idx="0">
                  <c:v>101</c:v>
                </c:pt>
                <c:pt idx="1">
                  <c:v>203</c:v>
                </c:pt>
                <c:pt idx="2">
                  <c:v>372</c:v>
                </c:pt>
                <c:pt idx="3">
                  <c:v>376</c:v>
                </c:pt>
                <c:pt idx="4">
                  <c:v>434</c:v>
                </c:pt>
                <c:pt idx="5">
                  <c:v>534</c:v>
                </c:pt>
                <c:pt idx="6">
                  <c:v>616</c:v>
                </c:pt>
                <c:pt idx="7">
                  <c:v>922</c:v>
                </c:pt>
                <c:pt idx="8">
                  <c:v>1155</c:v>
                </c:pt>
                <c:pt idx="9">
                  <c:v>1183</c:v>
                </c:pt>
                <c:pt idx="10">
                  <c:v>1191</c:v>
                </c:pt>
                <c:pt idx="11">
                  <c:v>1491</c:v>
                </c:pt>
                <c:pt idx="12">
                  <c:v>2393</c:v>
                </c:pt>
                <c:pt idx="13">
                  <c:v>8953</c:v>
                </c:pt>
              </c:numCache>
            </c:numRef>
          </c:val>
          <c:extLst>
            <c:ext xmlns:c16="http://schemas.microsoft.com/office/drawing/2014/chart" uri="{C3380CC4-5D6E-409C-BE32-E72D297353CC}">
              <c16:uniqueId val="{00000000-E48A-4E65-B1CF-4BEF9112B304}"/>
            </c:ext>
          </c:extLst>
        </c:ser>
        <c:dLbls>
          <c:showLegendKey val="0"/>
          <c:showVal val="0"/>
          <c:showCatName val="0"/>
          <c:showSerName val="0"/>
          <c:showPercent val="0"/>
          <c:showBubbleSize val="0"/>
        </c:dLbls>
        <c:gapWidth val="50"/>
        <c:axId val="307713536"/>
        <c:axId val="307707296"/>
      </c:barChart>
      <c:catAx>
        <c:axId val="307713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7707296"/>
        <c:crosses val="autoZero"/>
        <c:auto val="1"/>
        <c:lblAlgn val="ctr"/>
        <c:lblOffset val="100"/>
        <c:noMultiLvlLbl val="0"/>
      </c:catAx>
      <c:valAx>
        <c:axId val="307707296"/>
        <c:scaling>
          <c:orientation val="minMax"/>
          <c:max val="9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82304479166666655"/>
              <c:y val="0.9322488888888890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7713536"/>
        <c:crosses val="autoZero"/>
        <c:crossBetween val="between"/>
        <c:majorUnit val="3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258229166666668"/>
          <c:y val="8.4666666666666668E-2"/>
          <c:w val="0.59869409722222233"/>
          <c:h val="0.79749388888888884"/>
        </c:manualLayout>
      </c:layout>
      <c:barChart>
        <c:barDir val="bar"/>
        <c:grouping val="clustered"/>
        <c:varyColors val="0"/>
        <c:ser>
          <c:idx val="0"/>
          <c:order val="0"/>
          <c:spPr>
            <a:solidFill>
              <a:schemeClr val="accent1"/>
            </a:solidFill>
            <a:ln>
              <a:noFill/>
            </a:ln>
            <a:effectLst/>
          </c:spPr>
          <c:invertIfNegative val="0"/>
          <c:cat>
            <c:strRef>
              <c:f>'D2-F1'!$A$23:$A$26</c:f>
              <c:strCache>
                <c:ptCount val="4"/>
                <c:pt idx="0">
                  <c:v>Nanoteknologi</c:v>
                </c:pt>
                <c:pt idx="1">
                  <c:v>Nye materialer</c:v>
                </c:pt>
                <c:pt idx="2">
                  <c:v>Bioteknologi</c:v>
                </c:pt>
                <c:pt idx="3">
                  <c:v>IKT</c:v>
                </c:pt>
              </c:strCache>
            </c:strRef>
          </c:cat>
          <c:val>
            <c:numRef>
              <c:f>'D2-F1'!$B$23:$B$26</c:f>
              <c:numCache>
                <c:formatCode>0</c:formatCode>
                <c:ptCount val="4"/>
                <c:pt idx="0">
                  <c:v>334</c:v>
                </c:pt>
                <c:pt idx="1">
                  <c:v>430</c:v>
                </c:pt>
                <c:pt idx="2">
                  <c:v>2697</c:v>
                </c:pt>
                <c:pt idx="3">
                  <c:v>2994</c:v>
                </c:pt>
              </c:numCache>
            </c:numRef>
          </c:val>
          <c:extLst>
            <c:ext xmlns:c16="http://schemas.microsoft.com/office/drawing/2014/chart" uri="{C3380CC4-5D6E-409C-BE32-E72D297353CC}">
              <c16:uniqueId val="{00000000-605D-421E-ABB9-E6756B30ABE3}"/>
            </c:ext>
          </c:extLst>
        </c:ser>
        <c:dLbls>
          <c:showLegendKey val="0"/>
          <c:showVal val="0"/>
          <c:showCatName val="0"/>
          <c:showSerName val="0"/>
          <c:showPercent val="0"/>
          <c:showBubbleSize val="0"/>
        </c:dLbls>
        <c:gapWidth val="50"/>
        <c:axId val="307713536"/>
        <c:axId val="307707296"/>
      </c:barChart>
      <c:catAx>
        <c:axId val="307713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7707296"/>
        <c:crosses val="autoZero"/>
        <c:auto val="1"/>
        <c:lblAlgn val="ctr"/>
        <c:lblOffset val="100"/>
        <c:noMultiLvlLbl val="0"/>
      </c:catAx>
      <c:valAx>
        <c:axId val="307707296"/>
        <c:scaling>
          <c:orientation val="minMax"/>
          <c:max val="3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82304479166666655"/>
              <c:y val="0.9322488888888890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7713536"/>
        <c:crosses val="autoZero"/>
        <c:crossBetween val="between"/>
        <c:majorUnit val="1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6159230096239"/>
          <c:y val="5.0925925925925923E-2"/>
          <c:w val="0.82318285214348208"/>
          <c:h val="0.73577136191309422"/>
        </c:manualLayout>
      </c:layout>
      <c:barChart>
        <c:barDir val="col"/>
        <c:grouping val="percentStacked"/>
        <c:varyColors val="0"/>
        <c:ser>
          <c:idx val="0"/>
          <c:order val="0"/>
          <c:tx>
            <c:strRef>
              <c:f>'F1.1e'!$B$4:$B$5</c:f>
              <c:strCache>
                <c:ptCount val="2"/>
                <c:pt idx="0">
                  <c:v>Grunnforskning</c:v>
                </c:pt>
                <c:pt idx="1">
                  <c:v>Mill. kr</c:v>
                </c:pt>
              </c:strCache>
            </c:strRef>
          </c:tx>
          <c:spPr>
            <a:solidFill>
              <a:schemeClr val="accent1"/>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'F1.1e'!$B$6:$B$16</c:f>
              <c:numCache>
                <c:formatCode>#,##0</c:formatCode>
                <c:ptCount val="11"/>
                <c:pt idx="0">
                  <c:v>4429.2</c:v>
                </c:pt>
                <c:pt idx="1">
                  <c:v>5376.6</c:v>
                </c:pt>
                <c:pt idx="2">
                  <c:v>6107.8</c:v>
                </c:pt>
                <c:pt idx="3">
                  <c:v>7652.8</c:v>
                </c:pt>
                <c:pt idx="4">
                  <c:v>8174.9896747799476</c:v>
                </c:pt>
                <c:pt idx="5">
                  <c:v>9010.5</c:v>
                </c:pt>
                <c:pt idx="6">
                  <c:v>10396.08</c:v>
                </c:pt>
                <c:pt idx="7">
                  <c:v>11432.599693500002</c:v>
                </c:pt>
                <c:pt idx="8">
                  <c:v>12766</c:v>
                </c:pt>
                <c:pt idx="9">
                  <c:v>13115.400000000001</c:v>
                </c:pt>
                <c:pt idx="10">
                  <c:v>14304</c:v>
                </c:pt>
              </c:numCache>
            </c:numRef>
          </c:val>
          <c:extLst>
            <c:ext xmlns:c16="http://schemas.microsoft.com/office/drawing/2014/chart" uri="{C3380CC4-5D6E-409C-BE32-E72D297353CC}">
              <c16:uniqueId val="{00000000-BB3E-4664-894B-E8CCE52FBBC7}"/>
            </c:ext>
          </c:extLst>
        </c:ser>
        <c:ser>
          <c:idx val="2"/>
          <c:order val="2"/>
          <c:tx>
            <c:strRef>
              <c:f>'F1.1e'!$D$4:$D$5</c:f>
              <c:strCache>
                <c:ptCount val="2"/>
                <c:pt idx="0">
                  <c:v>Anvendt forskning</c:v>
                </c:pt>
                <c:pt idx="1">
                  <c:v>Mill. kr</c:v>
                </c:pt>
              </c:strCache>
            </c:strRef>
          </c:tx>
          <c:spPr>
            <a:solidFill>
              <a:schemeClr val="accent3"/>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'F1.1e'!$D$6:$D$16</c:f>
              <c:numCache>
                <c:formatCode>#,##0</c:formatCode>
                <c:ptCount val="11"/>
                <c:pt idx="0">
                  <c:v>8559.2000000000007</c:v>
                </c:pt>
                <c:pt idx="1">
                  <c:v>10095.799999999999</c:v>
                </c:pt>
                <c:pt idx="2">
                  <c:v>12857.6</c:v>
                </c:pt>
                <c:pt idx="3">
                  <c:v>15361.9</c:v>
                </c:pt>
                <c:pt idx="4">
                  <c:v>16588.261574815122</c:v>
                </c:pt>
                <c:pt idx="5">
                  <c:v>18905.800000000003</c:v>
                </c:pt>
                <c:pt idx="6">
                  <c:v>21365.77</c:v>
                </c:pt>
                <c:pt idx="7">
                  <c:v>24171.473823700006</c:v>
                </c:pt>
                <c:pt idx="8">
                  <c:v>26388</c:v>
                </c:pt>
                <c:pt idx="9">
                  <c:v>27013</c:v>
                </c:pt>
                <c:pt idx="10">
                  <c:v>32137</c:v>
                </c:pt>
              </c:numCache>
            </c:numRef>
          </c:val>
          <c:extLst>
            <c:ext xmlns:c16="http://schemas.microsoft.com/office/drawing/2014/chart" uri="{C3380CC4-5D6E-409C-BE32-E72D297353CC}">
              <c16:uniqueId val="{00000001-BB3E-4664-894B-E8CCE52FBBC7}"/>
            </c:ext>
          </c:extLst>
        </c:ser>
        <c:ser>
          <c:idx val="4"/>
          <c:order val="4"/>
          <c:tx>
            <c:strRef>
              <c:f>'F1.1e'!$F$4:$F$5</c:f>
              <c:strCache>
                <c:ptCount val="2"/>
                <c:pt idx="0">
                  <c:v>Utviklingsarbeid</c:v>
                </c:pt>
                <c:pt idx="1">
                  <c:v>Mill. kr</c:v>
                </c:pt>
              </c:strCache>
            </c:strRef>
          </c:tx>
          <c:spPr>
            <a:solidFill>
              <a:schemeClr val="accent5"/>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'F1.1e'!$F$6:$F$16</c:f>
              <c:numCache>
                <c:formatCode>#,##0</c:formatCode>
                <c:ptCount val="11"/>
                <c:pt idx="0">
                  <c:v>11824.9</c:v>
                </c:pt>
                <c:pt idx="1">
                  <c:v>11970.2</c:v>
                </c:pt>
                <c:pt idx="2">
                  <c:v>14990.5</c:v>
                </c:pt>
                <c:pt idx="3">
                  <c:v>16046.8</c:v>
                </c:pt>
                <c:pt idx="4">
                  <c:v>17814.295970404928</c:v>
                </c:pt>
                <c:pt idx="5">
                  <c:v>19901.399999999998</c:v>
                </c:pt>
                <c:pt idx="6">
                  <c:v>24324.73</c:v>
                </c:pt>
                <c:pt idx="7">
                  <c:v>28937.943422800003</c:v>
                </c:pt>
                <c:pt idx="8">
                  <c:v>32221</c:v>
                </c:pt>
                <c:pt idx="9">
                  <c:v>35825</c:v>
                </c:pt>
                <c:pt idx="10">
                  <c:v>41990</c:v>
                </c:pt>
              </c:numCache>
            </c:numRef>
          </c:val>
          <c:extLst>
            <c:ext xmlns:c16="http://schemas.microsoft.com/office/drawing/2014/chart" uri="{C3380CC4-5D6E-409C-BE32-E72D297353CC}">
              <c16:uniqueId val="{00000002-BB3E-4664-894B-E8CCE52FBBC7}"/>
            </c:ext>
          </c:extLst>
        </c:ser>
        <c:dLbls>
          <c:showLegendKey val="0"/>
          <c:showVal val="0"/>
          <c:showCatName val="0"/>
          <c:showSerName val="0"/>
          <c:showPercent val="0"/>
          <c:showBubbleSize val="0"/>
        </c:dLbls>
        <c:gapWidth val="150"/>
        <c:overlap val="100"/>
        <c:axId val="442072000"/>
        <c:axId val="442072960"/>
        <c:extLst>
          <c:ext xmlns:c15="http://schemas.microsoft.com/office/drawing/2012/chart" uri="{02D57815-91ED-43cb-92C2-25804820EDAC}">
            <c15:filteredBarSeries>
              <c15:ser>
                <c:idx val="1"/>
                <c:order val="1"/>
                <c:tx>
                  <c:strRef>
                    <c:extLst>
                      <c:ext uri="{02D57815-91ED-43cb-92C2-25804820EDAC}">
                        <c15:formulaRef>
                          <c15:sqref>'F1.1e'!$C$4:$C$5</c15:sqref>
                        </c15:formulaRef>
                      </c:ext>
                    </c:extLst>
                    <c:strCache>
                      <c:ptCount val="2"/>
                      <c:pt idx="0">
                        <c:v>Grunnforskning</c:v>
                      </c:pt>
                      <c:pt idx="1">
                        <c:v>Prosent</c:v>
                      </c:pt>
                    </c:strCache>
                  </c:strRef>
                </c:tx>
                <c:spPr>
                  <a:solidFill>
                    <a:schemeClr val="accent2"/>
                  </a:solidFill>
                  <a:ln>
                    <a:noFill/>
                  </a:ln>
                  <a:effectLst/>
                </c:spPr>
                <c:invertIfNegative val="0"/>
                <c:cat>
                  <c:numRef>
                    <c:extLst>
                      <c:ex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c:ext uri="{02D57815-91ED-43cb-92C2-25804820EDAC}">
                        <c15:formulaRef>
                          <c15:sqref>'F1.1e'!$C$6:$C$16</c15:sqref>
                        </c15:formulaRef>
                      </c:ext>
                    </c:extLst>
                    <c:numCache>
                      <c:formatCode>#,##0</c:formatCode>
                      <c:ptCount val="11"/>
                      <c:pt idx="0">
                        <c:v>18</c:v>
                      </c:pt>
                      <c:pt idx="1">
                        <c:v>19</c:v>
                      </c:pt>
                      <c:pt idx="2">
                        <c:v>18</c:v>
                      </c:pt>
                      <c:pt idx="3">
                        <c:v>20</c:v>
                      </c:pt>
                      <c:pt idx="4">
                        <c:v>19</c:v>
                      </c:pt>
                      <c:pt idx="5">
                        <c:v>18.843440817939801</c:v>
                      </c:pt>
                      <c:pt idx="6">
                        <c:v>18.53577094556309</c:v>
                      </c:pt>
                      <c:pt idx="7">
                        <c:v>17.713421791773339</c:v>
                      </c:pt>
                      <c:pt idx="8">
                        <c:v>17.886064953624569</c:v>
                      </c:pt>
                      <c:pt idx="9">
                        <c:v>17.267556679042581</c:v>
                      </c:pt>
                      <c:pt idx="10">
                        <c:v>16.175506049983039</c:v>
                      </c:pt>
                    </c:numCache>
                  </c:numRef>
                </c:val>
                <c:extLst>
                  <c:ext xmlns:c16="http://schemas.microsoft.com/office/drawing/2014/chart" uri="{C3380CC4-5D6E-409C-BE32-E72D297353CC}">
                    <c16:uniqueId val="{00000003-BB3E-4664-894B-E8CCE52FBBC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'F1.1e'!$E$4:$E$5</c15:sqref>
                        </c15:formulaRef>
                      </c:ext>
                    </c:extLst>
                    <c:strCache>
                      <c:ptCount val="2"/>
                      <c:pt idx="0">
                        <c:v>Anvendt forskning</c:v>
                      </c:pt>
                      <c:pt idx="1">
                        <c:v>Prosent</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'F1.1e'!$E$6:$E$16</c15:sqref>
                        </c15:formulaRef>
                      </c:ext>
                    </c:extLst>
                    <c:numCache>
                      <c:formatCode>#,##0</c:formatCode>
                      <c:ptCount val="11"/>
                      <c:pt idx="0">
                        <c:v>34</c:v>
                      </c:pt>
                      <c:pt idx="1">
                        <c:v>37</c:v>
                      </c:pt>
                      <c:pt idx="2">
                        <c:v>37</c:v>
                      </c:pt>
                      <c:pt idx="3">
                        <c:v>39</c:v>
                      </c:pt>
                      <c:pt idx="4">
                        <c:v>39</c:v>
                      </c:pt>
                      <c:pt idx="5">
                        <c:v>39.537242485523151</c:v>
                      </c:pt>
                      <c:pt idx="6">
                        <c:v>38.094264260719768</c:v>
                      </c:pt>
                      <c:pt idx="7">
                        <c:v>37.450756839797023</c:v>
                      </c:pt>
                      <c:pt idx="8">
                        <c:v>36.971446184885252</c:v>
                      </c:pt>
                      <c:pt idx="9">
                        <c:v>35.564947204887169</c:v>
                      </c:pt>
                      <c:pt idx="10">
                        <c:v>36.341739228768517</c:v>
                      </c:pt>
                    </c:numCache>
                  </c:numRef>
                </c:val>
                <c:extLst xmlns:c15="http://schemas.microsoft.com/office/drawing/2012/chart">
                  <c:ext xmlns:c16="http://schemas.microsoft.com/office/drawing/2014/chart" uri="{C3380CC4-5D6E-409C-BE32-E72D297353CC}">
                    <c16:uniqueId val="{00000004-BB3E-4664-894B-E8CCE52FBBC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'F1.1e'!$G$4:$G$5</c15:sqref>
                        </c15:formulaRef>
                      </c:ext>
                    </c:extLst>
                    <c:strCache>
                      <c:ptCount val="2"/>
                      <c:pt idx="0">
                        <c:v>Utviklingsarbeid</c:v>
                      </c:pt>
                      <c:pt idx="1">
                        <c:v>Prosent</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'F1.1e'!$G$6:$G$16</c15:sqref>
                        </c15:formulaRef>
                      </c:ext>
                    </c:extLst>
                    <c:numCache>
                      <c:formatCode>#,##0</c:formatCode>
                      <c:ptCount val="11"/>
                      <c:pt idx="0">
                        <c:v>48</c:v>
                      </c:pt>
                      <c:pt idx="1">
                        <c:v>44</c:v>
                      </c:pt>
                      <c:pt idx="2">
                        <c:v>45</c:v>
                      </c:pt>
                      <c:pt idx="3">
                        <c:v>41</c:v>
                      </c:pt>
                      <c:pt idx="4">
                        <c:v>42</c:v>
                      </c:pt>
                      <c:pt idx="5">
                        <c:v>41.619316696537055</c:v>
                      </c:pt>
                      <c:pt idx="6">
                        <c:v>43.369964793717145</c:v>
                      </c:pt>
                      <c:pt idx="7">
                        <c:v>44.835821368429642</c:v>
                      </c:pt>
                      <c:pt idx="8">
                        <c:v>45.143889931907978</c:v>
                      </c:pt>
                      <c:pt idx="9">
                        <c:v>47.166706164257313</c:v>
                      </c:pt>
                      <c:pt idx="10">
                        <c:v>47.483885559199365</c:v>
                      </c:pt>
                    </c:numCache>
                  </c:numRef>
                </c:val>
                <c:extLst xmlns:c15="http://schemas.microsoft.com/office/drawing/2012/chart">
                  <c:ext xmlns:c16="http://schemas.microsoft.com/office/drawing/2014/chart" uri="{C3380CC4-5D6E-409C-BE32-E72D297353CC}">
                    <c16:uniqueId val="{00000005-BB3E-4664-894B-E8CCE52FBBC7}"/>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'F1.1e'!$H$4:$H$5</c15:sqref>
                        </c15:formulaRef>
                      </c:ext>
                    </c:extLst>
                    <c:strCache>
                      <c:ptCount val="2"/>
                      <c:pt idx="0">
                        <c:v>Totalt</c:v>
                      </c:pt>
                      <c:pt idx="1">
                        <c:v>Mill. kr</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'F1.1e'!$H$6:$H$16</c15:sqref>
                        </c15:formulaRef>
                      </c:ext>
                    </c:extLst>
                    <c:numCache>
                      <c:formatCode>#,##0</c:formatCode>
                      <c:ptCount val="11"/>
                      <c:pt idx="0">
                        <c:v>24813.300000000003</c:v>
                      </c:pt>
                      <c:pt idx="1">
                        <c:v>27442.6</c:v>
                      </c:pt>
                      <c:pt idx="2">
                        <c:v>33955.9</c:v>
                      </c:pt>
                      <c:pt idx="3">
                        <c:v>39061.5</c:v>
                      </c:pt>
                      <c:pt idx="4">
                        <c:v>42577.547219999993</c:v>
                      </c:pt>
                      <c:pt idx="5">
                        <c:v>47817.7</c:v>
                      </c:pt>
                      <c:pt idx="6">
                        <c:v>56086.58</c:v>
                      </c:pt>
                      <c:pt idx="7">
                        <c:v>64542.016940000009</c:v>
                      </c:pt>
                      <c:pt idx="8">
                        <c:v>71374</c:v>
                      </c:pt>
                      <c:pt idx="9">
                        <c:v>75954</c:v>
                      </c:pt>
                      <c:pt idx="10">
                        <c:v>88430</c:v>
                      </c:pt>
                    </c:numCache>
                  </c:numRef>
                </c:val>
                <c:extLst xmlns:c15="http://schemas.microsoft.com/office/drawing/2012/chart">
                  <c:ext xmlns:c16="http://schemas.microsoft.com/office/drawing/2014/chart" uri="{C3380CC4-5D6E-409C-BE32-E72D297353CC}">
                    <c16:uniqueId val="{00000006-BB3E-4664-894B-E8CCE52FBBC7}"/>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'F1.1e'!$I$4:$I$5</c15:sqref>
                        </c15:formulaRef>
                      </c:ext>
                    </c:extLst>
                    <c:strCache>
                      <c:ptCount val="2"/>
                      <c:pt idx="0">
                        <c:v>Totalt</c:v>
                      </c:pt>
                      <c:pt idx="1">
                        <c:v>Prosent</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'F1.1e'!$I$6:$I$16</c15:sqref>
                        </c15:formulaRef>
                      </c:ext>
                    </c:extLst>
                    <c:numCache>
                      <c:formatCode>#,##0</c:formatCode>
                      <c:ptCount val="11"/>
                      <c:pt idx="0">
                        <c:v>100</c:v>
                      </c:pt>
                      <c:pt idx="1">
                        <c:v>100</c:v>
                      </c:pt>
                      <c:pt idx="2">
                        <c:v>100</c:v>
                      </c:pt>
                      <c:pt idx="3">
                        <c:v>100</c:v>
                      </c:pt>
                      <c:pt idx="4">
                        <c:v>100</c:v>
                      </c:pt>
                      <c:pt idx="5">
                        <c:v>100</c:v>
                      </c:pt>
                      <c:pt idx="6">
                        <c:v>100</c:v>
                      </c:pt>
                      <c:pt idx="7">
                        <c:v>100</c:v>
                      </c:pt>
                      <c:pt idx="8">
                        <c:v>100.0014010704178</c:v>
                      </c:pt>
                      <c:pt idx="9">
                        <c:v>99.999210048187052</c:v>
                      </c:pt>
                      <c:pt idx="10">
                        <c:v>100.00113083795092</c:v>
                      </c:pt>
                    </c:numCache>
                  </c:numRef>
                </c:val>
                <c:extLst xmlns:c15="http://schemas.microsoft.com/office/drawing/2012/chart">
                  <c:ext xmlns:c16="http://schemas.microsoft.com/office/drawing/2014/chart" uri="{C3380CC4-5D6E-409C-BE32-E72D297353CC}">
                    <c16:uniqueId val="{00000007-BB3E-4664-894B-E8CCE52FBBC7}"/>
                  </c:ext>
                </c:extLst>
              </c15:ser>
            </c15:filteredBarSeries>
          </c:ext>
        </c:extLst>
      </c:barChart>
      <c:catAx>
        <c:axId val="44207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2072960"/>
        <c:crosses val="autoZero"/>
        <c:auto val="1"/>
        <c:lblAlgn val="ctr"/>
        <c:lblOffset val="100"/>
        <c:noMultiLvlLbl val="0"/>
      </c:catAx>
      <c:valAx>
        <c:axId val="442072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Prosent</a:t>
                </a:r>
              </a:p>
              <a:p>
                <a:pPr>
                  <a:defRPr/>
                </a:pPr>
                <a:endParaRPr lang="nb-NO"/>
              </a:p>
              <a:p>
                <a:pPr>
                  <a:defRPr/>
                </a:pP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2072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351577777777778"/>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'D2-F2–F4,F7–F8'!$A$13:$A$16</c:f>
              <c:strCache>
                <c:ptCount val="4"/>
                <c:pt idx="0">
                  <c:v>Energi</c:v>
                </c:pt>
                <c:pt idx="1">
                  <c:v>Klima</c:v>
                </c:pt>
                <c:pt idx="2">
                  <c:v>Miljø</c:v>
                </c:pt>
                <c:pt idx="3">
                  <c:v>Landbruk</c:v>
                </c:pt>
              </c:strCache>
            </c:strRef>
          </c:cat>
          <c:val>
            <c:numRef>
              <c:f>'D2-F2–F4,F7–F8'!$B$13:$B$16</c:f>
              <c:numCache>
                <c:formatCode>0</c:formatCode>
                <c:ptCount val="4"/>
                <c:pt idx="0">
                  <c:v>1430</c:v>
                </c:pt>
                <c:pt idx="1">
                  <c:v>1274</c:v>
                </c:pt>
                <c:pt idx="2">
                  <c:v>1057</c:v>
                </c:pt>
                <c:pt idx="3">
                  <c:v>288</c:v>
                </c:pt>
              </c:numCache>
            </c:numRef>
          </c:val>
          <c:extLst>
            <c:ext xmlns:c16="http://schemas.microsoft.com/office/drawing/2014/chart" uri="{C3380CC4-5D6E-409C-BE32-E72D297353CC}">
              <c16:uniqueId val="{00000000-5B4B-47E7-A217-56A1A3196C1A}"/>
            </c:ext>
          </c:extLst>
        </c:ser>
        <c:ser>
          <c:idx val="1"/>
          <c:order val="1"/>
          <c:tx>
            <c:strRef>
              <c:f>'D2-F2–F4,F7–F8'!$C$12</c:f>
              <c:strCache>
                <c:ptCount val="1"/>
                <c:pt idx="0">
                  <c:v>2019</c:v>
                </c:pt>
              </c:strCache>
            </c:strRef>
          </c:tx>
          <c:spPr>
            <a:solidFill>
              <a:schemeClr val="accent2"/>
            </a:solidFill>
            <a:ln>
              <a:noFill/>
            </a:ln>
            <a:effectLst/>
          </c:spPr>
          <c:invertIfNegative val="0"/>
          <c:cat>
            <c:strRef>
              <c:f>'D2-F2–F4,F7–F8'!$A$13:$A$16</c:f>
              <c:strCache>
                <c:ptCount val="4"/>
                <c:pt idx="0">
                  <c:v>Energi</c:v>
                </c:pt>
                <c:pt idx="1">
                  <c:v>Klima</c:v>
                </c:pt>
                <c:pt idx="2">
                  <c:v>Miljø</c:v>
                </c:pt>
                <c:pt idx="3">
                  <c:v>Landbruk</c:v>
                </c:pt>
              </c:strCache>
            </c:strRef>
          </c:cat>
          <c:val>
            <c:numRef>
              <c:f>'D2-F2–F4,F7–F8'!$C$13:$C$16</c:f>
              <c:numCache>
                <c:formatCode>0</c:formatCode>
                <c:ptCount val="4"/>
                <c:pt idx="0">
                  <c:v>1444</c:v>
                </c:pt>
                <c:pt idx="1">
                  <c:v>1268</c:v>
                </c:pt>
                <c:pt idx="2">
                  <c:v>895</c:v>
                </c:pt>
                <c:pt idx="3">
                  <c:v>370</c:v>
                </c:pt>
              </c:numCache>
            </c:numRef>
          </c:val>
          <c:extLst>
            <c:ext xmlns:c16="http://schemas.microsoft.com/office/drawing/2014/chart" uri="{C3380CC4-5D6E-409C-BE32-E72D297353CC}">
              <c16:uniqueId val="{00000001-5B4B-47E7-A217-56A1A3196C1A}"/>
            </c:ext>
          </c:extLst>
        </c:ser>
        <c:ser>
          <c:idx val="2"/>
          <c:order val="2"/>
          <c:tx>
            <c:strRef>
              <c:f>'D2-F2–F4,F7–F8'!$D$12</c:f>
              <c:strCache>
                <c:ptCount val="1"/>
                <c:pt idx="0">
                  <c:v>2021</c:v>
                </c:pt>
              </c:strCache>
            </c:strRef>
          </c:tx>
          <c:spPr>
            <a:solidFill>
              <a:schemeClr val="accent3"/>
            </a:solidFill>
            <a:ln>
              <a:noFill/>
            </a:ln>
            <a:effectLst/>
          </c:spPr>
          <c:invertIfNegative val="0"/>
          <c:cat>
            <c:strRef>
              <c:f>'D2-F2–F4,F7–F8'!$A$13:$A$16</c:f>
              <c:strCache>
                <c:ptCount val="4"/>
                <c:pt idx="0">
                  <c:v>Energi</c:v>
                </c:pt>
                <c:pt idx="1">
                  <c:v>Klima</c:v>
                </c:pt>
                <c:pt idx="2">
                  <c:v>Miljø</c:v>
                </c:pt>
                <c:pt idx="3">
                  <c:v>Landbruk</c:v>
                </c:pt>
              </c:strCache>
            </c:strRef>
          </c:cat>
          <c:val>
            <c:numRef>
              <c:f>'D2-F2–F4,F7–F8'!$D$13:$D$16</c:f>
              <c:numCache>
                <c:formatCode>0</c:formatCode>
                <c:ptCount val="4"/>
                <c:pt idx="0">
                  <c:v>1537</c:v>
                </c:pt>
                <c:pt idx="1">
                  <c:v>1564</c:v>
                </c:pt>
                <c:pt idx="2">
                  <c:v>1031</c:v>
                </c:pt>
                <c:pt idx="3">
                  <c:v>315</c:v>
                </c:pt>
              </c:numCache>
            </c:numRef>
          </c:val>
          <c:extLst>
            <c:ext xmlns:c16="http://schemas.microsoft.com/office/drawing/2014/chart" uri="{C3380CC4-5D6E-409C-BE32-E72D297353CC}">
              <c16:uniqueId val="{00000002-5B4B-47E7-A217-56A1A3196C1A}"/>
            </c:ext>
          </c:extLst>
        </c:ser>
        <c:ser>
          <c:idx val="3"/>
          <c:order val="3"/>
          <c:tx>
            <c:strRef>
              <c:f>'D2-F2–F4,F7–F8'!$E$12</c:f>
              <c:strCache>
                <c:ptCount val="1"/>
                <c:pt idx="0">
                  <c:v>2023</c:v>
                </c:pt>
              </c:strCache>
            </c:strRef>
          </c:tx>
          <c:spPr>
            <a:solidFill>
              <a:schemeClr val="accent4"/>
            </a:solidFill>
            <a:ln>
              <a:noFill/>
            </a:ln>
            <a:effectLst/>
          </c:spPr>
          <c:invertIfNegative val="0"/>
          <c:cat>
            <c:strRef>
              <c:f>'D2-F2–F4,F7–F8'!$A$13:$A$16</c:f>
              <c:strCache>
                <c:ptCount val="4"/>
                <c:pt idx="0">
                  <c:v>Energi</c:v>
                </c:pt>
                <c:pt idx="1">
                  <c:v>Klima</c:v>
                </c:pt>
                <c:pt idx="2">
                  <c:v>Miljø</c:v>
                </c:pt>
                <c:pt idx="3">
                  <c:v>Landbruk</c:v>
                </c:pt>
              </c:strCache>
            </c:strRef>
          </c:cat>
          <c:val>
            <c:numRef>
              <c:f>'D2-F2–F4,F7–F8'!$E$13:$E$16</c:f>
              <c:numCache>
                <c:formatCode>0</c:formatCode>
                <c:ptCount val="4"/>
                <c:pt idx="0">
                  <c:v>1491</c:v>
                </c:pt>
                <c:pt idx="1">
                  <c:v>1183</c:v>
                </c:pt>
                <c:pt idx="2">
                  <c:v>1191</c:v>
                </c:pt>
                <c:pt idx="3">
                  <c:v>376</c:v>
                </c:pt>
              </c:numCache>
            </c:numRef>
          </c:val>
          <c:extLst>
            <c:ext xmlns:c16="http://schemas.microsoft.com/office/drawing/2014/chart" uri="{C3380CC4-5D6E-409C-BE32-E72D297353CC}">
              <c16:uniqueId val="{00000003-5B4B-47E7-A217-56A1A3196C1A}"/>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16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351577777777778"/>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'D2-F2–F4,F7–F8'!$A$17:$A$20</c:f>
              <c:strCache>
                <c:ptCount val="4"/>
                <c:pt idx="0">
                  <c:v>Fiskeri</c:v>
                </c:pt>
                <c:pt idx="1">
                  <c:v>Havbruk</c:v>
                </c:pt>
                <c:pt idx="2">
                  <c:v>Marin</c:v>
                </c:pt>
                <c:pt idx="3">
                  <c:v>Maritim</c:v>
                </c:pt>
              </c:strCache>
            </c:strRef>
          </c:cat>
          <c:val>
            <c:numRef>
              <c:f>'D2-F2–F4,F7–F8'!$B$17:$B$20</c:f>
              <c:numCache>
                <c:formatCode>0</c:formatCode>
                <c:ptCount val="4"/>
                <c:pt idx="0">
                  <c:v>97</c:v>
                </c:pt>
                <c:pt idx="1">
                  <c:v>225</c:v>
                </c:pt>
                <c:pt idx="2">
                  <c:v>579</c:v>
                </c:pt>
                <c:pt idx="3">
                  <c:v>220</c:v>
                </c:pt>
              </c:numCache>
            </c:numRef>
          </c:val>
          <c:extLst>
            <c:ext xmlns:c16="http://schemas.microsoft.com/office/drawing/2014/chart" uri="{C3380CC4-5D6E-409C-BE32-E72D297353CC}">
              <c16:uniqueId val="{00000000-9230-4370-B37F-FC55E39899DF}"/>
            </c:ext>
          </c:extLst>
        </c:ser>
        <c:ser>
          <c:idx val="1"/>
          <c:order val="1"/>
          <c:tx>
            <c:strRef>
              <c:f>'D2-F2–F4,F7–F8'!$C$12</c:f>
              <c:strCache>
                <c:ptCount val="1"/>
                <c:pt idx="0">
                  <c:v>2019</c:v>
                </c:pt>
              </c:strCache>
            </c:strRef>
          </c:tx>
          <c:spPr>
            <a:solidFill>
              <a:schemeClr val="accent2"/>
            </a:solidFill>
            <a:ln>
              <a:noFill/>
            </a:ln>
            <a:effectLst/>
          </c:spPr>
          <c:invertIfNegative val="0"/>
          <c:cat>
            <c:strRef>
              <c:f>'D2-F2–F4,F7–F8'!$A$17:$A$20</c:f>
              <c:strCache>
                <c:ptCount val="4"/>
                <c:pt idx="0">
                  <c:v>Fiskeri</c:v>
                </c:pt>
                <c:pt idx="1">
                  <c:v>Havbruk</c:v>
                </c:pt>
                <c:pt idx="2">
                  <c:v>Marin</c:v>
                </c:pt>
                <c:pt idx="3">
                  <c:v>Maritim</c:v>
                </c:pt>
              </c:strCache>
            </c:strRef>
          </c:cat>
          <c:val>
            <c:numRef>
              <c:f>'D2-F2–F4,F7–F8'!$C$17:$C$20</c:f>
              <c:numCache>
                <c:formatCode>0</c:formatCode>
                <c:ptCount val="4"/>
                <c:pt idx="0">
                  <c:v>129</c:v>
                </c:pt>
                <c:pt idx="1">
                  <c:v>316</c:v>
                </c:pt>
                <c:pt idx="2">
                  <c:v>794</c:v>
                </c:pt>
                <c:pt idx="3">
                  <c:v>235</c:v>
                </c:pt>
              </c:numCache>
            </c:numRef>
          </c:val>
          <c:extLst>
            <c:ext xmlns:c16="http://schemas.microsoft.com/office/drawing/2014/chart" uri="{C3380CC4-5D6E-409C-BE32-E72D297353CC}">
              <c16:uniqueId val="{00000001-9230-4370-B37F-FC55E39899DF}"/>
            </c:ext>
          </c:extLst>
        </c:ser>
        <c:ser>
          <c:idx val="2"/>
          <c:order val="2"/>
          <c:tx>
            <c:strRef>
              <c:f>'D2-F2–F4,F7–F8'!$D$12</c:f>
              <c:strCache>
                <c:ptCount val="1"/>
                <c:pt idx="0">
                  <c:v>2021</c:v>
                </c:pt>
              </c:strCache>
            </c:strRef>
          </c:tx>
          <c:spPr>
            <a:solidFill>
              <a:schemeClr val="accent3"/>
            </a:solidFill>
            <a:ln>
              <a:noFill/>
            </a:ln>
            <a:effectLst/>
          </c:spPr>
          <c:invertIfNegative val="0"/>
          <c:cat>
            <c:strRef>
              <c:f>'D2-F2–F4,F7–F8'!$A$17:$A$20</c:f>
              <c:strCache>
                <c:ptCount val="4"/>
                <c:pt idx="0">
                  <c:v>Fiskeri</c:v>
                </c:pt>
                <c:pt idx="1">
                  <c:v>Havbruk</c:v>
                </c:pt>
                <c:pt idx="2">
                  <c:v>Marin</c:v>
                </c:pt>
                <c:pt idx="3">
                  <c:v>Maritim</c:v>
                </c:pt>
              </c:strCache>
            </c:strRef>
          </c:cat>
          <c:val>
            <c:numRef>
              <c:f>'D2-F2–F4,F7–F8'!$D$17:$D$20</c:f>
              <c:numCache>
                <c:formatCode>0</c:formatCode>
                <c:ptCount val="4"/>
                <c:pt idx="0">
                  <c:v>137</c:v>
                </c:pt>
                <c:pt idx="1">
                  <c:v>537</c:v>
                </c:pt>
                <c:pt idx="2">
                  <c:v>654</c:v>
                </c:pt>
                <c:pt idx="3">
                  <c:v>253</c:v>
                </c:pt>
              </c:numCache>
            </c:numRef>
          </c:val>
          <c:extLst>
            <c:ext xmlns:c16="http://schemas.microsoft.com/office/drawing/2014/chart" uri="{C3380CC4-5D6E-409C-BE32-E72D297353CC}">
              <c16:uniqueId val="{00000002-9230-4370-B37F-FC55E39899DF}"/>
            </c:ext>
          </c:extLst>
        </c:ser>
        <c:ser>
          <c:idx val="3"/>
          <c:order val="3"/>
          <c:tx>
            <c:strRef>
              <c:f>'D2-F2–F4,F7–F8'!$E$12</c:f>
              <c:strCache>
                <c:ptCount val="1"/>
                <c:pt idx="0">
                  <c:v>2023</c:v>
                </c:pt>
              </c:strCache>
            </c:strRef>
          </c:tx>
          <c:spPr>
            <a:solidFill>
              <a:schemeClr val="accent4"/>
            </a:solidFill>
            <a:ln>
              <a:noFill/>
            </a:ln>
            <a:effectLst/>
          </c:spPr>
          <c:invertIfNegative val="0"/>
          <c:cat>
            <c:strRef>
              <c:f>'D2-F2–F4,F7–F8'!$A$17:$A$20</c:f>
              <c:strCache>
                <c:ptCount val="4"/>
                <c:pt idx="0">
                  <c:v>Fiskeri</c:v>
                </c:pt>
                <c:pt idx="1">
                  <c:v>Havbruk</c:v>
                </c:pt>
                <c:pt idx="2">
                  <c:v>Marin</c:v>
                </c:pt>
                <c:pt idx="3">
                  <c:v>Maritim</c:v>
                </c:pt>
              </c:strCache>
            </c:strRef>
          </c:cat>
          <c:val>
            <c:numRef>
              <c:f>'D2-F2–F4,F7–F8'!$E$17:$E$20</c:f>
              <c:numCache>
                <c:formatCode>0</c:formatCode>
                <c:ptCount val="4"/>
                <c:pt idx="0">
                  <c:v>203</c:v>
                </c:pt>
                <c:pt idx="1">
                  <c:v>534</c:v>
                </c:pt>
                <c:pt idx="2">
                  <c:v>616</c:v>
                </c:pt>
                <c:pt idx="3">
                  <c:v>434</c:v>
                </c:pt>
              </c:numCache>
            </c:numRef>
          </c:val>
          <c:extLst>
            <c:ext xmlns:c16="http://schemas.microsoft.com/office/drawing/2014/chart" uri="{C3380CC4-5D6E-409C-BE32-E72D297353CC}">
              <c16:uniqueId val="{00000003-9230-4370-B37F-FC55E39899DF}"/>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8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1751888888888893"/>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('D2-F2–F4,F7–F8'!$A$21:$A$22,'D2-F2–F4,F7–F8'!$A$24)</c:f>
              <c:strCache>
                <c:ptCount val="3"/>
                <c:pt idx="0">
                  <c:v>Velferd</c:v>
                </c:pt>
                <c:pt idx="1">
                  <c:v>Utdanning</c:v>
                </c:pt>
                <c:pt idx="2">
                  <c:v>Helse og omsorg ekskl. HF</c:v>
                </c:pt>
              </c:strCache>
            </c:strRef>
          </c:cat>
          <c:val>
            <c:numRef>
              <c:f>('D2-F2–F4,F7–F8'!$B$21:$B$22,'D2-F2–F4,F7–F8'!$B$24)</c:f>
              <c:numCache>
                <c:formatCode>0</c:formatCode>
                <c:ptCount val="3"/>
                <c:pt idx="0">
                  <c:v>961</c:v>
                </c:pt>
                <c:pt idx="1">
                  <c:v>1690</c:v>
                </c:pt>
                <c:pt idx="2">
                  <c:v>3753.165</c:v>
                </c:pt>
              </c:numCache>
            </c:numRef>
          </c:val>
          <c:extLst>
            <c:ext xmlns:c16="http://schemas.microsoft.com/office/drawing/2014/chart" uri="{C3380CC4-5D6E-409C-BE32-E72D297353CC}">
              <c16:uniqueId val="{00000000-91D5-45A8-ABD5-17F71C2500D9}"/>
            </c:ext>
          </c:extLst>
        </c:ser>
        <c:ser>
          <c:idx val="1"/>
          <c:order val="1"/>
          <c:tx>
            <c:strRef>
              <c:f>'D2-F2–F4,F7–F8'!$C$12</c:f>
              <c:strCache>
                <c:ptCount val="1"/>
                <c:pt idx="0">
                  <c:v>2019</c:v>
                </c:pt>
              </c:strCache>
            </c:strRef>
          </c:tx>
          <c:spPr>
            <a:solidFill>
              <a:schemeClr val="accent2"/>
            </a:solidFill>
            <a:ln>
              <a:noFill/>
            </a:ln>
            <a:effectLst/>
          </c:spPr>
          <c:invertIfNegative val="0"/>
          <c:cat>
            <c:strRef>
              <c:f>('D2-F2–F4,F7–F8'!$A$21:$A$22,'D2-F2–F4,F7–F8'!$A$24)</c:f>
              <c:strCache>
                <c:ptCount val="3"/>
                <c:pt idx="0">
                  <c:v>Velferd</c:v>
                </c:pt>
                <c:pt idx="1">
                  <c:v>Utdanning</c:v>
                </c:pt>
                <c:pt idx="2">
                  <c:v>Helse og omsorg ekskl. HF</c:v>
                </c:pt>
              </c:strCache>
            </c:strRef>
          </c:cat>
          <c:val>
            <c:numRef>
              <c:f>('D2-F2–F4,F7–F8'!$C$21:$C$22,'D2-F2–F4,F7–F8'!$C$24)</c:f>
              <c:numCache>
                <c:formatCode>0</c:formatCode>
                <c:ptCount val="3"/>
                <c:pt idx="0">
                  <c:v>1001</c:v>
                </c:pt>
                <c:pt idx="1">
                  <c:v>1987</c:v>
                </c:pt>
                <c:pt idx="2">
                  <c:v>3549.5830000000001</c:v>
                </c:pt>
              </c:numCache>
            </c:numRef>
          </c:val>
          <c:extLst>
            <c:ext xmlns:c16="http://schemas.microsoft.com/office/drawing/2014/chart" uri="{C3380CC4-5D6E-409C-BE32-E72D297353CC}">
              <c16:uniqueId val="{00000001-91D5-45A8-ABD5-17F71C2500D9}"/>
            </c:ext>
          </c:extLst>
        </c:ser>
        <c:ser>
          <c:idx val="2"/>
          <c:order val="2"/>
          <c:tx>
            <c:strRef>
              <c:f>'D2-F2–F4,F7–F8'!$D$12</c:f>
              <c:strCache>
                <c:ptCount val="1"/>
                <c:pt idx="0">
                  <c:v>2021</c:v>
                </c:pt>
              </c:strCache>
            </c:strRef>
          </c:tx>
          <c:spPr>
            <a:solidFill>
              <a:schemeClr val="accent3"/>
            </a:solidFill>
            <a:ln>
              <a:noFill/>
            </a:ln>
            <a:effectLst/>
          </c:spPr>
          <c:invertIfNegative val="0"/>
          <c:cat>
            <c:strRef>
              <c:f>('D2-F2–F4,F7–F8'!$A$21:$A$22,'D2-F2–F4,F7–F8'!$A$24)</c:f>
              <c:strCache>
                <c:ptCount val="3"/>
                <c:pt idx="0">
                  <c:v>Velferd</c:v>
                </c:pt>
                <c:pt idx="1">
                  <c:v>Utdanning</c:v>
                </c:pt>
                <c:pt idx="2">
                  <c:v>Helse og omsorg ekskl. HF</c:v>
                </c:pt>
              </c:strCache>
            </c:strRef>
          </c:cat>
          <c:val>
            <c:numRef>
              <c:f>('D2-F2–F4,F7–F8'!$D$21:$D$22,'D2-F2–F4,F7–F8'!$D$24)</c:f>
              <c:numCache>
                <c:formatCode>0</c:formatCode>
                <c:ptCount val="3"/>
                <c:pt idx="0">
                  <c:v>1254</c:v>
                </c:pt>
                <c:pt idx="1">
                  <c:v>2335</c:v>
                </c:pt>
                <c:pt idx="2">
                  <c:v>3686.0200000000004</c:v>
                </c:pt>
              </c:numCache>
            </c:numRef>
          </c:val>
          <c:extLst>
            <c:ext xmlns:c16="http://schemas.microsoft.com/office/drawing/2014/chart" uri="{C3380CC4-5D6E-409C-BE32-E72D297353CC}">
              <c16:uniqueId val="{00000002-91D5-45A8-ABD5-17F71C2500D9}"/>
            </c:ext>
          </c:extLst>
        </c:ser>
        <c:ser>
          <c:idx val="3"/>
          <c:order val="3"/>
          <c:tx>
            <c:strRef>
              <c:f>'D2-F2–F4,F7–F8'!$E$12</c:f>
              <c:strCache>
                <c:ptCount val="1"/>
                <c:pt idx="0">
                  <c:v>2023</c:v>
                </c:pt>
              </c:strCache>
            </c:strRef>
          </c:tx>
          <c:spPr>
            <a:solidFill>
              <a:schemeClr val="accent4"/>
            </a:solidFill>
            <a:ln>
              <a:noFill/>
            </a:ln>
            <a:effectLst/>
          </c:spPr>
          <c:invertIfNegative val="0"/>
          <c:cat>
            <c:strRef>
              <c:f>('D2-F2–F4,F7–F8'!$A$21:$A$22,'D2-F2–F4,F7–F8'!$A$24)</c:f>
              <c:strCache>
                <c:ptCount val="3"/>
                <c:pt idx="0">
                  <c:v>Velferd</c:v>
                </c:pt>
                <c:pt idx="1">
                  <c:v>Utdanning</c:v>
                </c:pt>
                <c:pt idx="2">
                  <c:v>Helse og omsorg ekskl. HF</c:v>
                </c:pt>
              </c:strCache>
            </c:strRef>
          </c:cat>
          <c:val>
            <c:numRef>
              <c:f>('D2-F2–F4,F7–F8'!$E$21:$E$22,'D2-F2–F4,F7–F8'!$E$24)</c:f>
              <c:numCache>
                <c:formatCode>0</c:formatCode>
                <c:ptCount val="3"/>
                <c:pt idx="0">
                  <c:v>1155</c:v>
                </c:pt>
                <c:pt idx="1">
                  <c:v>2393</c:v>
                </c:pt>
                <c:pt idx="2">
                  <c:v>4257.5069999999996</c:v>
                </c:pt>
              </c:numCache>
            </c:numRef>
          </c:val>
          <c:extLst>
            <c:ext xmlns:c16="http://schemas.microsoft.com/office/drawing/2014/chart" uri="{C3380CC4-5D6E-409C-BE32-E72D297353CC}">
              <c16:uniqueId val="{00000003-91D5-45A8-ABD5-17F71C2500D9}"/>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9.5250000000000001E-2"/>
          <c:w val="0.80557916666666662"/>
          <c:h val="0.6324277777777777"/>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'D2-F2–F4,F7–F8'!$A$25:$A$27</c:f>
              <c:strCache>
                <c:ptCount val="3"/>
                <c:pt idx="0">
                  <c:v>Offentlig
sektor
for øvrig</c:v>
                </c:pt>
                <c:pt idx="1">
                  <c:v>Reiseliv</c:v>
                </c:pt>
                <c:pt idx="2">
                  <c:v>Utviklings-
forskning</c:v>
                </c:pt>
              </c:strCache>
            </c:strRef>
          </c:cat>
          <c:val>
            <c:numRef>
              <c:f>'D2-F2–F4,F7–F8'!$B$25:$B$27</c:f>
              <c:numCache>
                <c:formatCode>0</c:formatCode>
                <c:ptCount val="3"/>
                <c:pt idx="0">
                  <c:v>728</c:v>
                </c:pt>
                <c:pt idx="1">
                  <c:v>96</c:v>
                </c:pt>
                <c:pt idx="2">
                  <c:v>407</c:v>
                </c:pt>
              </c:numCache>
            </c:numRef>
          </c:val>
          <c:extLst>
            <c:ext xmlns:c16="http://schemas.microsoft.com/office/drawing/2014/chart" uri="{C3380CC4-5D6E-409C-BE32-E72D297353CC}">
              <c16:uniqueId val="{00000000-93D2-460F-AA45-4FF1B2C22C57}"/>
            </c:ext>
          </c:extLst>
        </c:ser>
        <c:ser>
          <c:idx val="1"/>
          <c:order val="1"/>
          <c:tx>
            <c:strRef>
              <c:f>'D2-F2–F4,F7–F8'!$C$12</c:f>
              <c:strCache>
                <c:ptCount val="1"/>
                <c:pt idx="0">
                  <c:v>2019</c:v>
                </c:pt>
              </c:strCache>
            </c:strRef>
          </c:tx>
          <c:spPr>
            <a:solidFill>
              <a:schemeClr val="accent2"/>
            </a:solidFill>
            <a:ln>
              <a:noFill/>
            </a:ln>
            <a:effectLst/>
          </c:spPr>
          <c:invertIfNegative val="0"/>
          <c:cat>
            <c:strRef>
              <c:f>'D2-F2–F4,F7–F8'!$A$25:$A$27</c:f>
              <c:strCache>
                <c:ptCount val="3"/>
                <c:pt idx="0">
                  <c:v>Offentlig
sektor
for øvrig</c:v>
                </c:pt>
                <c:pt idx="1">
                  <c:v>Reiseliv</c:v>
                </c:pt>
                <c:pt idx="2">
                  <c:v>Utviklings-
forskning</c:v>
                </c:pt>
              </c:strCache>
            </c:strRef>
          </c:cat>
          <c:val>
            <c:numRef>
              <c:f>'D2-F2–F4,F7–F8'!$C$25:$C$27</c:f>
              <c:numCache>
                <c:formatCode>0</c:formatCode>
                <c:ptCount val="3"/>
                <c:pt idx="0">
                  <c:v>721</c:v>
                </c:pt>
                <c:pt idx="1">
                  <c:v>92</c:v>
                </c:pt>
                <c:pt idx="2">
                  <c:v>364</c:v>
                </c:pt>
              </c:numCache>
            </c:numRef>
          </c:val>
          <c:extLst>
            <c:ext xmlns:c16="http://schemas.microsoft.com/office/drawing/2014/chart" uri="{C3380CC4-5D6E-409C-BE32-E72D297353CC}">
              <c16:uniqueId val="{00000001-93D2-460F-AA45-4FF1B2C22C57}"/>
            </c:ext>
          </c:extLst>
        </c:ser>
        <c:ser>
          <c:idx val="2"/>
          <c:order val="2"/>
          <c:tx>
            <c:strRef>
              <c:f>'D2-F2–F4,F7–F8'!$D$12</c:f>
              <c:strCache>
                <c:ptCount val="1"/>
                <c:pt idx="0">
                  <c:v>2021</c:v>
                </c:pt>
              </c:strCache>
            </c:strRef>
          </c:tx>
          <c:spPr>
            <a:solidFill>
              <a:schemeClr val="accent3"/>
            </a:solidFill>
            <a:ln>
              <a:noFill/>
            </a:ln>
            <a:effectLst/>
          </c:spPr>
          <c:invertIfNegative val="0"/>
          <c:cat>
            <c:strRef>
              <c:f>'D2-F2–F4,F7–F8'!$A$25:$A$27</c:f>
              <c:strCache>
                <c:ptCount val="3"/>
                <c:pt idx="0">
                  <c:v>Offentlig
sektor
for øvrig</c:v>
                </c:pt>
                <c:pt idx="1">
                  <c:v>Reiseliv</c:v>
                </c:pt>
                <c:pt idx="2">
                  <c:v>Utviklings-
forskning</c:v>
                </c:pt>
              </c:strCache>
            </c:strRef>
          </c:cat>
          <c:val>
            <c:numRef>
              <c:f>'D2-F2–F4,F7–F8'!$D$25:$D$27</c:f>
              <c:numCache>
                <c:formatCode>0</c:formatCode>
                <c:ptCount val="3"/>
                <c:pt idx="0">
                  <c:v>1093</c:v>
                </c:pt>
                <c:pt idx="1">
                  <c:v>125</c:v>
                </c:pt>
                <c:pt idx="2">
                  <c:v>366</c:v>
                </c:pt>
              </c:numCache>
            </c:numRef>
          </c:val>
          <c:extLst>
            <c:ext xmlns:c16="http://schemas.microsoft.com/office/drawing/2014/chart" uri="{C3380CC4-5D6E-409C-BE32-E72D297353CC}">
              <c16:uniqueId val="{00000002-93D2-460F-AA45-4FF1B2C22C57}"/>
            </c:ext>
          </c:extLst>
        </c:ser>
        <c:ser>
          <c:idx val="3"/>
          <c:order val="3"/>
          <c:tx>
            <c:strRef>
              <c:f>'D2-F2–F4,F7–F8'!$E$12</c:f>
              <c:strCache>
                <c:ptCount val="1"/>
                <c:pt idx="0">
                  <c:v>2023</c:v>
                </c:pt>
              </c:strCache>
            </c:strRef>
          </c:tx>
          <c:spPr>
            <a:solidFill>
              <a:schemeClr val="accent4"/>
            </a:solidFill>
            <a:ln>
              <a:noFill/>
            </a:ln>
            <a:effectLst/>
          </c:spPr>
          <c:invertIfNegative val="0"/>
          <c:cat>
            <c:strRef>
              <c:f>'D2-F2–F4,F7–F8'!$A$25:$A$27</c:f>
              <c:strCache>
                <c:ptCount val="3"/>
                <c:pt idx="0">
                  <c:v>Offentlig
sektor
for øvrig</c:v>
                </c:pt>
                <c:pt idx="1">
                  <c:v>Reiseliv</c:v>
                </c:pt>
                <c:pt idx="2">
                  <c:v>Utviklings-
forskning</c:v>
                </c:pt>
              </c:strCache>
            </c:strRef>
          </c:cat>
          <c:val>
            <c:numRef>
              <c:f>'D2-F2–F4,F7–F8'!$E$25:$E$27</c:f>
              <c:numCache>
                <c:formatCode>0</c:formatCode>
                <c:ptCount val="3"/>
                <c:pt idx="0">
                  <c:v>922</c:v>
                </c:pt>
                <c:pt idx="1">
                  <c:v>101</c:v>
                </c:pt>
                <c:pt idx="2">
                  <c:v>372</c:v>
                </c:pt>
              </c:numCache>
            </c:numRef>
          </c:val>
          <c:extLst>
            <c:ext xmlns:c16="http://schemas.microsoft.com/office/drawing/2014/chart" uri="{C3380CC4-5D6E-409C-BE32-E72D297353CC}">
              <c16:uniqueId val="{00000003-93D2-460F-AA45-4FF1B2C22C57}"/>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65137291666666663"/>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'D2-F2–F4,F7–F8'!$A$30:$A$33</c:f>
              <c:strCache>
                <c:ptCount val="4"/>
                <c:pt idx="0">
                  <c:v>Bio-
teknologi</c:v>
                </c:pt>
                <c:pt idx="1">
                  <c:v>IKT</c:v>
                </c:pt>
                <c:pt idx="2">
                  <c:v>Nano-
teknologi</c:v>
                </c:pt>
                <c:pt idx="3">
                  <c:v>Nye
materialer</c:v>
                </c:pt>
              </c:strCache>
            </c:strRef>
          </c:cat>
          <c:val>
            <c:numRef>
              <c:f>'D2-F2–F4,F7–F8'!$B$30:$B$33</c:f>
              <c:numCache>
                <c:formatCode>General</c:formatCode>
                <c:ptCount val="4"/>
                <c:pt idx="0" formatCode="0">
                  <c:v>2084</c:v>
                </c:pt>
                <c:pt idx="1">
                  <c:v>1634</c:v>
                </c:pt>
                <c:pt idx="2" formatCode="0">
                  <c:v>362</c:v>
                </c:pt>
                <c:pt idx="3" formatCode="0">
                  <c:v>451</c:v>
                </c:pt>
              </c:numCache>
            </c:numRef>
          </c:val>
          <c:extLst>
            <c:ext xmlns:c16="http://schemas.microsoft.com/office/drawing/2014/chart" uri="{C3380CC4-5D6E-409C-BE32-E72D297353CC}">
              <c16:uniqueId val="{00000000-1C46-4843-A87F-4DE169D33463}"/>
            </c:ext>
          </c:extLst>
        </c:ser>
        <c:ser>
          <c:idx val="1"/>
          <c:order val="1"/>
          <c:tx>
            <c:strRef>
              <c:f>'D2-F2–F4,F7–F8'!$C$12</c:f>
              <c:strCache>
                <c:ptCount val="1"/>
                <c:pt idx="0">
                  <c:v>2019</c:v>
                </c:pt>
              </c:strCache>
            </c:strRef>
          </c:tx>
          <c:spPr>
            <a:solidFill>
              <a:schemeClr val="accent2"/>
            </a:solidFill>
            <a:ln>
              <a:noFill/>
            </a:ln>
            <a:effectLst/>
          </c:spPr>
          <c:invertIfNegative val="0"/>
          <c:cat>
            <c:strRef>
              <c:f>'D2-F2–F4,F7–F8'!$A$30:$A$33</c:f>
              <c:strCache>
                <c:ptCount val="4"/>
                <c:pt idx="0">
                  <c:v>Bio-
teknologi</c:v>
                </c:pt>
                <c:pt idx="1">
                  <c:v>IKT</c:v>
                </c:pt>
                <c:pt idx="2">
                  <c:v>Nano-
teknologi</c:v>
                </c:pt>
                <c:pt idx="3">
                  <c:v>Nye
materialer</c:v>
                </c:pt>
              </c:strCache>
            </c:strRef>
          </c:cat>
          <c:val>
            <c:numRef>
              <c:f>'D2-F2–F4,F7–F8'!$C$30:$C$33</c:f>
              <c:numCache>
                <c:formatCode>General</c:formatCode>
                <c:ptCount val="4"/>
                <c:pt idx="0" formatCode="0">
                  <c:v>2062</c:v>
                </c:pt>
                <c:pt idx="1">
                  <c:v>1846</c:v>
                </c:pt>
                <c:pt idx="2" formatCode="0">
                  <c:v>322</c:v>
                </c:pt>
                <c:pt idx="3" formatCode="0">
                  <c:v>546</c:v>
                </c:pt>
              </c:numCache>
            </c:numRef>
          </c:val>
          <c:extLst>
            <c:ext xmlns:c16="http://schemas.microsoft.com/office/drawing/2014/chart" uri="{C3380CC4-5D6E-409C-BE32-E72D297353CC}">
              <c16:uniqueId val="{00000001-1C46-4843-A87F-4DE169D33463}"/>
            </c:ext>
          </c:extLst>
        </c:ser>
        <c:ser>
          <c:idx val="2"/>
          <c:order val="2"/>
          <c:tx>
            <c:strRef>
              <c:f>'D2-F2–F4,F7–F8'!$D$12</c:f>
              <c:strCache>
                <c:ptCount val="1"/>
                <c:pt idx="0">
                  <c:v>2021</c:v>
                </c:pt>
              </c:strCache>
            </c:strRef>
          </c:tx>
          <c:spPr>
            <a:solidFill>
              <a:schemeClr val="accent3"/>
            </a:solidFill>
            <a:ln>
              <a:noFill/>
            </a:ln>
            <a:effectLst/>
          </c:spPr>
          <c:invertIfNegative val="0"/>
          <c:cat>
            <c:strRef>
              <c:f>'D2-F2–F4,F7–F8'!$A$30:$A$33</c:f>
              <c:strCache>
                <c:ptCount val="4"/>
                <c:pt idx="0">
                  <c:v>Bio-
teknologi</c:v>
                </c:pt>
                <c:pt idx="1">
                  <c:v>IKT</c:v>
                </c:pt>
                <c:pt idx="2">
                  <c:v>Nano-
teknologi</c:v>
                </c:pt>
                <c:pt idx="3">
                  <c:v>Nye
materialer</c:v>
                </c:pt>
              </c:strCache>
            </c:strRef>
          </c:cat>
          <c:val>
            <c:numRef>
              <c:f>'D2-F2–F4,F7–F8'!$D$30:$D$33</c:f>
              <c:numCache>
                <c:formatCode>General</c:formatCode>
                <c:ptCount val="4"/>
                <c:pt idx="0" formatCode="0">
                  <c:v>2405</c:v>
                </c:pt>
                <c:pt idx="1">
                  <c:v>2634</c:v>
                </c:pt>
                <c:pt idx="2" formatCode="0">
                  <c:v>461</c:v>
                </c:pt>
                <c:pt idx="3" formatCode="0">
                  <c:v>535</c:v>
                </c:pt>
              </c:numCache>
            </c:numRef>
          </c:val>
          <c:extLst>
            <c:ext xmlns:c16="http://schemas.microsoft.com/office/drawing/2014/chart" uri="{C3380CC4-5D6E-409C-BE32-E72D297353CC}">
              <c16:uniqueId val="{00000002-1C46-4843-A87F-4DE169D33463}"/>
            </c:ext>
          </c:extLst>
        </c:ser>
        <c:ser>
          <c:idx val="3"/>
          <c:order val="3"/>
          <c:tx>
            <c:strRef>
              <c:f>'D2-F2–F4,F7–F8'!$E$12</c:f>
              <c:strCache>
                <c:ptCount val="1"/>
                <c:pt idx="0">
                  <c:v>2023</c:v>
                </c:pt>
              </c:strCache>
            </c:strRef>
          </c:tx>
          <c:spPr>
            <a:solidFill>
              <a:schemeClr val="accent4"/>
            </a:solidFill>
            <a:ln>
              <a:noFill/>
            </a:ln>
            <a:effectLst/>
          </c:spPr>
          <c:invertIfNegative val="0"/>
          <c:cat>
            <c:strRef>
              <c:f>'D2-F2–F4,F7–F8'!$A$30:$A$33</c:f>
              <c:strCache>
                <c:ptCount val="4"/>
                <c:pt idx="0">
                  <c:v>Bio-
teknologi</c:v>
                </c:pt>
                <c:pt idx="1">
                  <c:v>IKT</c:v>
                </c:pt>
                <c:pt idx="2">
                  <c:v>Nano-
teknologi</c:v>
                </c:pt>
                <c:pt idx="3">
                  <c:v>Nye
materialer</c:v>
                </c:pt>
              </c:strCache>
            </c:strRef>
          </c:cat>
          <c:val>
            <c:numRef>
              <c:f>'D2-F2–F4,F7–F8'!$E$30:$E$33</c:f>
              <c:numCache>
                <c:formatCode>General</c:formatCode>
                <c:ptCount val="4"/>
                <c:pt idx="0" formatCode="0">
                  <c:v>2697</c:v>
                </c:pt>
                <c:pt idx="1">
                  <c:v>2994</c:v>
                </c:pt>
                <c:pt idx="2" formatCode="0">
                  <c:v>334</c:v>
                </c:pt>
                <c:pt idx="3" formatCode="0">
                  <c:v>430</c:v>
                </c:pt>
              </c:numCache>
            </c:numRef>
          </c:val>
          <c:extLst>
            <c:ext xmlns:c16="http://schemas.microsoft.com/office/drawing/2014/chart" uri="{C3380CC4-5D6E-409C-BE32-E72D297353CC}">
              <c16:uniqueId val="{00000003-1C46-4843-A87F-4DE169D33463}"/>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351577777777778"/>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'D2-F2–F4,F7–F8'!$G$13:$G$16</c:f>
              <c:strCache>
                <c:ptCount val="4"/>
                <c:pt idx="0">
                  <c:v>Energi</c:v>
                </c:pt>
                <c:pt idx="1">
                  <c:v>Klima</c:v>
                </c:pt>
                <c:pt idx="2">
                  <c:v>Miljø</c:v>
                </c:pt>
                <c:pt idx="3">
                  <c:v>Landbruk</c:v>
                </c:pt>
              </c:strCache>
            </c:strRef>
          </c:cat>
          <c:val>
            <c:numRef>
              <c:f>'D2-F2–F4,F7–F8'!$H$13:$H$16</c:f>
              <c:numCache>
                <c:formatCode>0</c:formatCode>
                <c:ptCount val="4"/>
                <c:pt idx="0">
                  <c:v>1373.6791546589818</c:v>
                </c:pt>
                <c:pt idx="1">
                  <c:v>1223.823246878002</c:v>
                </c:pt>
                <c:pt idx="2">
                  <c:v>1015.3698366954852</c:v>
                </c:pt>
                <c:pt idx="3">
                  <c:v>276.65706051873201</c:v>
                </c:pt>
              </c:numCache>
            </c:numRef>
          </c:val>
          <c:extLst>
            <c:ext xmlns:c16="http://schemas.microsoft.com/office/drawing/2014/chart" uri="{C3380CC4-5D6E-409C-BE32-E72D297353CC}">
              <c16:uniqueId val="{00000000-0576-42E6-8227-E1FB5D39D452}"/>
            </c:ext>
          </c:extLst>
        </c:ser>
        <c:ser>
          <c:idx val="1"/>
          <c:order val="1"/>
          <c:tx>
            <c:strRef>
              <c:f>'D2-F2–F4,F7–F8'!$I$12</c:f>
              <c:strCache>
                <c:ptCount val="1"/>
                <c:pt idx="0">
                  <c:v>2019</c:v>
                </c:pt>
              </c:strCache>
            </c:strRef>
          </c:tx>
          <c:spPr>
            <a:solidFill>
              <a:schemeClr val="accent2"/>
            </a:solidFill>
            <a:ln>
              <a:noFill/>
            </a:ln>
            <a:effectLst/>
          </c:spPr>
          <c:invertIfNegative val="0"/>
          <c:cat>
            <c:strRef>
              <c:f>'D2-F2–F4,F7–F8'!$G$13:$G$16</c:f>
              <c:strCache>
                <c:ptCount val="4"/>
                <c:pt idx="0">
                  <c:v>Energi</c:v>
                </c:pt>
                <c:pt idx="1">
                  <c:v>Klima</c:v>
                </c:pt>
                <c:pt idx="2">
                  <c:v>Miljø</c:v>
                </c:pt>
                <c:pt idx="3">
                  <c:v>Landbruk</c:v>
                </c:pt>
              </c:strCache>
            </c:strRef>
          </c:cat>
          <c:val>
            <c:numRef>
              <c:f>'D2-F2–F4,F7–F8'!$I$13:$I$16</c:f>
              <c:numCache>
                <c:formatCode>0</c:formatCode>
                <c:ptCount val="4"/>
                <c:pt idx="0">
                  <c:v>1307.9710144927535</c:v>
                </c:pt>
                <c:pt idx="1">
                  <c:v>1148.550724637681</c:v>
                </c:pt>
                <c:pt idx="2">
                  <c:v>810.68840579710138</c:v>
                </c:pt>
                <c:pt idx="3">
                  <c:v>335.14492753623188</c:v>
                </c:pt>
              </c:numCache>
            </c:numRef>
          </c:val>
          <c:extLst>
            <c:ext xmlns:c16="http://schemas.microsoft.com/office/drawing/2014/chart" uri="{C3380CC4-5D6E-409C-BE32-E72D297353CC}">
              <c16:uniqueId val="{00000001-0576-42E6-8227-E1FB5D39D452}"/>
            </c:ext>
          </c:extLst>
        </c:ser>
        <c:ser>
          <c:idx val="2"/>
          <c:order val="2"/>
          <c:tx>
            <c:strRef>
              <c:f>'D2-F2–F4,F7–F8'!$J$12</c:f>
              <c:strCache>
                <c:ptCount val="1"/>
                <c:pt idx="0">
                  <c:v>2021</c:v>
                </c:pt>
              </c:strCache>
            </c:strRef>
          </c:tx>
          <c:spPr>
            <a:solidFill>
              <a:schemeClr val="accent3"/>
            </a:solidFill>
            <a:ln>
              <a:noFill/>
            </a:ln>
            <a:effectLst/>
          </c:spPr>
          <c:invertIfNegative val="0"/>
          <c:cat>
            <c:strRef>
              <c:f>'D2-F2–F4,F7–F8'!$G$13:$G$16</c:f>
              <c:strCache>
                <c:ptCount val="4"/>
                <c:pt idx="0">
                  <c:v>Energi</c:v>
                </c:pt>
                <c:pt idx="1">
                  <c:v>Klima</c:v>
                </c:pt>
                <c:pt idx="2">
                  <c:v>Miljø</c:v>
                </c:pt>
                <c:pt idx="3">
                  <c:v>Landbruk</c:v>
                </c:pt>
              </c:strCache>
            </c:strRef>
          </c:cat>
          <c:val>
            <c:numRef>
              <c:f>'D2-F2–F4,F7–F8'!$J$13:$J$16</c:f>
              <c:numCache>
                <c:formatCode>0</c:formatCode>
                <c:ptCount val="4"/>
                <c:pt idx="0">
                  <c:v>1344.7069116360456</c:v>
                </c:pt>
                <c:pt idx="1">
                  <c:v>1368.3289588801399</c:v>
                </c:pt>
                <c:pt idx="2">
                  <c:v>902.01224846894138</c:v>
                </c:pt>
                <c:pt idx="3">
                  <c:v>275.59055118110234</c:v>
                </c:pt>
              </c:numCache>
            </c:numRef>
          </c:val>
          <c:extLst>
            <c:ext xmlns:c16="http://schemas.microsoft.com/office/drawing/2014/chart" uri="{C3380CC4-5D6E-409C-BE32-E72D297353CC}">
              <c16:uniqueId val="{00000002-0576-42E6-8227-E1FB5D39D452}"/>
            </c:ext>
          </c:extLst>
        </c:ser>
        <c:ser>
          <c:idx val="3"/>
          <c:order val="3"/>
          <c:tx>
            <c:strRef>
              <c:f>'D2-F2–F4,F7–F8'!$K$12</c:f>
              <c:strCache>
                <c:ptCount val="1"/>
                <c:pt idx="0">
                  <c:v>2023</c:v>
                </c:pt>
              </c:strCache>
            </c:strRef>
          </c:tx>
          <c:spPr>
            <a:solidFill>
              <a:schemeClr val="accent4"/>
            </a:solidFill>
            <a:ln>
              <a:noFill/>
            </a:ln>
            <a:effectLst/>
          </c:spPr>
          <c:invertIfNegative val="0"/>
          <c:cat>
            <c:strRef>
              <c:f>'D2-F2–F4,F7–F8'!$G$13:$G$16</c:f>
              <c:strCache>
                <c:ptCount val="4"/>
                <c:pt idx="0">
                  <c:v>Energi</c:v>
                </c:pt>
                <c:pt idx="1">
                  <c:v>Klima</c:v>
                </c:pt>
                <c:pt idx="2">
                  <c:v>Miljø</c:v>
                </c:pt>
                <c:pt idx="3">
                  <c:v>Landbruk</c:v>
                </c:pt>
              </c:strCache>
            </c:strRef>
          </c:cat>
          <c:val>
            <c:numRef>
              <c:f>'D2-F2–F4,F7–F8'!$K$13:$K$16</c:f>
              <c:numCache>
                <c:formatCode>0</c:formatCode>
                <c:ptCount val="4"/>
                <c:pt idx="0">
                  <c:v>1139.0374331550802</c:v>
                </c:pt>
                <c:pt idx="1">
                  <c:v>903.7433155080214</c:v>
                </c:pt>
                <c:pt idx="2">
                  <c:v>909.85485103132169</c:v>
                </c:pt>
                <c:pt idx="3">
                  <c:v>287.24216959511079</c:v>
                </c:pt>
              </c:numCache>
            </c:numRef>
          </c:val>
          <c:extLst>
            <c:ext xmlns:c16="http://schemas.microsoft.com/office/drawing/2014/chart" uri="{C3380CC4-5D6E-409C-BE32-E72D297353CC}">
              <c16:uniqueId val="{00000003-0576-42E6-8227-E1FB5D39D452}"/>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351577777777778"/>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'D2-F2–F4,F7–F8'!$G$17:$G$20</c:f>
              <c:strCache>
                <c:ptCount val="4"/>
                <c:pt idx="0">
                  <c:v>Fiskeri</c:v>
                </c:pt>
                <c:pt idx="1">
                  <c:v>Havbruk</c:v>
                </c:pt>
                <c:pt idx="2">
                  <c:v>Marin</c:v>
                </c:pt>
                <c:pt idx="3">
                  <c:v>Maritim</c:v>
                </c:pt>
              </c:strCache>
            </c:strRef>
          </c:cat>
          <c:val>
            <c:numRef>
              <c:f>'D2-F2–F4,F7–F8'!$H$17:$H$20</c:f>
              <c:numCache>
                <c:formatCode>0</c:formatCode>
                <c:ptCount val="4"/>
                <c:pt idx="0">
                  <c:v>93.179634966378487</c:v>
                </c:pt>
                <c:pt idx="1">
                  <c:v>216.13832853025937</c:v>
                </c:pt>
                <c:pt idx="2">
                  <c:v>556.19596541786746</c:v>
                </c:pt>
                <c:pt idx="3">
                  <c:v>211.33525456292028</c:v>
                </c:pt>
              </c:numCache>
            </c:numRef>
          </c:val>
          <c:extLst>
            <c:ext xmlns:c16="http://schemas.microsoft.com/office/drawing/2014/chart" uri="{C3380CC4-5D6E-409C-BE32-E72D297353CC}">
              <c16:uniqueId val="{00000000-279C-4710-872F-D79C919DF125}"/>
            </c:ext>
          </c:extLst>
        </c:ser>
        <c:ser>
          <c:idx val="1"/>
          <c:order val="1"/>
          <c:tx>
            <c:strRef>
              <c:f>'D2-F2–F4,F7–F8'!$I$12</c:f>
              <c:strCache>
                <c:ptCount val="1"/>
                <c:pt idx="0">
                  <c:v>2019</c:v>
                </c:pt>
              </c:strCache>
            </c:strRef>
          </c:tx>
          <c:spPr>
            <a:solidFill>
              <a:schemeClr val="accent2"/>
            </a:solidFill>
            <a:ln>
              <a:noFill/>
            </a:ln>
            <a:effectLst/>
          </c:spPr>
          <c:invertIfNegative val="0"/>
          <c:cat>
            <c:strRef>
              <c:f>'D2-F2–F4,F7–F8'!$G$17:$G$20</c:f>
              <c:strCache>
                <c:ptCount val="4"/>
                <c:pt idx="0">
                  <c:v>Fiskeri</c:v>
                </c:pt>
                <c:pt idx="1">
                  <c:v>Havbruk</c:v>
                </c:pt>
                <c:pt idx="2">
                  <c:v>Marin</c:v>
                </c:pt>
                <c:pt idx="3">
                  <c:v>Maritim</c:v>
                </c:pt>
              </c:strCache>
            </c:strRef>
          </c:cat>
          <c:val>
            <c:numRef>
              <c:f>'D2-F2–F4,F7–F8'!$I$17:$I$20</c:f>
              <c:numCache>
                <c:formatCode>0</c:formatCode>
                <c:ptCount val="4"/>
                <c:pt idx="0">
                  <c:v>116.84782608695652</c:v>
                </c:pt>
                <c:pt idx="1">
                  <c:v>286.231884057971</c:v>
                </c:pt>
                <c:pt idx="2">
                  <c:v>719.20289855072463</c:v>
                </c:pt>
                <c:pt idx="3">
                  <c:v>212.86231884057969</c:v>
                </c:pt>
              </c:numCache>
            </c:numRef>
          </c:val>
          <c:extLst>
            <c:ext xmlns:c16="http://schemas.microsoft.com/office/drawing/2014/chart" uri="{C3380CC4-5D6E-409C-BE32-E72D297353CC}">
              <c16:uniqueId val="{00000001-279C-4710-872F-D79C919DF125}"/>
            </c:ext>
          </c:extLst>
        </c:ser>
        <c:ser>
          <c:idx val="2"/>
          <c:order val="2"/>
          <c:tx>
            <c:strRef>
              <c:f>'D2-F2–F4,F7–F8'!$J$12</c:f>
              <c:strCache>
                <c:ptCount val="1"/>
                <c:pt idx="0">
                  <c:v>2021</c:v>
                </c:pt>
              </c:strCache>
            </c:strRef>
          </c:tx>
          <c:spPr>
            <a:solidFill>
              <a:schemeClr val="accent3"/>
            </a:solidFill>
            <a:ln>
              <a:noFill/>
            </a:ln>
            <a:effectLst/>
          </c:spPr>
          <c:invertIfNegative val="0"/>
          <c:cat>
            <c:strRef>
              <c:f>'D2-F2–F4,F7–F8'!$G$17:$G$20</c:f>
              <c:strCache>
                <c:ptCount val="4"/>
                <c:pt idx="0">
                  <c:v>Fiskeri</c:v>
                </c:pt>
                <c:pt idx="1">
                  <c:v>Havbruk</c:v>
                </c:pt>
                <c:pt idx="2">
                  <c:v>Marin</c:v>
                </c:pt>
                <c:pt idx="3">
                  <c:v>Maritim</c:v>
                </c:pt>
              </c:strCache>
            </c:strRef>
          </c:cat>
          <c:val>
            <c:numRef>
              <c:f>'D2-F2–F4,F7–F8'!$J$17:$J$20</c:f>
              <c:numCache>
                <c:formatCode>0</c:formatCode>
                <c:ptCount val="4"/>
                <c:pt idx="0">
                  <c:v>119.86001749781278</c:v>
                </c:pt>
                <c:pt idx="1">
                  <c:v>469.81627296587925</c:v>
                </c:pt>
                <c:pt idx="2">
                  <c:v>572.17847769028867</c:v>
                </c:pt>
                <c:pt idx="3">
                  <c:v>221.34733158355206</c:v>
                </c:pt>
              </c:numCache>
            </c:numRef>
          </c:val>
          <c:extLst>
            <c:ext xmlns:c16="http://schemas.microsoft.com/office/drawing/2014/chart" uri="{C3380CC4-5D6E-409C-BE32-E72D297353CC}">
              <c16:uniqueId val="{00000002-279C-4710-872F-D79C919DF125}"/>
            </c:ext>
          </c:extLst>
        </c:ser>
        <c:ser>
          <c:idx val="3"/>
          <c:order val="3"/>
          <c:tx>
            <c:strRef>
              <c:f>'D2-F2–F4,F7–F8'!$K$12</c:f>
              <c:strCache>
                <c:ptCount val="1"/>
                <c:pt idx="0">
                  <c:v>2023</c:v>
                </c:pt>
              </c:strCache>
            </c:strRef>
          </c:tx>
          <c:spPr>
            <a:solidFill>
              <a:schemeClr val="accent4"/>
            </a:solidFill>
            <a:ln>
              <a:noFill/>
            </a:ln>
            <a:effectLst/>
          </c:spPr>
          <c:invertIfNegative val="0"/>
          <c:cat>
            <c:strRef>
              <c:f>'D2-F2–F4,F7–F8'!$G$17:$G$20</c:f>
              <c:strCache>
                <c:ptCount val="4"/>
                <c:pt idx="0">
                  <c:v>Fiskeri</c:v>
                </c:pt>
                <c:pt idx="1">
                  <c:v>Havbruk</c:v>
                </c:pt>
                <c:pt idx="2">
                  <c:v>Marin</c:v>
                </c:pt>
                <c:pt idx="3">
                  <c:v>Maritim</c:v>
                </c:pt>
              </c:strCache>
            </c:strRef>
          </c:cat>
          <c:val>
            <c:numRef>
              <c:f>'D2-F2–F4,F7–F8'!$K$17:$K$20</c:f>
              <c:numCache>
                <c:formatCode>0</c:formatCode>
                <c:ptCount val="4"/>
                <c:pt idx="0">
                  <c:v>155.08021390374333</c:v>
                </c:pt>
                <c:pt idx="1">
                  <c:v>407.94499618029033</c:v>
                </c:pt>
                <c:pt idx="2">
                  <c:v>470.58823529411768</c:v>
                </c:pt>
                <c:pt idx="3">
                  <c:v>331.55080213903744</c:v>
                </c:pt>
              </c:numCache>
            </c:numRef>
          </c:val>
          <c:extLst>
            <c:ext xmlns:c16="http://schemas.microsoft.com/office/drawing/2014/chart" uri="{C3380CC4-5D6E-409C-BE32-E72D297353CC}">
              <c16:uniqueId val="{00000003-279C-4710-872F-D79C919DF125}"/>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1751888888888893"/>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('D2-F2–F4,F7–F8'!$G$21:$G$22,'D2-F2–F4,F7–F8'!$G$24)</c:f>
              <c:strCache>
                <c:ptCount val="3"/>
                <c:pt idx="0">
                  <c:v>Velferd</c:v>
                </c:pt>
                <c:pt idx="1">
                  <c:v>Utdanning</c:v>
                </c:pt>
                <c:pt idx="2">
                  <c:v>Helse og omsorg ekskl. HF</c:v>
                </c:pt>
              </c:strCache>
            </c:strRef>
          </c:cat>
          <c:val>
            <c:numRef>
              <c:f>('D2-F2–F4,F7–F8'!$H$21:$H$22,'D2-F2–F4,F7–F8'!$H$24)</c:f>
              <c:numCache>
                <c:formatCode>0</c:formatCode>
                <c:ptCount val="3"/>
                <c:pt idx="0">
                  <c:v>923.15081652257447</c:v>
                </c:pt>
                <c:pt idx="1">
                  <c:v>1623.439000960615</c:v>
                </c:pt>
                <c:pt idx="2">
                  <c:v>3605.3458213256486</c:v>
                </c:pt>
              </c:numCache>
            </c:numRef>
          </c:val>
          <c:extLst>
            <c:ext xmlns:c16="http://schemas.microsoft.com/office/drawing/2014/chart" uri="{C3380CC4-5D6E-409C-BE32-E72D297353CC}">
              <c16:uniqueId val="{00000000-0574-4952-A2B1-99BA3C58AA7A}"/>
            </c:ext>
          </c:extLst>
        </c:ser>
        <c:ser>
          <c:idx val="1"/>
          <c:order val="1"/>
          <c:tx>
            <c:strRef>
              <c:f>'D2-F2–F4,F7–F8'!$I$12</c:f>
              <c:strCache>
                <c:ptCount val="1"/>
                <c:pt idx="0">
                  <c:v>2019</c:v>
                </c:pt>
              </c:strCache>
            </c:strRef>
          </c:tx>
          <c:spPr>
            <a:solidFill>
              <a:schemeClr val="accent2"/>
            </a:solidFill>
            <a:ln>
              <a:noFill/>
            </a:ln>
            <a:effectLst/>
          </c:spPr>
          <c:invertIfNegative val="0"/>
          <c:cat>
            <c:strRef>
              <c:f>('D2-F2–F4,F7–F8'!$G$21:$G$22,'D2-F2–F4,F7–F8'!$G$24)</c:f>
              <c:strCache>
                <c:ptCount val="3"/>
                <c:pt idx="0">
                  <c:v>Velferd</c:v>
                </c:pt>
                <c:pt idx="1">
                  <c:v>Utdanning</c:v>
                </c:pt>
                <c:pt idx="2">
                  <c:v>Helse og omsorg ekskl. HF</c:v>
                </c:pt>
              </c:strCache>
            </c:strRef>
          </c:cat>
          <c:val>
            <c:numRef>
              <c:f>('D2-F2–F4,F7–F8'!$I$21:$I$22,'D2-F2–F4,F7–F8'!$I$24)</c:f>
              <c:numCache>
                <c:formatCode>0</c:formatCode>
                <c:ptCount val="3"/>
                <c:pt idx="0">
                  <c:v>906.70289855072451</c:v>
                </c:pt>
                <c:pt idx="1">
                  <c:v>1799.81884057971</c:v>
                </c:pt>
                <c:pt idx="2">
                  <c:v>3215.201992753623</c:v>
                </c:pt>
              </c:numCache>
            </c:numRef>
          </c:val>
          <c:extLst>
            <c:ext xmlns:c16="http://schemas.microsoft.com/office/drawing/2014/chart" uri="{C3380CC4-5D6E-409C-BE32-E72D297353CC}">
              <c16:uniqueId val="{00000001-0574-4952-A2B1-99BA3C58AA7A}"/>
            </c:ext>
          </c:extLst>
        </c:ser>
        <c:ser>
          <c:idx val="2"/>
          <c:order val="2"/>
          <c:tx>
            <c:strRef>
              <c:f>'D2-F2–F4,F7–F8'!$J$12</c:f>
              <c:strCache>
                <c:ptCount val="1"/>
                <c:pt idx="0">
                  <c:v>2021</c:v>
                </c:pt>
              </c:strCache>
            </c:strRef>
          </c:tx>
          <c:spPr>
            <a:solidFill>
              <a:schemeClr val="accent3"/>
            </a:solidFill>
            <a:ln>
              <a:noFill/>
            </a:ln>
            <a:effectLst/>
          </c:spPr>
          <c:invertIfNegative val="0"/>
          <c:cat>
            <c:strRef>
              <c:f>('D2-F2–F4,F7–F8'!$G$21:$G$22,'D2-F2–F4,F7–F8'!$G$24)</c:f>
              <c:strCache>
                <c:ptCount val="3"/>
                <c:pt idx="0">
                  <c:v>Velferd</c:v>
                </c:pt>
                <c:pt idx="1">
                  <c:v>Utdanning</c:v>
                </c:pt>
                <c:pt idx="2">
                  <c:v>Helse og omsorg ekskl. HF</c:v>
                </c:pt>
              </c:strCache>
            </c:strRef>
          </c:cat>
          <c:val>
            <c:numRef>
              <c:f>('D2-F2–F4,F7–F8'!$J$21:$J$22,'D2-F2–F4,F7–F8'!$J$24)</c:f>
              <c:numCache>
                <c:formatCode>0</c:formatCode>
                <c:ptCount val="3"/>
                <c:pt idx="0">
                  <c:v>1097.1128608923884</c:v>
                </c:pt>
                <c:pt idx="1">
                  <c:v>2042.8696412948382</c:v>
                </c:pt>
                <c:pt idx="2">
                  <c:v>3224.8643919510064</c:v>
                </c:pt>
              </c:numCache>
            </c:numRef>
          </c:val>
          <c:extLst>
            <c:ext xmlns:c16="http://schemas.microsoft.com/office/drawing/2014/chart" uri="{C3380CC4-5D6E-409C-BE32-E72D297353CC}">
              <c16:uniqueId val="{00000002-0574-4952-A2B1-99BA3C58AA7A}"/>
            </c:ext>
          </c:extLst>
        </c:ser>
        <c:ser>
          <c:idx val="3"/>
          <c:order val="3"/>
          <c:tx>
            <c:strRef>
              <c:f>'D2-F2–F4,F7–F8'!$K$12</c:f>
              <c:strCache>
                <c:ptCount val="1"/>
                <c:pt idx="0">
                  <c:v>2023</c:v>
                </c:pt>
              </c:strCache>
            </c:strRef>
          </c:tx>
          <c:spPr>
            <a:solidFill>
              <a:schemeClr val="accent4"/>
            </a:solidFill>
            <a:ln>
              <a:noFill/>
            </a:ln>
            <a:effectLst/>
          </c:spPr>
          <c:invertIfNegative val="0"/>
          <c:cat>
            <c:strRef>
              <c:f>('D2-F2–F4,F7–F8'!$G$21:$G$22,'D2-F2–F4,F7–F8'!$G$24)</c:f>
              <c:strCache>
                <c:ptCount val="3"/>
                <c:pt idx="0">
                  <c:v>Velferd</c:v>
                </c:pt>
                <c:pt idx="1">
                  <c:v>Utdanning</c:v>
                </c:pt>
                <c:pt idx="2">
                  <c:v>Helse og omsorg ekskl. HF</c:v>
                </c:pt>
              </c:strCache>
            </c:strRef>
          </c:cat>
          <c:val>
            <c:numRef>
              <c:f>('D2-F2–F4,F7–F8'!$K$21:$K$22,'D2-F2–F4,F7–F8'!$K$24)</c:f>
              <c:numCache>
                <c:formatCode>0</c:formatCode>
                <c:ptCount val="3"/>
                <c:pt idx="0">
                  <c:v>882.35294117647061</c:v>
                </c:pt>
                <c:pt idx="1">
                  <c:v>1828.1130634071812</c:v>
                </c:pt>
                <c:pt idx="2">
                  <c:v>3252.4881588999233</c:v>
                </c:pt>
              </c:numCache>
            </c:numRef>
          </c:val>
          <c:extLst>
            <c:ext xmlns:c16="http://schemas.microsoft.com/office/drawing/2014/chart" uri="{C3380CC4-5D6E-409C-BE32-E72D297353CC}">
              <c16:uniqueId val="{00000003-0574-4952-A2B1-99BA3C58AA7A}"/>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45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9.5250000000000001E-2"/>
          <c:w val="0.80557916666666662"/>
          <c:h val="0.62360833333333332"/>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'D2-F2–F4,F7–F8'!$G$25:$G$27</c:f>
              <c:strCache>
                <c:ptCount val="3"/>
                <c:pt idx="0">
                  <c:v>Offentlig
sektor
for øvrig</c:v>
                </c:pt>
                <c:pt idx="1">
                  <c:v>Reiseliv</c:v>
                </c:pt>
                <c:pt idx="2">
                  <c:v>Utviklings-
forskning</c:v>
                </c:pt>
              </c:strCache>
            </c:strRef>
          </c:cat>
          <c:val>
            <c:numRef>
              <c:f>'D2-F2–F4,F7–F8'!$H$25:$H$27</c:f>
              <c:numCache>
                <c:formatCode>0</c:formatCode>
                <c:ptCount val="3"/>
                <c:pt idx="0">
                  <c:v>699.32756964457258</c:v>
                </c:pt>
                <c:pt idx="1">
                  <c:v>92.219020172910675</c:v>
                </c:pt>
                <c:pt idx="2">
                  <c:v>390.97022094140254</c:v>
                </c:pt>
              </c:numCache>
            </c:numRef>
          </c:val>
          <c:extLst>
            <c:ext xmlns:c16="http://schemas.microsoft.com/office/drawing/2014/chart" uri="{C3380CC4-5D6E-409C-BE32-E72D297353CC}">
              <c16:uniqueId val="{00000000-F628-4FC0-94AD-D14A1A31FE1B}"/>
            </c:ext>
          </c:extLst>
        </c:ser>
        <c:ser>
          <c:idx val="1"/>
          <c:order val="1"/>
          <c:tx>
            <c:strRef>
              <c:f>'D2-F2–F4,F7–F8'!$I$12</c:f>
              <c:strCache>
                <c:ptCount val="1"/>
                <c:pt idx="0">
                  <c:v>2019</c:v>
                </c:pt>
              </c:strCache>
            </c:strRef>
          </c:tx>
          <c:spPr>
            <a:solidFill>
              <a:schemeClr val="accent2"/>
            </a:solidFill>
            <a:ln>
              <a:noFill/>
            </a:ln>
            <a:effectLst/>
          </c:spPr>
          <c:invertIfNegative val="0"/>
          <c:cat>
            <c:strRef>
              <c:f>'D2-F2–F4,F7–F8'!$G$25:$G$27</c:f>
              <c:strCache>
                <c:ptCount val="3"/>
                <c:pt idx="0">
                  <c:v>Offentlig
sektor
for øvrig</c:v>
                </c:pt>
                <c:pt idx="1">
                  <c:v>Reiseliv</c:v>
                </c:pt>
                <c:pt idx="2">
                  <c:v>Utviklings-
forskning</c:v>
                </c:pt>
              </c:strCache>
            </c:strRef>
          </c:cat>
          <c:val>
            <c:numRef>
              <c:f>'D2-F2–F4,F7–F8'!$I$25:$I$27</c:f>
              <c:numCache>
                <c:formatCode>0</c:formatCode>
                <c:ptCount val="3"/>
                <c:pt idx="0">
                  <c:v>653.0797101449275</c:v>
                </c:pt>
                <c:pt idx="1">
                  <c:v>83.333333333333329</c:v>
                </c:pt>
                <c:pt idx="2">
                  <c:v>329.71014492753619</c:v>
                </c:pt>
              </c:numCache>
            </c:numRef>
          </c:val>
          <c:extLst>
            <c:ext xmlns:c16="http://schemas.microsoft.com/office/drawing/2014/chart" uri="{C3380CC4-5D6E-409C-BE32-E72D297353CC}">
              <c16:uniqueId val="{00000001-F628-4FC0-94AD-D14A1A31FE1B}"/>
            </c:ext>
          </c:extLst>
        </c:ser>
        <c:ser>
          <c:idx val="2"/>
          <c:order val="2"/>
          <c:tx>
            <c:strRef>
              <c:f>'D2-F2–F4,F7–F8'!$J$12</c:f>
              <c:strCache>
                <c:ptCount val="1"/>
                <c:pt idx="0">
                  <c:v>2021</c:v>
                </c:pt>
              </c:strCache>
            </c:strRef>
          </c:tx>
          <c:spPr>
            <a:solidFill>
              <a:schemeClr val="accent3"/>
            </a:solidFill>
            <a:ln>
              <a:noFill/>
            </a:ln>
            <a:effectLst/>
          </c:spPr>
          <c:invertIfNegative val="0"/>
          <c:cat>
            <c:strRef>
              <c:f>'D2-F2–F4,F7–F8'!$G$25:$G$27</c:f>
              <c:strCache>
                <c:ptCount val="3"/>
                <c:pt idx="0">
                  <c:v>Offentlig
sektor
for øvrig</c:v>
                </c:pt>
                <c:pt idx="1">
                  <c:v>Reiseliv</c:v>
                </c:pt>
                <c:pt idx="2">
                  <c:v>Utviklings-
forskning</c:v>
                </c:pt>
              </c:strCache>
            </c:strRef>
          </c:cat>
          <c:val>
            <c:numRef>
              <c:f>'D2-F2–F4,F7–F8'!$J$25:$J$27</c:f>
              <c:numCache>
                <c:formatCode>0</c:formatCode>
                <c:ptCount val="3"/>
                <c:pt idx="0">
                  <c:v>956.25546806649163</c:v>
                </c:pt>
                <c:pt idx="1">
                  <c:v>109.36132983377078</c:v>
                </c:pt>
                <c:pt idx="2">
                  <c:v>320.20997375328085</c:v>
                </c:pt>
              </c:numCache>
            </c:numRef>
          </c:val>
          <c:extLst>
            <c:ext xmlns:c16="http://schemas.microsoft.com/office/drawing/2014/chart" uri="{C3380CC4-5D6E-409C-BE32-E72D297353CC}">
              <c16:uniqueId val="{00000002-F628-4FC0-94AD-D14A1A31FE1B}"/>
            </c:ext>
          </c:extLst>
        </c:ser>
        <c:ser>
          <c:idx val="3"/>
          <c:order val="3"/>
          <c:tx>
            <c:strRef>
              <c:f>'D2-F2–F4,F7–F8'!$K$12</c:f>
              <c:strCache>
                <c:ptCount val="1"/>
                <c:pt idx="0">
                  <c:v>2023</c:v>
                </c:pt>
              </c:strCache>
            </c:strRef>
          </c:tx>
          <c:spPr>
            <a:solidFill>
              <a:schemeClr val="accent4"/>
            </a:solidFill>
            <a:ln>
              <a:noFill/>
            </a:ln>
            <a:effectLst/>
          </c:spPr>
          <c:invertIfNegative val="0"/>
          <c:cat>
            <c:strRef>
              <c:f>'D2-F2–F4,F7–F8'!$G$25:$G$27</c:f>
              <c:strCache>
                <c:ptCount val="3"/>
                <c:pt idx="0">
                  <c:v>Offentlig
sektor
for øvrig</c:v>
                </c:pt>
                <c:pt idx="1">
                  <c:v>Reiseliv</c:v>
                </c:pt>
                <c:pt idx="2">
                  <c:v>Utviklings-
forskning</c:v>
                </c:pt>
              </c:strCache>
            </c:strRef>
          </c:cat>
          <c:val>
            <c:numRef>
              <c:f>'D2-F2–F4,F7–F8'!$K$25:$K$27</c:f>
              <c:numCache>
                <c:formatCode>0</c:formatCode>
                <c:ptCount val="3"/>
                <c:pt idx="0">
                  <c:v>704.35446906035145</c:v>
                </c:pt>
                <c:pt idx="1">
                  <c:v>77.158135981665396</c:v>
                </c:pt>
                <c:pt idx="2">
                  <c:v>284.18640183346065</c:v>
                </c:pt>
              </c:numCache>
            </c:numRef>
          </c:val>
          <c:extLst>
            <c:ext xmlns:c16="http://schemas.microsoft.com/office/drawing/2014/chart" uri="{C3380CC4-5D6E-409C-BE32-E72D297353CC}">
              <c16:uniqueId val="{00000003-F628-4FC0-94AD-D14A1A31FE1B}"/>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66901180555555551"/>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'D2-F2–F4,F7–F8'!$G$30:$G$33</c:f>
              <c:strCache>
                <c:ptCount val="4"/>
                <c:pt idx="0">
                  <c:v>Bio-
teknologi</c:v>
                </c:pt>
                <c:pt idx="1">
                  <c:v>IKT</c:v>
                </c:pt>
                <c:pt idx="2">
                  <c:v>Nano-
teknologi</c:v>
                </c:pt>
                <c:pt idx="3">
                  <c:v>Nye
materialer</c:v>
                </c:pt>
              </c:strCache>
            </c:strRef>
          </c:cat>
          <c:val>
            <c:numRef>
              <c:f>'D2-F2–F4,F7–F8'!$H$30:$H$33</c:f>
              <c:numCache>
                <c:formatCode>0</c:formatCode>
                <c:ptCount val="4"/>
                <c:pt idx="0">
                  <c:v>2001.9212295869359</c:v>
                </c:pt>
                <c:pt idx="1">
                  <c:v>1569.6445725264171</c:v>
                </c:pt>
                <c:pt idx="2">
                  <c:v>347.74255523535066</c:v>
                </c:pt>
                <c:pt idx="3">
                  <c:v>433.23727185398656</c:v>
                </c:pt>
              </c:numCache>
            </c:numRef>
          </c:val>
          <c:extLst>
            <c:ext xmlns:c16="http://schemas.microsoft.com/office/drawing/2014/chart" uri="{C3380CC4-5D6E-409C-BE32-E72D297353CC}">
              <c16:uniqueId val="{00000000-C0C0-48A4-8860-621C9CC8C71E}"/>
            </c:ext>
          </c:extLst>
        </c:ser>
        <c:ser>
          <c:idx val="1"/>
          <c:order val="1"/>
          <c:tx>
            <c:strRef>
              <c:f>'D2-F2–F4,F7–F8'!$I$12</c:f>
              <c:strCache>
                <c:ptCount val="1"/>
                <c:pt idx="0">
                  <c:v>2019</c:v>
                </c:pt>
              </c:strCache>
            </c:strRef>
          </c:tx>
          <c:spPr>
            <a:solidFill>
              <a:schemeClr val="accent2"/>
            </a:solidFill>
            <a:ln>
              <a:noFill/>
            </a:ln>
            <a:effectLst/>
          </c:spPr>
          <c:invertIfNegative val="0"/>
          <c:cat>
            <c:strRef>
              <c:f>'D2-F2–F4,F7–F8'!$G$30:$G$33</c:f>
              <c:strCache>
                <c:ptCount val="4"/>
                <c:pt idx="0">
                  <c:v>Bio-
teknologi</c:v>
                </c:pt>
                <c:pt idx="1">
                  <c:v>IKT</c:v>
                </c:pt>
                <c:pt idx="2">
                  <c:v>Nano-
teknologi</c:v>
                </c:pt>
                <c:pt idx="3">
                  <c:v>Nye
materialer</c:v>
                </c:pt>
              </c:strCache>
            </c:strRef>
          </c:cat>
          <c:val>
            <c:numRef>
              <c:f>'D2-F2–F4,F7–F8'!$I$30:$I$33</c:f>
              <c:numCache>
                <c:formatCode>0</c:formatCode>
                <c:ptCount val="4"/>
                <c:pt idx="0">
                  <c:v>1867.7536231884058</c:v>
                </c:pt>
                <c:pt idx="1">
                  <c:v>1672.1014492753623</c:v>
                </c:pt>
                <c:pt idx="2">
                  <c:v>291.66666666666663</c:v>
                </c:pt>
                <c:pt idx="3">
                  <c:v>494.56521739130432</c:v>
                </c:pt>
              </c:numCache>
            </c:numRef>
          </c:val>
          <c:extLst>
            <c:ext xmlns:c16="http://schemas.microsoft.com/office/drawing/2014/chart" uri="{C3380CC4-5D6E-409C-BE32-E72D297353CC}">
              <c16:uniqueId val="{00000001-C0C0-48A4-8860-621C9CC8C71E}"/>
            </c:ext>
          </c:extLst>
        </c:ser>
        <c:ser>
          <c:idx val="2"/>
          <c:order val="2"/>
          <c:tx>
            <c:strRef>
              <c:f>'D2-F2–F4,F7–F8'!$J$12</c:f>
              <c:strCache>
                <c:ptCount val="1"/>
                <c:pt idx="0">
                  <c:v>2021</c:v>
                </c:pt>
              </c:strCache>
            </c:strRef>
          </c:tx>
          <c:spPr>
            <a:solidFill>
              <a:schemeClr val="accent3"/>
            </a:solidFill>
            <a:ln>
              <a:noFill/>
            </a:ln>
            <a:effectLst/>
          </c:spPr>
          <c:invertIfNegative val="0"/>
          <c:cat>
            <c:strRef>
              <c:f>'D2-F2–F4,F7–F8'!$G$30:$G$33</c:f>
              <c:strCache>
                <c:ptCount val="4"/>
                <c:pt idx="0">
                  <c:v>Bio-
teknologi</c:v>
                </c:pt>
                <c:pt idx="1">
                  <c:v>IKT</c:v>
                </c:pt>
                <c:pt idx="2">
                  <c:v>Nano-
teknologi</c:v>
                </c:pt>
                <c:pt idx="3">
                  <c:v>Nye
materialer</c:v>
                </c:pt>
              </c:strCache>
            </c:strRef>
          </c:cat>
          <c:val>
            <c:numRef>
              <c:f>'D2-F2–F4,F7–F8'!$J$30:$J$33</c:f>
              <c:numCache>
                <c:formatCode>0</c:formatCode>
                <c:ptCount val="4"/>
                <c:pt idx="0">
                  <c:v>2104.1119860017498</c:v>
                </c:pt>
                <c:pt idx="1">
                  <c:v>2304.4619422572177</c:v>
                </c:pt>
                <c:pt idx="2">
                  <c:v>403.32458442694661</c:v>
                </c:pt>
                <c:pt idx="3">
                  <c:v>468.06649168853892</c:v>
                </c:pt>
              </c:numCache>
            </c:numRef>
          </c:val>
          <c:extLst>
            <c:ext xmlns:c16="http://schemas.microsoft.com/office/drawing/2014/chart" uri="{C3380CC4-5D6E-409C-BE32-E72D297353CC}">
              <c16:uniqueId val="{00000002-C0C0-48A4-8860-621C9CC8C71E}"/>
            </c:ext>
          </c:extLst>
        </c:ser>
        <c:ser>
          <c:idx val="3"/>
          <c:order val="3"/>
          <c:tx>
            <c:strRef>
              <c:f>'D2-F2–F4,F7–F8'!$K$12</c:f>
              <c:strCache>
                <c:ptCount val="1"/>
                <c:pt idx="0">
                  <c:v>2023</c:v>
                </c:pt>
              </c:strCache>
            </c:strRef>
          </c:tx>
          <c:spPr>
            <a:solidFill>
              <a:schemeClr val="accent4"/>
            </a:solidFill>
            <a:ln>
              <a:noFill/>
            </a:ln>
            <a:effectLst/>
          </c:spPr>
          <c:invertIfNegative val="0"/>
          <c:cat>
            <c:strRef>
              <c:f>'D2-F2–F4,F7–F8'!$G$30:$G$33</c:f>
              <c:strCache>
                <c:ptCount val="4"/>
                <c:pt idx="0">
                  <c:v>Bio-
teknologi</c:v>
                </c:pt>
                <c:pt idx="1">
                  <c:v>IKT</c:v>
                </c:pt>
                <c:pt idx="2">
                  <c:v>Nano-
teknologi</c:v>
                </c:pt>
                <c:pt idx="3">
                  <c:v>Nye
materialer</c:v>
                </c:pt>
              </c:strCache>
            </c:strRef>
          </c:cat>
          <c:val>
            <c:numRef>
              <c:f>'D2-F2–F4,F7–F8'!$K$30:$K$33</c:f>
              <c:numCache>
                <c:formatCode>0</c:formatCode>
                <c:ptCount val="4"/>
                <c:pt idx="0">
                  <c:v>2060.3514132925898</c:v>
                </c:pt>
                <c:pt idx="1">
                  <c:v>2287.2421695951107</c:v>
                </c:pt>
                <c:pt idx="2">
                  <c:v>255.15660809778458</c:v>
                </c:pt>
                <c:pt idx="3">
                  <c:v>328.49503437738736</c:v>
                </c:pt>
              </c:numCache>
            </c:numRef>
          </c:val>
          <c:extLst>
            <c:ext xmlns:c16="http://schemas.microsoft.com/office/drawing/2014/chart" uri="{C3380CC4-5D6E-409C-BE32-E72D297353CC}">
              <c16:uniqueId val="{00000003-C0C0-48A4-8860-621C9CC8C71E}"/>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_xlchart.v1.0</cx:f>
      </cx:strDim>
      <cx:numDim type="size">
        <cx:f dir="row">_xlchart.v1.1</cx:f>
      </cx:numDim>
    </cx:data>
  </cx:chartData>
  <cx:chart>
    <cx:plotArea>
      <cx:plotAreaRegion>
        <cx:series layoutId="treemap" uniqueId="{7D114BB2-8237-43DF-8D54-7928CF6D1637}">
          <cx:dataLabels pos="inEnd">
            <cx:numFmt formatCode="# ##0" sourceLinked="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1" value="1"/>
            <cx:separator>, </cx:separator>
          </cx:dataLabels>
          <cx:dataId val="0"/>
          <cx:layoutPr/>
        </cx:series>
      </cx:plotAreaRegion>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microsoft.com/office/2014/relationships/chartEx" Target="../charts/chartEx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chart" Target="../charts/chart70.xml"/><Relationship Id="rId7" Type="http://schemas.openxmlformats.org/officeDocument/2006/relationships/chart" Target="../charts/chart74.xml"/><Relationship Id="rId12" Type="http://schemas.openxmlformats.org/officeDocument/2006/relationships/chart" Target="../charts/chart79.xml"/><Relationship Id="rId2" Type="http://schemas.openxmlformats.org/officeDocument/2006/relationships/chart" Target="../charts/chart69.xml"/><Relationship Id="rId1" Type="http://schemas.openxmlformats.org/officeDocument/2006/relationships/chart" Target="../charts/chart68.xml"/><Relationship Id="rId6" Type="http://schemas.openxmlformats.org/officeDocument/2006/relationships/chart" Target="../charts/chart73.xml"/><Relationship Id="rId11" Type="http://schemas.openxmlformats.org/officeDocument/2006/relationships/chart" Target="../charts/chart78.xml"/><Relationship Id="rId5" Type="http://schemas.openxmlformats.org/officeDocument/2006/relationships/chart" Target="../charts/chart72.xml"/><Relationship Id="rId10" Type="http://schemas.openxmlformats.org/officeDocument/2006/relationships/chart" Target="../charts/chart77.xml"/><Relationship Id="rId4" Type="http://schemas.openxmlformats.org/officeDocument/2006/relationships/chart" Target="../charts/chart71.xml"/><Relationship Id="rId9" Type="http://schemas.openxmlformats.org/officeDocument/2006/relationships/chart" Target="../charts/chart76.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3.xml.rels><?xml version="1.0" encoding="UTF-8" standalone="yes"?>
<Relationships xmlns="http://schemas.openxmlformats.org/package/2006/relationships"><Relationship Id="rId3" Type="http://schemas.openxmlformats.org/officeDocument/2006/relationships/chart" Target="../charts/chart84.xml"/><Relationship Id="rId2" Type="http://schemas.openxmlformats.org/officeDocument/2006/relationships/chart" Target="../charts/chart83.xml"/><Relationship Id="rId1" Type="http://schemas.openxmlformats.org/officeDocument/2006/relationships/chart" Target="../charts/chart82.xml"/><Relationship Id="rId6" Type="http://schemas.openxmlformats.org/officeDocument/2006/relationships/chart" Target="../charts/chart87.xml"/><Relationship Id="rId5" Type="http://schemas.openxmlformats.org/officeDocument/2006/relationships/chart" Target="../charts/chart86.xml"/><Relationship Id="rId4" Type="http://schemas.openxmlformats.org/officeDocument/2006/relationships/chart" Target="../charts/chart85.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77.xml.rels><?xml version="1.0" encoding="UTF-8" standalone="yes"?>
<Relationships xmlns="http://schemas.openxmlformats.org/package/2006/relationships"><Relationship Id="rId8" Type="http://schemas.openxmlformats.org/officeDocument/2006/relationships/chart" Target="../charts/chart97.xml"/><Relationship Id="rId3" Type="http://schemas.openxmlformats.org/officeDocument/2006/relationships/chart" Target="../charts/chart92.xml"/><Relationship Id="rId7" Type="http://schemas.openxmlformats.org/officeDocument/2006/relationships/chart" Target="../charts/chart96.xml"/><Relationship Id="rId2" Type="http://schemas.openxmlformats.org/officeDocument/2006/relationships/chart" Target="../charts/chart91.xml"/><Relationship Id="rId1" Type="http://schemas.openxmlformats.org/officeDocument/2006/relationships/chart" Target="../charts/chart90.xml"/><Relationship Id="rId6" Type="http://schemas.openxmlformats.org/officeDocument/2006/relationships/chart" Target="../charts/chart95.xml"/><Relationship Id="rId5" Type="http://schemas.openxmlformats.org/officeDocument/2006/relationships/chart" Target="../charts/chart94.xml"/><Relationship Id="rId10" Type="http://schemas.openxmlformats.org/officeDocument/2006/relationships/chart" Target="../charts/chart99.xml"/><Relationship Id="rId4" Type="http://schemas.openxmlformats.org/officeDocument/2006/relationships/chart" Target="../charts/chart93.xml"/><Relationship Id="rId9" Type="http://schemas.openxmlformats.org/officeDocument/2006/relationships/chart" Target="../charts/chart9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102.xml"/><Relationship Id="rId2" Type="http://schemas.openxmlformats.org/officeDocument/2006/relationships/chart" Target="../charts/chart101.xml"/><Relationship Id="rId1" Type="http://schemas.openxmlformats.org/officeDocument/2006/relationships/chart" Target="../charts/chart100.xml"/><Relationship Id="rId4" Type="http://schemas.openxmlformats.org/officeDocument/2006/relationships/chart" Target="../charts/chart103.xml"/></Relationships>
</file>

<file path=xl/drawings/_rels/drawing87.xml.rels><?xml version="1.0" encoding="UTF-8" standalone="yes"?>
<Relationships xmlns="http://schemas.openxmlformats.org/package/2006/relationships"><Relationship Id="rId2" Type="http://schemas.openxmlformats.org/officeDocument/2006/relationships/chart" Target="../charts/chart105.xml"/><Relationship Id="rId1" Type="http://schemas.openxmlformats.org/officeDocument/2006/relationships/chart" Target="../charts/chart10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0.xml.rels><?xml version="1.0" encoding="UTF-8" standalone="yes"?>
<Relationships xmlns="http://schemas.openxmlformats.org/package/2006/relationships"><Relationship Id="rId2" Type="http://schemas.openxmlformats.org/officeDocument/2006/relationships/chart" Target="../charts/chart107.xml"/><Relationship Id="rId1" Type="http://schemas.openxmlformats.org/officeDocument/2006/relationships/chart" Target="../charts/chart106.xml"/></Relationships>
</file>

<file path=xl/drawings/_rels/drawing91.xml.rels><?xml version="1.0" encoding="UTF-8" standalone="yes"?>
<Relationships xmlns="http://schemas.openxmlformats.org/package/2006/relationships"><Relationship Id="rId2" Type="http://schemas.openxmlformats.org/officeDocument/2006/relationships/chart" Target="../charts/chart109.xml"/><Relationship Id="rId1" Type="http://schemas.openxmlformats.org/officeDocument/2006/relationships/chart" Target="../charts/chart108.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98.xml.rels><?xml version="1.0" encoding="UTF-8" standalone="yes"?>
<Relationships xmlns="http://schemas.openxmlformats.org/package/2006/relationships"><Relationship Id="rId2" Type="http://schemas.openxmlformats.org/officeDocument/2006/relationships/chart" Target="../charts/chart115.xml"/><Relationship Id="rId1" Type="http://schemas.openxmlformats.org/officeDocument/2006/relationships/chart" Target="../charts/chart114.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116.xml"/></Relationships>
</file>

<file path=xl/drawings/drawing1.xml><?xml version="1.0" encoding="utf-8"?>
<xdr:wsDr xmlns:xdr="http://schemas.openxmlformats.org/drawingml/2006/spreadsheetDrawing" xmlns:a="http://schemas.openxmlformats.org/drawingml/2006/main">
  <xdr:twoCellAnchor>
    <xdr:from>
      <xdr:col>7</xdr:col>
      <xdr:colOff>784859</xdr:colOff>
      <xdr:row>3</xdr:row>
      <xdr:rowOff>596265</xdr:rowOff>
    </xdr:from>
    <xdr:to>
      <xdr:col>14</xdr:col>
      <xdr:colOff>365759</xdr:colOff>
      <xdr:row>22</xdr:row>
      <xdr:rowOff>48577</xdr:rowOff>
    </xdr:to>
    <xdr:graphicFrame macro="">
      <xdr:nvGraphicFramePr>
        <xdr:cNvPr id="2" name="Diagram 1">
          <a:extLst>
            <a:ext uri="{FF2B5EF4-FFF2-40B4-BE49-F238E27FC236}">
              <a16:creationId xmlns:a16="http://schemas.microsoft.com/office/drawing/2014/main" id="{A5CBA662-0C38-4E7D-A159-AD206184E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657225</xdr:colOff>
      <xdr:row>0</xdr:row>
      <xdr:rowOff>52386</xdr:rowOff>
    </xdr:from>
    <xdr:to>
      <xdr:col>14</xdr:col>
      <xdr:colOff>742950</xdr:colOff>
      <xdr:row>27</xdr:row>
      <xdr:rowOff>123824</xdr:rowOff>
    </xdr:to>
    <xdr:graphicFrame macro="">
      <xdr:nvGraphicFramePr>
        <xdr:cNvPr id="2" name="Diagram 2">
          <a:extLst>
            <a:ext uri="{FF2B5EF4-FFF2-40B4-BE49-F238E27FC236}">
              <a16:creationId xmlns:a16="http://schemas.microsoft.com/office/drawing/2014/main" id="{731DD62A-460E-412D-A79D-32C06F691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25400</xdr:colOff>
      <xdr:row>18</xdr:row>
      <xdr:rowOff>20637</xdr:rowOff>
    </xdr:from>
    <xdr:to>
      <xdr:col>4</xdr:col>
      <xdr:colOff>577400</xdr:colOff>
      <xdr:row>42</xdr:row>
      <xdr:rowOff>412</xdr:rowOff>
    </xdr:to>
    <xdr:graphicFrame macro="">
      <xdr:nvGraphicFramePr>
        <xdr:cNvPr id="2" name="Diagram 1">
          <a:extLst>
            <a:ext uri="{FF2B5EF4-FFF2-40B4-BE49-F238E27FC236}">
              <a16:creationId xmlns:a16="http://schemas.microsoft.com/office/drawing/2014/main" id="{53004247-ABA1-4631-A88C-FE0E9FBBB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85724</xdr:colOff>
      <xdr:row>2</xdr:row>
      <xdr:rowOff>42862</xdr:rowOff>
    </xdr:from>
    <xdr:to>
      <xdr:col>13</xdr:col>
      <xdr:colOff>590549</xdr:colOff>
      <xdr:row>27</xdr:row>
      <xdr:rowOff>47625</xdr:rowOff>
    </xdr:to>
    <xdr:graphicFrame macro="">
      <xdr:nvGraphicFramePr>
        <xdr:cNvPr id="2" name="Diagram 1">
          <a:extLst>
            <a:ext uri="{FF2B5EF4-FFF2-40B4-BE49-F238E27FC236}">
              <a16:creationId xmlns:a16="http://schemas.microsoft.com/office/drawing/2014/main" id="{6A1838C8-F84E-4002-A49B-51E095CD5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782955</xdr:colOff>
      <xdr:row>13</xdr:row>
      <xdr:rowOff>4762</xdr:rowOff>
    </xdr:from>
    <xdr:to>
      <xdr:col>5</xdr:col>
      <xdr:colOff>352425</xdr:colOff>
      <xdr:row>30</xdr:row>
      <xdr:rowOff>133350</xdr:rowOff>
    </xdr:to>
    <xdr:graphicFrame macro="">
      <xdr:nvGraphicFramePr>
        <xdr:cNvPr id="2" name="Diagram 3">
          <a:extLst>
            <a:ext uri="{FF2B5EF4-FFF2-40B4-BE49-F238E27FC236}">
              <a16:creationId xmlns:a16="http://schemas.microsoft.com/office/drawing/2014/main" id="{6999D5A1-569E-4706-9972-39B92B6C0C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714375</xdr:colOff>
      <xdr:row>2</xdr:row>
      <xdr:rowOff>66674</xdr:rowOff>
    </xdr:from>
    <xdr:to>
      <xdr:col>14</xdr:col>
      <xdr:colOff>38100</xdr:colOff>
      <xdr:row>29</xdr:row>
      <xdr:rowOff>114299</xdr:rowOff>
    </xdr:to>
    <xdr:graphicFrame macro="">
      <xdr:nvGraphicFramePr>
        <xdr:cNvPr id="2" name="Diagram 1">
          <a:extLst>
            <a:ext uri="{FF2B5EF4-FFF2-40B4-BE49-F238E27FC236}">
              <a16:creationId xmlns:a16="http://schemas.microsoft.com/office/drawing/2014/main" id="{D7E11062-2D49-48F5-BF3A-F88F6B2D1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906779</xdr:colOff>
      <xdr:row>14</xdr:row>
      <xdr:rowOff>3809</xdr:rowOff>
    </xdr:from>
    <xdr:to>
      <xdr:col>6</xdr:col>
      <xdr:colOff>581024</xdr:colOff>
      <xdr:row>39</xdr:row>
      <xdr:rowOff>148590</xdr:rowOff>
    </xdr:to>
    <xdr:graphicFrame macro="">
      <xdr:nvGraphicFramePr>
        <xdr:cNvPr id="2" name="Diagram 1">
          <a:extLst>
            <a:ext uri="{FF2B5EF4-FFF2-40B4-BE49-F238E27FC236}">
              <a16:creationId xmlns:a16="http://schemas.microsoft.com/office/drawing/2014/main" id="{56D8A907-140F-436E-B0D7-4E66D09E0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409574</xdr:colOff>
      <xdr:row>2</xdr:row>
      <xdr:rowOff>9525</xdr:rowOff>
    </xdr:from>
    <xdr:to>
      <xdr:col>16</xdr:col>
      <xdr:colOff>333374</xdr:colOff>
      <xdr:row>27</xdr:row>
      <xdr:rowOff>90487</xdr:rowOff>
    </xdr:to>
    <xdr:graphicFrame macro="">
      <xdr:nvGraphicFramePr>
        <xdr:cNvPr id="2" name="Diagram 1">
          <a:extLst>
            <a:ext uri="{FF2B5EF4-FFF2-40B4-BE49-F238E27FC236}">
              <a16:creationId xmlns:a16="http://schemas.microsoft.com/office/drawing/2014/main" id="{690E89D0-A21C-4118-952D-E87D0C49B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22860</xdr:colOff>
      <xdr:row>9</xdr:row>
      <xdr:rowOff>11429</xdr:rowOff>
    </xdr:from>
    <xdr:to>
      <xdr:col>4</xdr:col>
      <xdr:colOff>1242060</xdr:colOff>
      <xdr:row>26</xdr:row>
      <xdr:rowOff>160020</xdr:rowOff>
    </xdr:to>
    <mc:AlternateContent xmlns:mc="http://schemas.openxmlformats.org/markup-compatibility/2006">
      <mc:Choice xmlns:cx1="http://schemas.microsoft.com/office/drawing/2015/9/8/chartex" Requires="cx1">
        <xdr:graphicFrame macro="">
          <xdr:nvGraphicFramePr>
            <xdr:cNvPr id="2" name="Diagram 1">
              <a:extLst>
                <a:ext uri="{FF2B5EF4-FFF2-40B4-BE49-F238E27FC236}">
                  <a16:creationId xmlns:a16="http://schemas.microsoft.com/office/drawing/2014/main" id="{517E9D84-06B2-4812-BC38-93595B8A976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84860" y="1754504"/>
              <a:ext cx="5162550" cy="3387091"/>
            </a:xfrm>
            <a:prstGeom prst="rect">
              <a:avLst/>
            </a:prstGeom>
            <a:solidFill>
              <a:prstClr val="white"/>
            </a:solidFill>
            <a:ln w="1">
              <a:solidFill>
                <a:prstClr val="green"/>
              </a:solidFill>
            </a:ln>
          </xdr:spPr>
          <xdr:txBody>
            <a:bodyPr vertOverflow="clip" horzOverflow="clip"/>
            <a:lstStyle/>
            <a:p>
              <a:r>
                <a:rPr lang="nb-NO"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xdr:colOff>
      <xdr:row>14</xdr:row>
      <xdr:rowOff>12382</xdr:rowOff>
    </xdr:from>
    <xdr:to>
      <xdr:col>5</xdr:col>
      <xdr:colOff>746760</xdr:colOff>
      <xdr:row>30</xdr:row>
      <xdr:rowOff>76200</xdr:rowOff>
    </xdr:to>
    <xdr:graphicFrame macro="">
      <xdr:nvGraphicFramePr>
        <xdr:cNvPr id="2" name="Diagram 1">
          <a:extLst>
            <a:ext uri="{FF2B5EF4-FFF2-40B4-BE49-F238E27FC236}">
              <a16:creationId xmlns:a16="http://schemas.microsoft.com/office/drawing/2014/main" id="{E89576E3-9CB8-49ED-8B3D-4C34C974D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xdr:col>
      <xdr:colOff>403859</xdr:colOff>
      <xdr:row>11</xdr:row>
      <xdr:rowOff>82867</xdr:rowOff>
    </xdr:from>
    <xdr:to>
      <xdr:col>11</xdr:col>
      <xdr:colOff>424815</xdr:colOff>
      <xdr:row>34</xdr:row>
      <xdr:rowOff>95250</xdr:rowOff>
    </xdr:to>
    <xdr:graphicFrame macro="">
      <xdr:nvGraphicFramePr>
        <xdr:cNvPr id="2" name="Diagram 1">
          <a:extLst>
            <a:ext uri="{FF2B5EF4-FFF2-40B4-BE49-F238E27FC236}">
              <a16:creationId xmlns:a16="http://schemas.microsoft.com/office/drawing/2014/main" id="{C4211813-60C4-48DB-9B11-F313137B4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537209</xdr:colOff>
      <xdr:row>16</xdr:row>
      <xdr:rowOff>20002</xdr:rowOff>
    </xdr:from>
    <xdr:to>
      <xdr:col>6</xdr:col>
      <xdr:colOff>270509</xdr:colOff>
      <xdr:row>34</xdr:row>
      <xdr:rowOff>43815</xdr:rowOff>
    </xdr:to>
    <xdr:graphicFrame macro="">
      <xdr:nvGraphicFramePr>
        <xdr:cNvPr id="2" name="Diagram 2">
          <a:extLst>
            <a:ext uri="{FF2B5EF4-FFF2-40B4-BE49-F238E27FC236}">
              <a16:creationId xmlns:a16="http://schemas.microsoft.com/office/drawing/2014/main" id="{FCDA21E9-2486-411B-ADB9-876E6B208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6</xdr:row>
      <xdr:rowOff>14287</xdr:rowOff>
    </xdr:from>
    <xdr:to>
      <xdr:col>11</xdr:col>
      <xdr:colOff>742950</xdr:colOff>
      <xdr:row>18</xdr:row>
      <xdr:rowOff>90487</xdr:rowOff>
    </xdr:to>
    <xdr:graphicFrame macro="">
      <xdr:nvGraphicFramePr>
        <xdr:cNvPr id="2" name="Diagram 1">
          <a:extLst>
            <a:ext uri="{FF2B5EF4-FFF2-40B4-BE49-F238E27FC236}">
              <a16:creationId xmlns:a16="http://schemas.microsoft.com/office/drawing/2014/main" id="{3224C0DE-AA38-4828-8719-0AA6B7F0D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xdr:colOff>
      <xdr:row>20</xdr:row>
      <xdr:rowOff>4762</xdr:rowOff>
    </xdr:from>
    <xdr:to>
      <xdr:col>11</xdr:col>
      <xdr:colOff>714375</xdr:colOff>
      <xdr:row>34</xdr:row>
      <xdr:rowOff>80962</xdr:rowOff>
    </xdr:to>
    <xdr:graphicFrame macro="">
      <xdr:nvGraphicFramePr>
        <xdr:cNvPr id="3" name="Diagram 2">
          <a:extLst>
            <a:ext uri="{FF2B5EF4-FFF2-40B4-BE49-F238E27FC236}">
              <a16:creationId xmlns:a16="http://schemas.microsoft.com/office/drawing/2014/main" id="{FE500B5C-523E-4E14-8F8A-0A05CD261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9</xdr:col>
      <xdr:colOff>647699</xdr:colOff>
      <xdr:row>0</xdr:row>
      <xdr:rowOff>100012</xdr:rowOff>
    </xdr:from>
    <xdr:to>
      <xdr:col>17</xdr:col>
      <xdr:colOff>0</xdr:colOff>
      <xdr:row>23</xdr:row>
      <xdr:rowOff>0</xdr:rowOff>
    </xdr:to>
    <xdr:graphicFrame macro="">
      <xdr:nvGraphicFramePr>
        <xdr:cNvPr id="2" name="Diagram 1">
          <a:extLst>
            <a:ext uri="{FF2B5EF4-FFF2-40B4-BE49-F238E27FC236}">
              <a16:creationId xmlns:a16="http://schemas.microsoft.com/office/drawing/2014/main" id="{DF4F84D9-E64C-41DE-AA16-3611E23FA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13</xdr:row>
      <xdr:rowOff>22860</xdr:rowOff>
    </xdr:from>
    <xdr:to>
      <xdr:col>10</xdr:col>
      <xdr:colOff>533400</xdr:colOff>
      <xdr:row>35</xdr:row>
      <xdr:rowOff>92392</xdr:rowOff>
    </xdr:to>
    <xdr:graphicFrame macro="">
      <xdr:nvGraphicFramePr>
        <xdr:cNvPr id="2" name="Diagram 2">
          <a:extLst>
            <a:ext uri="{FF2B5EF4-FFF2-40B4-BE49-F238E27FC236}">
              <a16:creationId xmlns:a16="http://schemas.microsoft.com/office/drawing/2014/main" id="{AADB79D4-ABDE-4635-870C-C54B43888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12</xdr:row>
      <xdr:rowOff>177165</xdr:rowOff>
    </xdr:from>
    <xdr:to>
      <xdr:col>9</xdr:col>
      <xdr:colOff>304801</xdr:colOff>
      <xdr:row>31</xdr:row>
      <xdr:rowOff>65723</xdr:rowOff>
    </xdr:to>
    <xdr:graphicFrame macro="">
      <xdr:nvGraphicFramePr>
        <xdr:cNvPr id="2" name="Diagram 3">
          <a:extLst>
            <a:ext uri="{FF2B5EF4-FFF2-40B4-BE49-F238E27FC236}">
              <a16:creationId xmlns:a16="http://schemas.microsoft.com/office/drawing/2014/main" id="{BED1586E-BEC2-4AA2-9ED5-99AFFADA5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782955</xdr:colOff>
      <xdr:row>9</xdr:row>
      <xdr:rowOff>179070</xdr:rowOff>
    </xdr:from>
    <xdr:to>
      <xdr:col>6</xdr:col>
      <xdr:colOff>782955</xdr:colOff>
      <xdr:row>26</xdr:row>
      <xdr:rowOff>106680</xdr:rowOff>
    </xdr:to>
    <xdr:graphicFrame macro="">
      <xdr:nvGraphicFramePr>
        <xdr:cNvPr id="2" name="Diagram 1">
          <a:extLst>
            <a:ext uri="{FF2B5EF4-FFF2-40B4-BE49-F238E27FC236}">
              <a16:creationId xmlns:a16="http://schemas.microsoft.com/office/drawing/2014/main" id="{0CE29F39-F68C-499E-AFBF-A1703FEFF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361950</xdr:colOff>
      <xdr:row>5</xdr:row>
      <xdr:rowOff>0</xdr:rowOff>
    </xdr:from>
    <xdr:to>
      <xdr:col>14</xdr:col>
      <xdr:colOff>257175</xdr:colOff>
      <xdr:row>26</xdr:row>
      <xdr:rowOff>47625</xdr:rowOff>
    </xdr:to>
    <xdr:graphicFrame macro="">
      <xdr:nvGraphicFramePr>
        <xdr:cNvPr id="2" name="Diagram 1">
          <a:extLst>
            <a:ext uri="{FF2B5EF4-FFF2-40B4-BE49-F238E27FC236}">
              <a16:creationId xmlns:a16="http://schemas.microsoft.com/office/drawing/2014/main" id="{D1929638-0586-4F85-9A41-2098B3209D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xdr:colOff>
      <xdr:row>7</xdr:row>
      <xdr:rowOff>4762</xdr:rowOff>
    </xdr:from>
    <xdr:to>
      <xdr:col>10</xdr:col>
      <xdr:colOff>373612</xdr:colOff>
      <xdr:row>21</xdr:row>
      <xdr:rowOff>170137</xdr:rowOff>
    </xdr:to>
    <xdr:graphicFrame macro="">
      <xdr:nvGraphicFramePr>
        <xdr:cNvPr id="2" name="Diagram 3">
          <a:extLst>
            <a:ext uri="{FF2B5EF4-FFF2-40B4-BE49-F238E27FC236}">
              <a16:creationId xmlns:a16="http://schemas.microsoft.com/office/drawing/2014/main" id="{67EB5AD6-6D2F-4E52-ABD9-4E66950EE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354012</xdr:colOff>
      <xdr:row>3</xdr:row>
      <xdr:rowOff>14287</xdr:rowOff>
    </xdr:from>
    <xdr:to>
      <xdr:col>15</xdr:col>
      <xdr:colOff>24362</xdr:colOff>
      <xdr:row>17</xdr:row>
      <xdr:rowOff>39962</xdr:rowOff>
    </xdr:to>
    <xdr:graphicFrame macro="">
      <xdr:nvGraphicFramePr>
        <xdr:cNvPr id="2" name="Diagram 1">
          <a:extLst>
            <a:ext uri="{FF2B5EF4-FFF2-40B4-BE49-F238E27FC236}">
              <a16:creationId xmlns:a16="http://schemas.microsoft.com/office/drawing/2014/main" id="{FA7C0FDC-A755-47EE-80B5-6B06D2D5A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0.00579</cdr:x>
      <cdr:y>0.74249</cdr:y>
    </cdr:from>
    <cdr:to>
      <cdr:x>0.07689</cdr:x>
      <cdr:y>0.99715</cdr:y>
    </cdr:to>
    <cdr:sp macro="" textlink="">
      <cdr:nvSpPr>
        <cdr:cNvPr id="2" name="TekstSylinder 1">
          <a:extLst xmlns:a="http://schemas.openxmlformats.org/drawingml/2006/main">
            <a:ext uri="{FF2B5EF4-FFF2-40B4-BE49-F238E27FC236}">
              <a16:creationId xmlns:a16="http://schemas.microsoft.com/office/drawing/2014/main" id="{702AEBE8-84D7-BD5A-0718-DEE1164D4F80}"/>
            </a:ext>
          </a:extLst>
        </cdr:cNvPr>
        <cdr:cNvSpPr txBox="1"/>
      </cdr:nvSpPr>
      <cdr:spPr>
        <a:xfrm xmlns:a="http://schemas.openxmlformats.org/drawingml/2006/main">
          <a:off x="33338" y="2138363"/>
          <a:ext cx="409575" cy="73342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nb-NO" sz="1100" kern="1200"/>
        </a:p>
      </cdr:txBody>
    </cdr:sp>
  </cdr:relSizeAnchor>
</c:userShapes>
</file>

<file path=xl/drawings/drawing28.xml><?xml version="1.0" encoding="utf-8"?>
<xdr:wsDr xmlns:xdr="http://schemas.openxmlformats.org/drawingml/2006/spreadsheetDrawing" xmlns:a="http://schemas.openxmlformats.org/drawingml/2006/main">
  <xdr:twoCellAnchor>
    <xdr:from>
      <xdr:col>13</xdr:col>
      <xdr:colOff>19050</xdr:colOff>
      <xdr:row>3</xdr:row>
      <xdr:rowOff>3174</xdr:rowOff>
    </xdr:from>
    <xdr:to>
      <xdr:col>20</xdr:col>
      <xdr:colOff>137075</xdr:colOff>
      <xdr:row>18</xdr:row>
      <xdr:rowOff>165374</xdr:rowOff>
    </xdr:to>
    <xdr:graphicFrame macro="">
      <xdr:nvGraphicFramePr>
        <xdr:cNvPr id="2" name="Diagram 2">
          <a:extLst>
            <a:ext uri="{FF2B5EF4-FFF2-40B4-BE49-F238E27FC236}">
              <a16:creationId xmlns:a16="http://schemas.microsoft.com/office/drawing/2014/main" id="{9C7F0ECD-6083-4AF5-BC6C-E14C68BBD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500062</xdr:colOff>
      <xdr:row>1</xdr:row>
      <xdr:rowOff>100012</xdr:rowOff>
    </xdr:from>
    <xdr:to>
      <xdr:col>20</xdr:col>
      <xdr:colOff>319637</xdr:colOff>
      <xdr:row>16</xdr:row>
      <xdr:rowOff>119337</xdr:rowOff>
    </xdr:to>
    <xdr:graphicFrame macro="">
      <xdr:nvGraphicFramePr>
        <xdr:cNvPr id="2" name="Diagram 1">
          <a:extLst>
            <a:ext uri="{FF2B5EF4-FFF2-40B4-BE49-F238E27FC236}">
              <a16:creationId xmlns:a16="http://schemas.microsoft.com/office/drawing/2014/main" id="{73EA953B-2CBE-4005-A6D7-07977A20D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590550</xdr:colOff>
      <xdr:row>1</xdr:row>
      <xdr:rowOff>128587</xdr:rowOff>
    </xdr:from>
    <xdr:to>
      <xdr:col>12</xdr:col>
      <xdr:colOff>590550</xdr:colOff>
      <xdr:row>16</xdr:row>
      <xdr:rowOff>14287</xdr:rowOff>
    </xdr:to>
    <xdr:graphicFrame macro="">
      <xdr:nvGraphicFramePr>
        <xdr:cNvPr id="2" name="Diagram 1">
          <a:extLst>
            <a:ext uri="{FF2B5EF4-FFF2-40B4-BE49-F238E27FC236}">
              <a16:creationId xmlns:a16="http://schemas.microsoft.com/office/drawing/2014/main" id="{67813F4B-2991-418C-9146-0E4667F72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581025</xdr:colOff>
      <xdr:row>16</xdr:row>
      <xdr:rowOff>33337</xdr:rowOff>
    </xdr:from>
    <xdr:to>
      <xdr:col>12</xdr:col>
      <xdr:colOff>581025</xdr:colOff>
      <xdr:row>30</xdr:row>
      <xdr:rowOff>109537</xdr:rowOff>
    </xdr:to>
    <xdr:graphicFrame macro="">
      <xdr:nvGraphicFramePr>
        <xdr:cNvPr id="3" name="Diagram 2">
          <a:extLst>
            <a:ext uri="{FF2B5EF4-FFF2-40B4-BE49-F238E27FC236}">
              <a16:creationId xmlns:a16="http://schemas.microsoft.com/office/drawing/2014/main" id="{65794E26-233D-4522-8D47-AF6C083CD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96836</xdr:colOff>
      <xdr:row>11</xdr:row>
      <xdr:rowOff>30162</xdr:rowOff>
    </xdr:from>
    <xdr:to>
      <xdr:col>8</xdr:col>
      <xdr:colOff>348211</xdr:colOff>
      <xdr:row>25</xdr:row>
      <xdr:rowOff>22862</xdr:rowOff>
    </xdr:to>
    <xdr:graphicFrame macro="">
      <xdr:nvGraphicFramePr>
        <xdr:cNvPr id="2" name="Diagram 1">
          <a:extLst>
            <a:ext uri="{FF2B5EF4-FFF2-40B4-BE49-F238E27FC236}">
              <a16:creationId xmlns:a16="http://schemas.microsoft.com/office/drawing/2014/main" id="{A6F5DC3F-4EDE-4131-B0ED-ADD68E240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11</xdr:row>
      <xdr:rowOff>25400</xdr:rowOff>
    </xdr:from>
    <xdr:to>
      <xdr:col>8</xdr:col>
      <xdr:colOff>349800</xdr:colOff>
      <xdr:row>24</xdr:row>
      <xdr:rowOff>181930</xdr:rowOff>
    </xdr:to>
    <xdr:graphicFrame macro="">
      <xdr:nvGraphicFramePr>
        <xdr:cNvPr id="4" name="Diagram 2">
          <a:extLst>
            <a:ext uri="{FF2B5EF4-FFF2-40B4-BE49-F238E27FC236}">
              <a16:creationId xmlns:a16="http://schemas.microsoft.com/office/drawing/2014/main" id="{38485997-85E6-44BB-250E-83DB02558C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11</xdr:row>
      <xdr:rowOff>177800</xdr:rowOff>
    </xdr:from>
    <xdr:to>
      <xdr:col>9</xdr:col>
      <xdr:colOff>43095</xdr:colOff>
      <xdr:row>25</xdr:row>
      <xdr:rowOff>151450</xdr:rowOff>
    </xdr:to>
    <xdr:graphicFrame macro="">
      <xdr:nvGraphicFramePr>
        <xdr:cNvPr id="3" name="Diagram 2">
          <a:extLst>
            <a:ext uri="{FF2B5EF4-FFF2-40B4-BE49-F238E27FC236}">
              <a16:creationId xmlns:a16="http://schemas.microsoft.com/office/drawing/2014/main" id="{6427C294-65CD-73FC-B613-A8847F2FF2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84137</xdr:colOff>
      <xdr:row>9</xdr:row>
      <xdr:rowOff>6350</xdr:rowOff>
    </xdr:from>
    <xdr:to>
      <xdr:col>11</xdr:col>
      <xdr:colOff>125962</xdr:colOff>
      <xdr:row>22</xdr:row>
      <xdr:rowOff>160975</xdr:rowOff>
    </xdr:to>
    <xdr:graphicFrame macro="">
      <xdr:nvGraphicFramePr>
        <xdr:cNvPr id="2" name="Diagram 2">
          <a:extLst>
            <a:ext uri="{FF2B5EF4-FFF2-40B4-BE49-F238E27FC236}">
              <a16:creationId xmlns:a16="http://schemas.microsoft.com/office/drawing/2014/main" id="{77F91D76-005A-4059-9146-B3973B519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13</xdr:row>
      <xdr:rowOff>30480</xdr:rowOff>
    </xdr:from>
    <xdr:to>
      <xdr:col>6</xdr:col>
      <xdr:colOff>481245</xdr:colOff>
      <xdr:row>30</xdr:row>
      <xdr:rowOff>83820</xdr:rowOff>
    </xdr:to>
    <xdr:graphicFrame macro="">
      <xdr:nvGraphicFramePr>
        <xdr:cNvPr id="2" name="Diagram 3">
          <a:extLst>
            <a:ext uri="{FF2B5EF4-FFF2-40B4-BE49-F238E27FC236}">
              <a16:creationId xmlns:a16="http://schemas.microsoft.com/office/drawing/2014/main" id="{94B764AC-F05E-4C7A-8B80-ED9B0D820E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0.68957</cdr:x>
      <cdr:y>0.0453</cdr:y>
    </cdr:from>
    <cdr:to>
      <cdr:x>0.68957</cdr:x>
      <cdr:y>0.6946</cdr:y>
    </cdr:to>
    <cdr:cxnSp macro="">
      <cdr:nvCxnSpPr>
        <cdr:cNvPr id="3" name="Rett linje 2">
          <a:extLst xmlns:a="http://schemas.openxmlformats.org/drawingml/2006/main">
            <a:ext uri="{FF2B5EF4-FFF2-40B4-BE49-F238E27FC236}">
              <a16:creationId xmlns:a16="http://schemas.microsoft.com/office/drawing/2014/main" id="{96D0056F-98A2-34F4-9A4F-5BB4DDBC81A6}"/>
            </a:ext>
          </a:extLst>
        </cdr:cNvPr>
        <cdr:cNvCxnSpPr/>
      </cdr:nvCxnSpPr>
      <cdr:spPr>
        <a:xfrm xmlns:a="http://schemas.openxmlformats.org/drawingml/2006/main">
          <a:off x="3971925" y="114300"/>
          <a:ext cx="0" cy="1638300"/>
        </a:xfrm>
        <a:prstGeom xmlns:a="http://schemas.openxmlformats.org/drawingml/2006/main" prst="line">
          <a:avLst/>
        </a:prstGeom>
        <a:ln xmlns:a="http://schemas.openxmlformats.org/drawingml/2006/main" w="38100">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5.xml><?xml version="1.0" encoding="utf-8"?>
<xdr:wsDr xmlns:xdr="http://schemas.openxmlformats.org/drawingml/2006/spreadsheetDrawing" xmlns:a="http://schemas.openxmlformats.org/drawingml/2006/main">
  <xdr:twoCellAnchor>
    <xdr:from>
      <xdr:col>5</xdr:col>
      <xdr:colOff>0</xdr:colOff>
      <xdr:row>3</xdr:row>
      <xdr:rowOff>0</xdr:rowOff>
    </xdr:from>
    <xdr:to>
      <xdr:col>12</xdr:col>
      <xdr:colOff>372025</xdr:colOff>
      <xdr:row>18</xdr:row>
      <xdr:rowOff>174900</xdr:rowOff>
    </xdr:to>
    <xdr:graphicFrame macro="">
      <xdr:nvGraphicFramePr>
        <xdr:cNvPr id="2" name="Diagram 1">
          <a:extLst>
            <a:ext uri="{FF2B5EF4-FFF2-40B4-BE49-F238E27FC236}">
              <a16:creationId xmlns:a16="http://schemas.microsoft.com/office/drawing/2014/main" id="{4B282564-EDC6-4CA0-A366-CB3A97A33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10</xdr:row>
      <xdr:rowOff>28575</xdr:rowOff>
    </xdr:from>
    <xdr:to>
      <xdr:col>7</xdr:col>
      <xdr:colOff>429175</xdr:colOff>
      <xdr:row>23</xdr:row>
      <xdr:rowOff>75250</xdr:rowOff>
    </xdr:to>
    <xdr:graphicFrame macro="">
      <xdr:nvGraphicFramePr>
        <xdr:cNvPr id="2" name="Diagram 5">
          <a:extLst>
            <a:ext uri="{FF2B5EF4-FFF2-40B4-BE49-F238E27FC236}">
              <a16:creationId xmlns:a16="http://schemas.microsoft.com/office/drawing/2014/main" id="{C83EE515-51D0-48B2-BFBE-5DCB5F7A1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0.79754</cdr:x>
      <cdr:y>0.10007</cdr:y>
    </cdr:from>
    <cdr:to>
      <cdr:x>0.79754</cdr:x>
      <cdr:y>0.75775</cdr:y>
    </cdr:to>
    <cdr:cxnSp macro="">
      <cdr:nvCxnSpPr>
        <cdr:cNvPr id="3" name="Rett linje 2">
          <a:extLst xmlns:a="http://schemas.openxmlformats.org/drawingml/2006/main">
            <a:ext uri="{FF2B5EF4-FFF2-40B4-BE49-F238E27FC236}">
              <a16:creationId xmlns:a16="http://schemas.microsoft.com/office/drawing/2014/main" id="{613BCCE4-3A60-B712-A7F6-3459953158A0}"/>
            </a:ext>
          </a:extLst>
        </cdr:cNvPr>
        <cdr:cNvCxnSpPr/>
      </cdr:nvCxnSpPr>
      <cdr:spPr>
        <a:xfrm xmlns:a="http://schemas.openxmlformats.org/drawingml/2006/main">
          <a:off x="5684179" y="242584"/>
          <a:ext cx="0" cy="1594292"/>
        </a:xfrm>
        <a:prstGeom xmlns:a="http://schemas.openxmlformats.org/drawingml/2006/main" prst="line">
          <a:avLst/>
        </a:prstGeom>
        <a:ln xmlns:a="http://schemas.openxmlformats.org/drawingml/2006/main" w="38100">
          <a:solidFill>
            <a:schemeClr val="accent3">
              <a:lumMod val="60000"/>
              <a:lumOff val="4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8.xml><?xml version="1.0" encoding="utf-8"?>
<xdr:wsDr xmlns:xdr="http://schemas.openxmlformats.org/drawingml/2006/spreadsheetDrawing" xmlns:a="http://schemas.openxmlformats.org/drawingml/2006/main">
  <xdr:twoCellAnchor>
    <xdr:from>
      <xdr:col>0</xdr:col>
      <xdr:colOff>50800</xdr:colOff>
      <xdr:row>15</xdr:row>
      <xdr:rowOff>47625</xdr:rowOff>
    </xdr:from>
    <xdr:to>
      <xdr:col>7</xdr:col>
      <xdr:colOff>470450</xdr:colOff>
      <xdr:row>30</xdr:row>
      <xdr:rowOff>70125</xdr:rowOff>
    </xdr:to>
    <xdr:graphicFrame macro="">
      <xdr:nvGraphicFramePr>
        <xdr:cNvPr id="3" name="Diagram 5">
          <a:extLst>
            <a:ext uri="{FF2B5EF4-FFF2-40B4-BE49-F238E27FC236}">
              <a16:creationId xmlns:a16="http://schemas.microsoft.com/office/drawing/2014/main" id="{42688CE6-D055-4BFD-9483-A32C9A752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73024</xdr:colOff>
      <xdr:row>15</xdr:row>
      <xdr:rowOff>149225</xdr:rowOff>
    </xdr:from>
    <xdr:to>
      <xdr:col>8</xdr:col>
      <xdr:colOff>86274</xdr:colOff>
      <xdr:row>30</xdr:row>
      <xdr:rowOff>168550</xdr:rowOff>
    </xdr:to>
    <xdr:graphicFrame macro="">
      <xdr:nvGraphicFramePr>
        <xdr:cNvPr id="2" name="Diagram 2">
          <a:extLst>
            <a:ext uri="{FF2B5EF4-FFF2-40B4-BE49-F238E27FC236}">
              <a16:creationId xmlns:a16="http://schemas.microsoft.com/office/drawing/2014/main" id="{FDB2685E-40B1-48C5-9E4A-7579FA80A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3175</xdr:colOff>
      <xdr:row>6</xdr:row>
      <xdr:rowOff>104775</xdr:rowOff>
    </xdr:from>
    <xdr:to>
      <xdr:col>12</xdr:col>
      <xdr:colOff>520700</xdr:colOff>
      <xdr:row>21</xdr:row>
      <xdr:rowOff>85725</xdr:rowOff>
    </xdr:to>
    <xdr:graphicFrame macro="">
      <xdr:nvGraphicFramePr>
        <xdr:cNvPr id="2" name="Diagram 1">
          <a:extLst>
            <a:ext uri="{FF2B5EF4-FFF2-40B4-BE49-F238E27FC236}">
              <a16:creationId xmlns:a16="http://schemas.microsoft.com/office/drawing/2014/main" id="{E4B33566-4242-4823-B4F8-F5D7581A9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9525</xdr:colOff>
      <xdr:row>17</xdr:row>
      <xdr:rowOff>98425</xdr:rowOff>
    </xdr:from>
    <xdr:to>
      <xdr:col>7</xdr:col>
      <xdr:colOff>279950</xdr:colOff>
      <xdr:row>33</xdr:row>
      <xdr:rowOff>98700</xdr:rowOff>
    </xdr:to>
    <xdr:graphicFrame macro="">
      <xdr:nvGraphicFramePr>
        <xdr:cNvPr id="2" name="Diagram 5">
          <a:extLst>
            <a:ext uri="{FF2B5EF4-FFF2-40B4-BE49-F238E27FC236}">
              <a16:creationId xmlns:a16="http://schemas.microsoft.com/office/drawing/2014/main" id="{3944823B-4C08-4CE4-AA58-85C947F36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57150</xdr:colOff>
      <xdr:row>15</xdr:row>
      <xdr:rowOff>161925</xdr:rowOff>
    </xdr:from>
    <xdr:to>
      <xdr:col>5</xdr:col>
      <xdr:colOff>533950</xdr:colOff>
      <xdr:row>30</xdr:row>
      <xdr:rowOff>178075</xdr:rowOff>
    </xdr:to>
    <xdr:graphicFrame macro="">
      <xdr:nvGraphicFramePr>
        <xdr:cNvPr id="2" name="Diagram 2">
          <a:extLst>
            <a:ext uri="{FF2B5EF4-FFF2-40B4-BE49-F238E27FC236}">
              <a16:creationId xmlns:a16="http://schemas.microsoft.com/office/drawing/2014/main" id="{81442F93-E6F0-4F65-8EDA-54B99B2ADD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77787</xdr:colOff>
      <xdr:row>14</xdr:row>
      <xdr:rowOff>163512</xdr:rowOff>
    </xdr:from>
    <xdr:to>
      <xdr:col>5</xdr:col>
      <xdr:colOff>65637</xdr:colOff>
      <xdr:row>30</xdr:row>
      <xdr:rowOff>151087</xdr:rowOff>
    </xdr:to>
    <xdr:graphicFrame macro="">
      <xdr:nvGraphicFramePr>
        <xdr:cNvPr id="2" name="Diagram 3">
          <a:extLst>
            <a:ext uri="{FF2B5EF4-FFF2-40B4-BE49-F238E27FC236}">
              <a16:creationId xmlns:a16="http://schemas.microsoft.com/office/drawing/2014/main" id="{3078618C-292D-4235-A9EB-B9898FB041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29</xdr:row>
      <xdr:rowOff>11056</xdr:rowOff>
    </xdr:from>
    <xdr:to>
      <xdr:col>8</xdr:col>
      <xdr:colOff>349250</xdr:colOff>
      <xdr:row>53</xdr:row>
      <xdr:rowOff>82176</xdr:rowOff>
    </xdr:to>
    <xdr:graphicFrame macro="">
      <xdr:nvGraphicFramePr>
        <xdr:cNvPr id="2" name="Diagram 1">
          <a:extLst>
            <a:ext uri="{FF2B5EF4-FFF2-40B4-BE49-F238E27FC236}">
              <a16:creationId xmlns:a16="http://schemas.microsoft.com/office/drawing/2014/main" id="{84126FF3-6003-41CF-8F54-EF14A8141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31</xdr:row>
      <xdr:rowOff>39370</xdr:rowOff>
    </xdr:from>
    <xdr:to>
      <xdr:col>8</xdr:col>
      <xdr:colOff>365760</xdr:colOff>
      <xdr:row>56</xdr:row>
      <xdr:rowOff>66040</xdr:rowOff>
    </xdr:to>
    <xdr:graphicFrame macro="">
      <xdr:nvGraphicFramePr>
        <xdr:cNvPr id="2" name="Diagram 1">
          <a:extLst>
            <a:ext uri="{FF2B5EF4-FFF2-40B4-BE49-F238E27FC236}">
              <a16:creationId xmlns:a16="http://schemas.microsoft.com/office/drawing/2014/main" id="{A3093629-F330-4106-8455-3919457F3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12</xdr:row>
      <xdr:rowOff>163084</xdr:rowOff>
    </xdr:from>
    <xdr:to>
      <xdr:col>5</xdr:col>
      <xdr:colOff>600561</xdr:colOff>
      <xdr:row>31</xdr:row>
      <xdr:rowOff>54909</xdr:rowOff>
    </xdr:to>
    <xdr:graphicFrame macro="">
      <xdr:nvGraphicFramePr>
        <xdr:cNvPr id="2" name="Diagram 2">
          <a:extLst>
            <a:ext uri="{FF2B5EF4-FFF2-40B4-BE49-F238E27FC236}">
              <a16:creationId xmlns:a16="http://schemas.microsoft.com/office/drawing/2014/main" id="{9C3592C1-44E3-4E83-9873-9AC42F9A2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17</xdr:row>
      <xdr:rowOff>10160</xdr:rowOff>
    </xdr:from>
    <xdr:to>
      <xdr:col>8</xdr:col>
      <xdr:colOff>187288</xdr:colOff>
      <xdr:row>38</xdr:row>
      <xdr:rowOff>128495</xdr:rowOff>
    </xdr:to>
    <xdr:graphicFrame macro="">
      <xdr:nvGraphicFramePr>
        <xdr:cNvPr id="2" name="Diagram 1">
          <a:extLst>
            <a:ext uri="{FF2B5EF4-FFF2-40B4-BE49-F238E27FC236}">
              <a16:creationId xmlns:a16="http://schemas.microsoft.com/office/drawing/2014/main" id="{2CF086AA-0FED-4B14-B958-7EFCD0EEE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10</xdr:col>
      <xdr:colOff>627380</xdr:colOff>
      <xdr:row>18</xdr:row>
      <xdr:rowOff>177800</xdr:rowOff>
    </xdr:from>
    <xdr:to>
      <xdr:col>22</xdr:col>
      <xdr:colOff>92710</xdr:colOff>
      <xdr:row>41</xdr:row>
      <xdr:rowOff>67310</xdr:rowOff>
    </xdr:to>
    <xdr:graphicFrame macro="">
      <xdr:nvGraphicFramePr>
        <xdr:cNvPr id="3" name="Diagram 3">
          <a:extLst>
            <a:ext uri="{FF2B5EF4-FFF2-40B4-BE49-F238E27FC236}">
              <a16:creationId xmlns:a16="http://schemas.microsoft.com/office/drawing/2014/main" id="{F138D860-2E6B-43D5-9DA1-89FCF5DF2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184150</xdr:colOff>
      <xdr:row>13</xdr:row>
      <xdr:rowOff>134620</xdr:rowOff>
    </xdr:from>
    <xdr:to>
      <xdr:col>6</xdr:col>
      <xdr:colOff>298450</xdr:colOff>
      <xdr:row>35</xdr:row>
      <xdr:rowOff>62230</xdr:rowOff>
    </xdr:to>
    <xdr:graphicFrame macro="">
      <xdr:nvGraphicFramePr>
        <xdr:cNvPr id="2" name="Diagram 3">
          <a:extLst>
            <a:ext uri="{FF2B5EF4-FFF2-40B4-BE49-F238E27FC236}">
              <a16:creationId xmlns:a16="http://schemas.microsoft.com/office/drawing/2014/main" id="{14B355DF-9FEC-404D-9DBE-DB82FAD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24</xdr:row>
      <xdr:rowOff>24130</xdr:rowOff>
    </xdr:from>
    <xdr:to>
      <xdr:col>9</xdr:col>
      <xdr:colOff>63500</xdr:colOff>
      <xdr:row>51</xdr:row>
      <xdr:rowOff>62230</xdr:rowOff>
    </xdr:to>
    <xdr:graphicFrame macro="">
      <xdr:nvGraphicFramePr>
        <xdr:cNvPr id="2" name="Diagram 1">
          <a:extLst>
            <a:ext uri="{FF2B5EF4-FFF2-40B4-BE49-F238E27FC236}">
              <a16:creationId xmlns:a16="http://schemas.microsoft.com/office/drawing/2014/main" id="{4156C965-3942-46BC-A5B4-500CAC3E3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425450</xdr:colOff>
      <xdr:row>2</xdr:row>
      <xdr:rowOff>180975</xdr:rowOff>
    </xdr:from>
    <xdr:to>
      <xdr:col>13</xdr:col>
      <xdr:colOff>425450</xdr:colOff>
      <xdr:row>17</xdr:row>
      <xdr:rowOff>142875</xdr:rowOff>
    </xdr:to>
    <xdr:graphicFrame macro="">
      <xdr:nvGraphicFramePr>
        <xdr:cNvPr id="2" name="Diagram 1">
          <a:extLst>
            <a:ext uri="{FF2B5EF4-FFF2-40B4-BE49-F238E27FC236}">
              <a16:creationId xmlns:a16="http://schemas.microsoft.com/office/drawing/2014/main" id="{8F5A351F-EE62-4FEC-B395-05CF5A33D6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5</xdr:col>
      <xdr:colOff>5080</xdr:colOff>
      <xdr:row>3</xdr:row>
      <xdr:rowOff>177800</xdr:rowOff>
    </xdr:from>
    <xdr:to>
      <xdr:col>9</xdr:col>
      <xdr:colOff>754380</xdr:colOff>
      <xdr:row>31</xdr:row>
      <xdr:rowOff>44450</xdr:rowOff>
    </xdr:to>
    <xdr:graphicFrame macro="">
      <xdr:nvGraphicFramePr>
        <xdr:cNvPr id="2" name="Diagram 4">
          <a:extLst>
            <a:ext uri="{FF2B5EF4-FFF2-40B4-BE49-F238E27FC236}">
              <a16:creationId xmlns:a16="http://schemas.microsoft.com/office/drawing/2014/main" id="{2BA245A2-FBF2-4230-B824-8596B3E39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oneCellAnchor>
    <xdr:from>
      <xdr:col>6</xdr:col>
      <xdr:colOff>1149350</xdr:colOff>
      <xdr:row>1</xdr:row>
      <xdr:rowOff>178435</xdr:rowOff>
    </xdr:from>
    <xdr:ext cx="5940615" cy="3319740"/>
    <xdr:graphicFrame macro="">
      <xdr:nvGraphicFramePr>
        <xdr:cNvPr id="2" name="Diagram 1">
          <a:extLst>
            <a:ext uri="{FF2B5EF4-FFF2-40B4-BE49-F238E27FC236}">
              <a16:creationId xmlns:a16="http://schemas.microsoft.com/office/drawing/2014/main" id="{21589891-B1D1-4192-82A8-20E4F80F2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2.xml><?xml version="1.0" encoding="utf-8"?>
<xdr:wsDr xmlns:xdr="http://schemas.openxmlformats.org/drawingml/2006/spreadsheetDrawing" xmlns:a="http://schemas.openxmlformats.org/drawingml/2006/main">
  <xdr:twoCellAnchor editAs="oneCell">
    <xdr:from>
      <xdr:col>7</xdr:col>
      <xdr:colOff>545466</xdr:colOff>
      <xdr:row>2</xdr:row>
      <xdr:rowOff>0</xdr:rowOff>
    </xdr:from>
    <xdr:to>
      <xdr:col>18</xdr:col>
      <xdr:colOff>9526</xdr:colOff>
      <xdr:row>20</xdr:row>
      <xdr:rowOff>76200</xdr:rowOff>
    </xdr:to>
    <xdr:graphicFrame macro="">
      <xdr:nvGraphicFramePr>
        <xdr:cNvPr id="2" name="Diagram 1">
          <a:extLst>
            <a:ext uri="{FF2B5EF4-FFF2-40B4-BE49-F238E27FC236}">
              <a16:creationId xmlns:a16="http://schemas.microsoft.com/office/drawing/2014/main" id="{B24B1631-1F46-463A-B712-B10F8E0B8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editAs="oneCell">
    <xdr:from>
      <xdr:col>7</xdr:col>
      <xdr:colOff>476250</xdr:colOff>
      <xdr:row>2</xdr:row>
      <xdr:rowOff>51435</xdr:rowOff>
    </xdr:from>
    <xdr:to>
      <xdr:col>17</xdr:col>
      <xdr:colOff>429450</xdr:colOff>
      <xdr:row>19</xdr:row>
      <xdr:rowOff>142835</xdr:rowOff>
    </xdr:to>
    <xdr:graphicFrame macro="">
      <xdr:nvGraphicFramePr>
        <xdr:cNvPr id="3" name="Diagram 2">
          <a:extLst>
            <a:ext uri="{FF2B5EF4-FFF2-40B4-BE49-F238E27FC236}">
              <a16:creationId xmlns:a16="http://schemas.microsoft.com/office/drawing/2014/main" id="{DEE15FE4-860F-4828-89A0-58828E108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editAs="oneCell">
    <xdr:from>
      <xdr:col>7</xdr:col>
      <xdr:colOff>248920</xdr:colOff>
      <xdr:row>1</xdr:row>
      <xdr:rowOff>177800</xdr:rowOff>
    </xdr:from>
    <xdr:to>
      <xdr:col>17</xdr:col>
      <xdr:colOff>213550</xdr:colOff>
      <xdr:row>19</xdr:row>
      <xdr:rowOff>58380</xdr:rowOff>
    </xdr:to>
    <xdr:graphicFrame macro="">
      <xdr:nvGraphicFramePr>
        <xdr:cNvPr id="2" name="Diagram 2">
          <a:extLst>
            <a:ext uri="{FF2B5EF4-FFF2-40B4-BE49-F238E27FC236}">
              <a16:creationId xmlns:a16="http://schemas.microsoft.com/office/drawing/2014/main" id="{6DA6D574-DCDB-4781-80C6-4A6A296C2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editAs="oneCell">
    <xdr:from>
      <xdr:col>7</xdr:col>
      <xdr:colOff>60960</xdr:colOff>
      <xdr:row>2</xdr:row>
      <xdr:rowOff>184785</xdr:rowOff>
    </xdr:from>
    <xdr:to>
      <xdr:col>17</xdr:col>
      <xdr:colOff>21780</xdr:colOff>
      <xdr:row>22</xdr:row>
      <xdr:rowOff>12025</xdr:rowOff>
    </xdr:to>
    <xdr:graphicFrame macro="">
      <xdr:nvGraphicFramePr>
        <xdr:cNvPr id="2" name="Diagram 4">
          <a:extLst>
            <a:ext uri="{FF2B5EF4-FFF2-40B4-BE49-F238E27FC236}">
              <a16:creationId xmlns:a16="http://schemas.microsoft.com/office/drawing/2014/main" id="{BD14F315-5776-4608-8145-C3A942458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editAs="oneCell">
    <xdr:from>
      <xdr:col>7</xdr:col>
      <xdr:colOff>354965</xdr:colOff>
      <xdr:row>2</xdr:row>
      <xdr:rowOff>176530</xdr:rowOff>
    </xdr:from>
    <xdr:to>
      <xdr:col>20</xdr:col>
      <xdr:colOff>143510</xdr:colOff>
      <xdr:row>20</xdr:row>
      <xdr:rowOff>82510</xdr:rowOff>
    </xdr:to>
    <xdr:graphicFrame macro="">
      <xdr:nvGraphicFramePr>
        <xdr:cNvPr id="2" name="Diagram 1">
          <a:extLst>
            <a:ext uri="{FF2B5EF4-FFF2-40B4-BE49-F238E27FC236}">
              <a16:creationId xmlns:a16="http://schemas.microsoft.com/office/drawing/2014/main" id="{7F783C43-5097-4FE2-B3DA-C0B9956EF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49530</xdr:colOff>
      <xdr:row>13</xdr:row>
      <xdr:rowOff>42861</xdr:rowOff>
    </xdr:from>
    <xdr:to>
      <xdr:col>3</xdr:col>
      <xdr:colOff>352425</xdr:colOff>
      <xdr:row>26</xdr:row>
      <xdr:rowOff>47624</xdr:rowOff>
    </xdr:to>
    <xdr:graphicFrame macro="">
      <xdr:nvGraphicFramePr>
        <xdr:cNvPr id="2" name="Diagram 1">
          <a:extLst>
            <a:ext uri="{FF2B5EF4-FFF2-40B4-BE49-F238E27FC236}">
              <a16:creationId xmlns:a16="http://schemas.microsoft.com/office/drawing/2014/main" id="{B291D20B-BCDC-4231-BBFA-0244983FF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57150</xdr:colOff>
      <xdr:row>9</xdr:row>
      <xdr:rowOff>76200</xdr:rowOff>
    </xdr:from>
    <xdr:to>
      <xdr:col>6</xdr:col>
      <xdr:colOff>104775</xdr:colOff>
      <xdr:row>29</xdr:row>
      <xdr:rowOff>152400</xdr:rowOff>
    </xdr:to>
    <xdr:graphicFrame macro="">
      <xdr:nvGraphicFramePr>
        <xdr:cNvPr id="2" name="Diagram 1">
          <a:extLst>
            <a:ext uri="{FF2B5EF4-FFF2-40B4-BE49-F238E27FC236}">
              <a16:creationId xmlns:a16="http://schemas.microsoft.com/office/drawing/2014/main" id="{F8CB4BF0-EAFC-48FB-A9EC-BB892D333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247650</xdr:colOff>
      <xdr:row>12</xdr:row>
      <xdr:rowOff>128587</xdr:rowOff>
    </xdr:from>
    <xdr:to>
      <xdr:col>5</xdr:col>
      <xdr:colOff>647700</xdr:colOff>
      <xdr:row>27</xdr:row>
      <xdr:rowOff>14287</xdr:rowOff>
    </xdr:to>
    <xdr:graphicFrame macro="">
      <xdr:nvGraphicFramePr>
        <xdr:cNvPr id="2" name="Diagram 1">
          <a:extLst>
            <a:ext uri="{FF2B5EF4-FFF2-40B4-BE49-F238E27FC236}">
              <a16:creationId xmlns:a16="http://schemas.microsoft.com/office/drawing/2014/main" id="{4427B366-7E1E-4C58-B051-C5C0AFC508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657225</xdr:colOff>
      <xdr:row>4</xdr:row>
      <xdr:rowOff>166687</xdr:rowOff>
    </xdr:from>
    <xdr:to>
      <xdr:col>15</xdr:col>
      <xdr:colOff>657225</xdr:colOff>
      <xdr:row>19</xdr:row>
      <xdr:rowOff>52387</xdr:rowOff>
    </xdr:to>
    <xdr:graphicFrame macro="">
      <xdr:nvGraphicFramePr>
        <xdr:cNvPr id="2" name="Diagram 1">
          <a:extLst>
            <a:ext uri="{FF2B5EF4-FFF2-40B4-BE49-F238E27FC236}">
              <a16:creationId xmlns:a16="http://schemas.microsoft.com/office/drawing/2014/main" id="{BD25E8DF-2578-4B4E-B969-128FF66E4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647700</xdr:colOff>
      <xdr:row>19</xdr:row>
      <xdr:rowOff>104775</xdr:rowOff>
    </xdr:from>
    <xdr:to>
      <xdr:col>15</xdr:col>
      <xdr:colOff>647700</xdr:colOff>
      <xdr:row>33</xdr:row>
      <xdr:rowOff>180975</xdr:rowOff>
    </xdr:to>
    <xdr:graphicFrame macro="">
      <xdr:nvGraphicFramePr>
        <xdr:cNvPr id="3" name="Diagram 2">
          <a:extLst>
            <a:ext uri="{FF2B5EF4-FFF2-40B4-BE49-F238E27FC236}">
              <a16:creationId xmlns:a16="http://schemas.microsoft.com/office/drawing/2014/main" id="{D03DFBE4-FB9A-4D13-BAB7-F8586DDAF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3</xdr:col>
      <xdr:colOff>800099</xdr:colOff>
      <xdr:row>3</xdr:row>
      <xdr:rowOff>166687</xdr:rowOff>
    </xdr:from>
    <xdr:to>
      <xdr:col>9</xdr:col>
      <xdr:colOff>447674</xdr:colOff>
      <xdr:row>21</xdr:row>
      <xdr:rowOff>123825</xdr:rowOff>
    </xdr:to>
    <xdr:graphicFrame macro="">
      <xdr:nvGraphicFramePr>
        <xdr:cNvPr id="2" name="Diagram 2">
          <a:extLst>
            <a:ext uri="{FF2B5EF4-FFF2-40B4-BE49-F238E27FC236}">
              <a16:creationId xmlns:a16="http://schemas.microsoft.com/office/drawing/2014/main" id="{FA76FBBC-A57C-4684-ADA3-5EA33E5FD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4</xdr:col>
      <xdr:colOff>498475</xdr:colOff>
      <xdr:row>3</xdr:row>
      <xdr:rowOff>73025</xdr:rowOff>
    </xdr:from>
    <xdr:to>
      <xdr:col>11</xdr:col>
      <xdr:colOff>34250</xdr:colOff>
      <xdr:row>21</xdr:row>
      <xdr:rowOff>32525</xdr:rowOff>
    </xdr:to>
    <xdr:graphicFrame macro="">
      <xdr:nvGraphicFramePr>
        <xdr:cNvPr id="2" name="Diagram 1">
          <a:extLst>
            <a:ext uri="{FF2B5EF4-FFF2-40B4-BE49-F238E27FC236}">
              <a16:creationId xmlns:a16="http://schemas.microsoft.com/office/drawing/2014/main" id="{695C939E-09C0-4A18-95F5-7209143C7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92078</xdr:colOff>
      <xdr:row>20</xdr:row>
      <xdr:rowOff>104775</xdr:rowOff>
    </xdr:from>
    <xdr:to>
      <xdr:col>8</xdr:col>
      <xdr:colOff>219076</xdr:colOff>
      <xdr:row>43</xdr:row>
      <xdr:rowOff>47625</xdr:rowOff>
    </xdr:to>
    <xdr:graphicFrame macro="">
      <xdr:nvGraphicFramePr>
        <xdr:cNvPr id="2" name="Diagram 1">
          <a:extLst>
            <a:ext uri="{FF2B5EF4-FFF2-40B4-BE49-F238E27FC236}">
              <a16:creationId xmlns:a16="http://schemas.microsoft.com/office/drawing/2014/main" id="{20F313CC-1997-40A0-B994-FC1E953A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318135</xdr:colOff>
      <xdr:row>17</xdr:row>
      <xdr:rowOff>73658</xdr:rowOff>
    </xdr:from>
    <xdr:to>
      <xdr:col>6</xdr:col>
      <xdr:colOff>422910</xdr:colOff>
      <xdr:row>45</xdr:row>
      <xdr:rowOff>144780</xdr:rowOff>
    </xdr:to>
    <xdr:graphicFrame macro="">
      <xdr:nvGraphicFramePr>
        <xdr:cNvPr id="2" name="Diagram 1">
          <a:extLst>
            <a:ext uri="{FF2B5EF4-FFF2-40B4-BE49-F238E27FC236}">
              <a16:creationId xmlns:a16="http://schemas.microsoft.com/office/drawing/2014/main" id="{1582A94A-BACA-4A5C-B3DE-77E26751F1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195260</xdr:colOff>
      <xdr:row>20</xdr:row>
      <xdr:rowOff>171449</xdr:rowOff>
    </xdr:from>
    <xdr:to>
      <xdr:col>8</xdr:col>
      <xdr:colOff>323849</xdr:colOff>
      <xdr:row>43</xdr:row>
      <xdr:rowOff>9524</xdr:rowOff>
    </xdr:to>
    <xdr:graphicFrame macro="">
      <xdr:nvGraphicFramePr>
        <xdr:cNvPr id="2" name="Diagram 2">
          <a:extLst>
            <a:ext uri="{FF2B5EF4-FFF2-40B4-BE49-F238E27FC236}">
              <a16:creationId xmlns:a16="http://schemas.microsoft.com/office/drawing/2014/main" id="{B1106903-0B93-47A5-9935-492C72E36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0.14564</cdr:x>
      <cdr:y>0.00677</cdr:y>
    </cdr:from>
    <cdr:to>
      <cdr:x>0.14843</cdr:x>
      <cdr:y>0.88036</cdr:y>
    </cdr:to>
    <cdr:cxnSp macro="">
      <cdr:nvCxnSpPr>
        <cdr:cNvPr id="3" name="Rett linje 2">
          <a:extLst xmlns:a="http://schemas.openxmlformats.org/drawingml/2006/main">
            <a:ext uri="{FF2B5EF4-FFF2-40B4-BE49-F238E27FC236}">
              <a16:creationId xmlns:a16="http://schemas.microsoft.com/office/drawing/2014/main" id="{9473B41C-D187-F59A-3BB4-BE1E2CE2AC97}"/>
            </a:ext>
          </a:extLst>
        </cdr:cNvPr>
        <cdr:cNvCxnSpPr/>
      </cdr:nvCxnSpPr>
      <cdr:spPr>
        <a:xfrm xmlns:a="http://schemas.openxmlformats.org/drawingml/2006/main" flipH="1">
          <a:off x="995365" y="28576"/>
          <a:ext cx="19050" cy="3686175"/>
        </a:xfrm>
        <a:prstGeom xmlns:a="http://schemas.openxmlformats.org/drawingml/2006/main" prst="line">
          <a:avLst/>
        </a:prstGeom>
        <a:ln xmlns:a="http://schemas.openxmlformats.org/drawingml/2006/main" w="19050" cap="flat" cmpd="sng" algn="ctr">
          <a:solidFill>
            <a:schemeClr val="dk1"/>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userShapes>
</file>

<file path=xl/drawings/drawing66.xml><?xml version="1.0" encoding="utf-8"?>
<xdr:wsDr xmlns:xdr="http://schemas.openxmlformats.org/drawingml/2006/spreadsheetDrawing" xmlns:a="http://schemas.openxmlformats.org/drawingml/2006/main">
  <xdr:twoCellAnchor>
    <xdr:from>
      <xdr:col>1</xdr:col>
      <xdr:colOff>0</xdr:colOff>
      <xdr:row>17</xdr:row>
      <xdr:rowOff>175260</xdr:rowOff>
    </xdr:from>
    <xdr:to>
      <xdr:col>6</xdr:col>
      <xdr:colOff>581025</xdr:colOff>
      <xdr:row>37</xdr:row>
      <xdr:rowOff>144780</xdr:rowOff>
    </xdr:to>
    <xdr:graphicFrame macro="">
      <xdr:nvGraphicFramePr>
        <xdr:cNvPr id="2" name="Diagram 1">
          <a:extLst>
            <a:ext uri="{FF2B5EF4-FFF2-40B4-BE49-F238E27FC236}">
              <a16:creationId xmlns:a16="http://schemas.microsoft.com/office/drawing/2014/main" id="{EE530C90-E85A-4CE0-9D02-6D56DC25B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0.8928</cdr:x>
      <cdr:y>0</cdr:y>
    </cdr:from>
    <cdr:to>
      <cdr:x>1</cdr:x>
      <cdr:y>0.06319</cdr:y>
    </cdr:to>
    <cdr:sp macro="" textlink="">
      <cdr:nvSpPr>
        <cdr:cNvPr id="2" name="TekstSylinder 1">
          <a:extLst xmlns:a="http://schemas.openxmlformats.org/drawingml/2006/main">
            <a:ext uri="{FF2B5EF4-FFF2-40B4-BE49-F238E27FC236}">
              <a16:creationId xmlns:a16="http://schemas.microsoft.com/office/drawing/2014/main" id="{759463B0-1562-AC02-E9DB-328A299DDD50}"/>
            </a:ext>
          </a:extLst>
        </cdr:cNvPr>
        <cdr:cNvSpPr txBox="1"/>
      </cdr:nvSpPr>
      <cdr:spPr>
        <a:xfrm xmlns:a="http://schemas.openxmlformats.org/drawingml/2006/main">
          <a:off x="5553075" y="0"/>
          <a:ext cx="666750" cy="238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000" b="0" i="0" u="none" strike="noStrike" kern="1200" baseline="0">
              <a:solidFill>
                <a:sysClr val="windowText" lastClr="000000">
                  <a:lumMod val="65000"/>
                  <a:lumOff val="35000"/>
                </a:sysClr>
              </a:solidFill>
              <a:latin typeface="+mn-lt"/>
              <a:ea typeface="+mn-ea"/>
              <a:cs typeface="+mn-cs"/>
            </a:rPr>
            <a:t>Prosent</a:t>
          </a:r>
        </a:p>
      </cdr:txBody>
    </cdr:sp>
  </cdr:relSizeAnchor>
</c:userShapes>
</file>

<file path=xl/drawings/drawing68.xml><?xml version="1.0" encoding="utf-8"?>
<xdr:wsDr xmlns:xdr="http://schemas.openxmlformats.org/drawingml/2006/spreadsheetDrawing" xmlns:a="http://schemas.openxmlformats.org/drawingml/2006/main">
  <xdr:twoCellAnchor>
    <xdr:from>
      <xdr:col>0</xdr:col>
      <xdr:colOff>0</xdr:colOff>
      <xdr:row>19</xdr:row>
      <xdr:rowOff>10476</xdr:rowOff>
    </xdr:from>
    <xdr:to>
      <xdr:col>7</xdr:col>
      <xdr:colOff>187643</xdr:colOff>
      <xdr:row>39</xdr:row>
      <xdr:rowOff>83819</xdr:rowOff>
    </xdr:to>
    <xdr:graphicFrame macro="">
      <xdr:nvGraphicFramePr>
        <xdr:cNvPr id="2" name="Diagram 1">
          <a:extLst>
            <a:ext uri="{FF2B5EF4-FFF2-40B4-BE49-F238E27FC236}">
              <a16:creationId xmlns:a16="http://schemas.microsoft.com/office/drawing/2014/main" id="{F948B1FD-3827-4D96-AE73-2FFA34322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20</xdr:row>
      <xdr:rowOff>10476</xdr:rowOff>
    </xdr:from>
    <xdr:to>
      <xdr:col>6</xdr:col>
      <xdr:colOff>691515</xdr:colOff>
      <xdr:row>38</xdr:row>
      <xdr:rowOff>125730</xdr:rowOff>
    </xdr:to>
    <xdr:graphicFrame macro="">
      <xdr:nvGraphicFramePr>
        <xdr:cNvPr id="2" name="Diagram 3">
          <a:extLst>
            <a:ext uri="{FF2B5EF4-FFF2-40B4-BE49-F238E27FC236}">
              <a16:creationId xmlns:a16="http://schemas.microsoft.com/office/drawing/2014/main" id="{A55AC696-EEA2-4DFC-BF84-0181BC8E27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7620</xdr:colOff>
      <xdr:row>5</xdr:row>
      <xdr:rowOff>60961</xdr:rowOff>
    </xdr:from>
    <xdr:to>
      <xdr:col>13</xdr:col>
      <xdr:colOff>483759</xdr:colOff>
      <xdr:row>30</xdr:row>
      <xdr:rowOff>30481</xdr:rowOff>
    </xdr:to>
    <xdr:pic>
      <xdr:nvPicPr>
        <xdr:cNvPr id="3" name="Picture 2">
          <a:extLst>
            <a:ext uri="{FF2B5EF4-FFF2-40B4-BE49-F238E27FC236}">
              <a16:creationId xmlns:a16="http://schemas.microsoft.com/office/drawing/2014/main" id="{E41D5AFF-E1A8-5620-1240-68BE4E4CAAD2}"/>
            </a:ext>
          </a:extLst>
        </xdr:cNvPr>
        <xdr:cNvPicPr>
          <a:picLocks noChangeAspect="1"/>
        </xdr:cNvPicPr>
      </xdr:nvPicPr>
      <xdr:blipFill>
        <a:blip xmlns:r="http://schemas.openxmlformats.org/officeDocument/2006/relationships" r:embed="rId1"/>
        <a:stretch>
          <a:fillRect/>
        </a:stretch>
      </xdr:blipFill>
      <xdr:spPr>
        <a:xfrm>
          <a:off x="5775960" y="967741"/>
          <a:ext cx="6023499" cy="441198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0</xdr:col>
      <xdr:colOff>249767</xdr:colOff>
      <xdr:row>23</xdr:row>
      <xdr:rowOff>127794</xdr:rowOff>
    </xdr:from>
    <xdr:to>
      <xdr:col>5</xdr:col>
      <xdr:colOff>1102519</xdr:colOff>
      <xdr:row>47</xdr:row>
      <xdr:rowOff>16934</xdr:rowOff>
    </xdr:to>
    <xdr:graphicFrame macro="">
      <xdr:nvGraphicFramePr>
        <xdr:cNvPr id="2" name="Diagram 13">
          <a:extLst>
            <a:ext uri="{FF2B5EF4-FFF2-40B4-BE49-F238E27FC236}">
              <a16:creationId xmlns:a16="http://schemas.microsoft.com/office/drawing/2014/main" id="{6E947AD2-5502-453D-B665-C4ECEA105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658283</xdr:colOff>
      <xdr:row>20</xdr:row>
      <xdr:rowOff>12699</xdr:rowOff>
    </xdr:from>
    <xdr:to>
      <xdr:col>12</xdr:col>
      <xdr:colOff>330200</xdr:colOff>
      <xdr:row>43</xdr:row>
      <xdr:rowOff>44450</xdr:rowOff>
    </xdr:to>
    <xdr:graphicFrame macro="">
      <xdr:nvGraphicFramePr>
        <xdr:cNvPr id="3" name="Diagram 14">
          <a:extLst>
            <a:ext uri="{FF2B5EF4-FFF2-40B4-BE49-F238E27FC236}">
              <a16:creationId xmlns:a16="http://schemas.microsoft.com/office/drawing/2014/main" id="{D9A0FDF1-352C-4643-800D-7E3B332112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459317</xdr:colOff>
      <xdr:row>20</xdr:row>
      <xdr:rowOff>21167</xdr:rowOff>
    </xdr:from>
    <xdr:to>
      <xdr:col>18</xdr:col>
      <xdr:colOff>224367</xdr:colOff>
      <xdr:row>43</xdr:row>
      <xdr:rowOff>52918</xdr:rowOff>
    </xdr:to>
    <xdr:graphicFrame macro="">
      <xdr:nvGraphicFramePr>
        <xdr:cNvPr id="4" name="Diagram 18">
          <a:extLst>
            <a:ext uri="{FF2B5EF4-FFF2-40B4-BE49-F238E27FC236}">
              <a16:creationId xmlns:a16="http://schemas.microsoft.com/office/drawing/2014/main" id="{FFC3C6A2-5D5F-4FCF-84DC-EDA110467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336550</xdr:colOff>
      <xdr:row>20</xdr:row>
      <xdr:rowOff>64219</xdr:rowOff>
    </xdr:from>
    <xdr:to>
      <xdr:col>24</xdr:col>
      <xdr:colOff>107950</xdr:colOff>
      <xdr:row>43</xdr:row>
      <xdr:rowOff>95970</xdr:rowOff>
    </xdr:to>
    <xdr:graphicFrame macro="">
      <xdr:nvGraphicFramePr>
        <xdr:cNvPr id="5" name="Diagram 19">
          <a:extLst>
            <a:ext uri="{FF2B5EF4-FFF2-40B4-BE49-F238E27FC236}">
              <a16:creationId xmlns:a16="http://schemas.microsoft.com/office/drawing/2014/main" id="{9C0FD8E0-69AF-44AF-9269-7DE40D1D3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630766</xdr:colOff>
      <xdr:row>44</xdr:row>
      <xdr:rowOff>160867</xdr:rowOff>
    </xdr:from>
    <xdr:to>
      <xdr:col>12</xdr:col>
      <xdr:colOff>302683</xdr:colOff>
      <xdr:row>68</xdr:row>
      <xdr:rowOff>2118</xdr:rowOff>
    </xdr:to>
    <xdr:graphicFrame macro="">
      <xdr:nvGraphicFramePr>
        <xdr:cNvPr id="6" name="Diagram 20">
          <a:extLst>
            <a:ext uri="{FF2B5EF4-FFF2-40B4-BE49-F238E27FC236}">
              <a16:creationId xmlns:a16="http://schemas.microsoft.com/office/drawing/2014/main" id="{5CD80186-48F4-4C01-832B-33C59E5FD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442383</xdr:colOff>
      <xdr:row>45</xdr:row>
      <xdr:rowOff>6350</xdr:rowOff>
    </xdr:from>
    <xdr:to>
      <xdr:col>18</xdr:col>
      <xdr:colOff>207433</xdr:colOff>
      <xdr:row>68</xdr:row>
      <xdr:rowOff>38101</xdr:rowOff>
    </xdr:to>
    <xdr:graphicFrame macro="">
      <xdr:nvGraphicFramePr>
        <xdr:cNvPr id="7" name="Diagram 21">
          <a:extLst>
            <a:ext uri="{FF2B5EF4-FFF2-40B4-BE49-F238E27FC236}">
              <a16:creationId xmlns:a16="http://schemas.microsoft.com/office/drawing/2014/main" id="{540FC8C0-3084-4467-AA5F-D9613604D3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349250</xdr:colOff>
      <xdr:row>44</xdr:row>
      <xdr:rowOff>150283</xdr:rowOff>
    </xdr:from>
    <xdr:to>
      <xdr:col>24</xdr:col>
      <xdr:colOff>120650</xdr:colOff>
      <xdr:row>67</xdr:row>
      <xdr:rowOff>182034</xdr:rowOff>
    </xdr:to>
    <xdr:graphicFrame macro="">
      <xdr:nvGraphicFramePr>
        <xdr:cNvPr id="8" name="Diagram 22">
          <a:extLst>
            <a:ext uri="{FF2B5EF4-FFF2-40B4-BE49-F238E27FC236}">
              <a16:creationId xmlns:a16="http://schemas.microsoft.com/office/drawing/2014/main" id="{FEC09E3E-E620-4BF4-BDF9-ECFEDE1BF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668866</xdr:colOff>
      <xdr:row>69</xdr:row>
      <xdr:rowOff>107950</xdr:rowOff>
    </xdr:from>
    <xdr:to>
      <xdr:col>12</xdr:col>
      <xdr:colOff>340783</xdr:colOff>
      <xdr:row>92</xdr:row>
      <xdr:rowOff>139700</xdr:rowOff>
    </xdr:to>
    <xdr:graphicFrame macro="">
      <xdr:nvGraphicFramePr>
        <xdr:cNvPr id="9" name="Diagram 23">
          <a:extLst>
            <a:ext uri="{FF2B5EF4-FFF2-40B4-BE49-F238E27FC236}">
              <a16:creationId xmlns:a16="http://schemas.microsoft.com/office/drawing/2014/main" id="{16790EE6-B10B-4197-940D-A74E0C320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512233</xdr:colOff>
      <xdr:row>69</xdr:row>
      <xdr:rowOff>129116</xdr:rowOff>
    </xdr:from>
    <xdr:to>
      <xdr:col>18</xdr:col>
      <xdr:colOff>277283</xdr:colOff>
      <xdr:row>92</xdr:row>
      <xdr:rowOff>160866</xdr:rowOff>
    </xdr:to>
    <xdr:graphicFrame macro="">
      <xdr:nvGraphicFramePr>
        <xdr:cNvPr id="10" name="Diagram 24">
          <a:extLst>
            <a:ext uri="{FF2B5EF4-FFF2-40B4-BE49-F238E27FC236}">
              <a16:creationId xmlns:a16="http://schemas.microsoft.com/office/drawing/2014/main" id="{0ECE0A49-625C-41B9-9469-351C9E889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484716</xdr:colOff>
      <xdr:row>69</xdr:row>
      <xdr:rowOff>158749</xdr:rowOff>
    </xdr:from>
    <xdr:to>
      <xdr:col>24</xdr:col>
      <xdr:colOff>256116</xdr:colOff>
      <xdr:row>93</xdr:row>
      <xdr:rowOff>10583</xdr:rowOff>
    </xdr:to>
    <xdr:graphicFrame macro="">
      <xdr:nvGraphicFramePr>
        <xdr:cNvPr id="11" name="Diagram 25">
          <a:extLst>
            <a:ext uri="{FF2B5EF4-FFF2-40B4-BE49-F238E27FC236}">
              <a16:creationId xmlns:a16="http://schemas.microsoft.com/office/drawing/2014/main" id="{37C69043-B3CA-4AA2-B3E2-799F872CB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1114909</xdr:colOff>
      <xdr:row>93</xdr:row>
      <xdr:rowOff>133350</xdr:rowOff>
    </xdr:from>
    <xdr:to>
      <xdr:col>11</xdr:col>
      <xdr:colOff>388606</xdr:colOff>
      <xdr:row>116</xdr:row>
      <xdr:rowOff>165101</xdr:rowOff>
    </xdr:to>
    <xdr:graphicFrame macro="">
      <xdr:nvGraphicFramePr>
        <xdr:cNvPr id="12" name="Diagram 26">
          <a:extLst>
            <a:ext uri="{FF2B5EF4-FFF2-40B4-BE49-F238E27FC236}">
              <a16:creationId xmlns:a16="http://schemas.microsoft.com/office/drawing/2014/main" id="{2C2ADB46-030A-46CB-AA9F-7AFFB01ED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522816</xdr:colOff>
      <xdr:row>94</xdr:row>
      <xdr:rowOff>40217</xdr:rowOff>
    </xdr:from>
    <xdr:to>
      <xdr:col>18</xdr:col>
      <xdr:colOff>287866</xdr:colOff>
      <xdr:row>117</xdr:row>
      <xdr:rowOff>71968</xdr:rowOff>
    </xdr:to>
    <xdr:graphicFrame macro="">
      <xdr:nvGraphicFramePr>
        <xdr:cNvPr id="13" name="Diagram 27">
          <a:extLst>
            <a:ext uri="{FF2B5EF4-FFF2-40B4-BE49-F238E27FC236}">
              <a16:creationId xmlns:a16="http://schemas.microsoft.com/office/drawing/2014/main" id="{A5588144-48EE-4F63-9995-A2EE1EC4F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13</xdr:row>
      <xdr:rowOff>69850</xdr:rowOff>
    </xdr:from>
    <xdr:to>
      <xdr:col>14</xdr:col>
      <xdr:colOff>550</xdr:colOff>
      <xdr:row>29</xdr:row>
      <xdr:rowOff>3450</xdr:rowOff>
    </xdr:to>
    <xdr:graphicFrame macro="">
      <xdr:nvGraphicFramePr>
        <xdr:cNvPr id="2" name="Diagram 1">
          <a:extLst>
            <a:ext uri="{FF2B5EF4-FFF2-40B4-BE49-F238E27FC236}">
              <a16:creationId xmlns:a16="http://schemas.microsoft.com/office/drawing/2014/main" id="{388879D4-1552-4814-8409-A46EEE76A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9</xdr:col>
      <xdr:colOff>200025</xdr:colOff>
      <xdr:row>2</xdr:row>
      <xdr:rowOff>57150</xdr:rowOff>
    </xdr:from>
    <xdr:to>
      <xdr:col>16</xdr:col>
      <xdr:colOff>626025</xdr:colOff>
      <xdr:row>15</xdr:row>
      <xdr:rowOff>174900</xdr:rowOff>
    </xdr:to>
    <xdr:graphicFrame macro="">
      <xdr:nvGraphicFramePr>
        <xdr:cNvPr id="2" name="Diagram 1">
          <a:extLst>
            <a:ext uri="{FF2B5EF4-FFF2-40B4-BE49-F238E27FC236}">
              <a16:creationId xmlns:a16="http://schemas.microsoft.com/office/drawing/2014/main" id="{D2A232A4-343D-436F-9EE6-F6F69CFC9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30</xdr:col>
      <xdr:colOff>10584</xdr:colOff>
      <xdr:row>31</xdr:row>
      <xdr:rowOff>168274</xdr:rowOff>
    </xdr:from>
    <xdr:to>
      <xdr:col>41</xdr:col>
      <xdr:colOff>743500</xdr:colOff>
      <xdr:row>47</xdr:row>
      <xdr:rowOff>10858</xdr:rowOff>
    </xdr:to>
    <xdr:graphicFrame macro="">
      <xdr:nvGraphicFramePr>
        <xdr:cNvPr id="2" name="Diagram 6">
          <a:extLst>
            <a:ext uri="{FF2B5EF4-FFF2-40B4-BE49-F238E27FC236}">
              <a16:creationId xmlns:a16="http://schemas.microsoft.com/office/drawing/2014/main" id="{3C57D205-37C7-49A5-A4F5-4A36ED712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50</xdr:row>
      <xdr:rowOff>158751</xdr:rowOff>
    </xdr:from>
    <xdr:to>
      <xdr:col>28</xdr:col>
      <xdr:colOff>245024</xdr:colOff>
      <xdr:row>66</xdr:row>
      <xdr:rowOff>1334</xdr:rowOff>
    </xdr:to>
    <xdr:graphicFrame macro="">
      <xdr:nvGraphicFramePr>
        <xdr:cNvPr id="3" name="Diagram 7">
          <a:extLst>
            <a:ext uri="{FF2B5EF4-FFF2-40B4-BE49-F238E27FC236}">
              <a16:creationId xmlns:a16="http://schemas.microsoft.com/office/drawing/2014/main" id="{82B0C84F-7954-4E69-9519-ACF76D1201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14</xdr:row>
      <xdr:rowOff>0</xdr:rowOff>
    </xdr:from>
    <xdr:to>
      <xdr:col>28</xdr:col>
      <xdr:colOff>321225</xdr:colOff>
      <xdr:row>29</xdr:row>
      <xdr:rowOff>22500</xdr:rowOff>
    </xdr:to>
    <xdr:graphicFrame macro="">
      <xdr:nvGraphicFramePr>
        <xdr:cNvPr id="4" name="Diagram 13">
          <a:extLst>
            <a:ext uri="{FF2B5EF4-FFF2-40B4-BE49-F238E27FC236}">
              <a16:creationId xmlns:a16="http://schemas.microsoft.com/office/drawing/2014/main" id="{C42DC832-ED96-46E8-B6AA-1DD15123A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0</xdr:colOff>
      <xdr:row>14</xdr:row>
      <xdr:rowOff>0</xdr:rowOff>
    </xdr:from>
    <xdr:to>
      <xdr:col>42</xdr:col>
      <xdr:colOff>27538</xdr:colOff>
      <xdr:row>29</xdr:row>
      <xdr:rowOff>22499</xdr:rowOff>
    </xdr:to>
    <xdr:graphicFrame macro="">
      <xdr:nvGraphicFramePr>
        <xdr:cNvPr id="5" name="Diagram 14">
          <a:extLst>
            <a:ext uri="{FF2B5EF4-FFF2-40B4-BE49-F238E27FC236}">
              <a16:creationId xmlns:a16="http://schemas.microsoft.com/office/drawing/2014/main" id="{34306FCC-4160-4A90-996A-60CA6DEDD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17992</xdr:colOff>
      <xdr:row>31</xdr:row>
      <xdr:rowOff>162983</xdr:rowOff>
    </xdr:from>
    <xdr:to>
      <xdr:col>28</xdr:col>
      <xdr:colOff>158242</xdr:colOff>
      <xdr:row>47</xdr:row>
      <xdr:rowOff>164317</xdr:rowOff>
    </xdr:to>
    <xdr:graphicFrame macro="">
      <xdr:nvGraphicFramePr>
        <xdr:cNvPr id="6" name="Diagram 17">
          <a:extLst>
            <a:ext uri="{FF2B5EF4-FFF2-40B4-BE49-F238E27FC236}">
              <a16:creationId xmlns:a16="http://schemas.microsoft.com/office/drawing/2014/main" id="{3C7D25CD-B762-46D8-BF80-D5CC8AD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375708</xdr:colOff>
      <xdr:row>51</xdr:row>
      <xdr:rowOff>4233</xdr:rowOff>
    </xdr:from>
    <xdr:to>
      <xdr:col>41</xdr:col>
      <xdr:colOff>590042</xdr:colOff>
      <xdr:row>67</xdr:row>
      <xdr:rowOff>5566</xdr:rowOff>
    </xdr:to>
    <xdr:graphicFrame macro="">
      <xdr:nvGraphicFramePr>
        <xdr:cNvPr id="7" name="Diagram 18">
          <a:extLst>
            <a:ext uri="{FF2B5EF4-FFF2-40B4-BE49-F238E27FC236}">
              <a16:creationId xmlns:a16="http://schemas.microsoft.com/office/drawing/2014/main" id="{0392558F-6EAF-49F6-8C52-6E886A02A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3</xdr:col>
      <xdr:colOff>7937</xdr:colOff>
      <xdr:row>3</xdr:row>
      <xdr:rowOff>1587</xdr:rowOff>
    </xdr:from>
    <xdr:to>
      <xdr:col>6</xdr:col>
      <xdr:colOff>601937</xdr:colOff>
      <xdr:row>21</xdr:row>
      <xdr:rowOff>172587</xdr:rowOff>
    </xdr:to>
    <xdr:graphicFrame macro="">
      <xdr:nvGraphicFramePr>
        <xdr:cNvPr id="2" name="Diagram 7">
          <a:extLst>
            <a:ext uri="{FF2B5EF4-FFF2-40B4-BE49-F238E27FC236}">
              <a16:creationId xmlns:a16="http://schemas.microsoft.com/office/drawing/2014/main" id="{8C10A038-BCD7-4802-BCAD-956ABB831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0</xdr:rowOff>
    </xdr:from>
    <xdr:to>
      <xdr:col>10</xdr:col>
      <xdr:colOff>594000</xdr:colOff>
      <xdr:row>22</xdr:row>
      <xdr:rowOff>171000</xdr:rowOff>
    </xdr:to>
    <xdr:graphicFrame macro="">
      <xdr:nvGraphicFramePr>
        <xdr:cNvPr id="3" name="Diagram 9">
          <a:extLst>
            <a:ext uri="{FF2B5EF4-FFF2-40B4-BE49-F238E27FC236}">
              <a16:creationId xmlns:a16="http://schemas.microsoft.com/office/drawing/2014/main" id="{0292D89C-D247-493D-9530-AA9C42140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0.46357</cdr:x>
      <cdr:y>0.01014</cdr:y>
    </cdr:from>
    <cdr:to>
      <cdr:x>0.9762</cdr:x>
      <cdr:y>0.08423</cdr:y>
    </cdr:to>
    <cdr:sp macro="" textlink="">
      <cdr:nvSpPr>
        <cdr:cNvPr id="2" name="TekstSylinder 1">
          <a:extLst xmlns:a="http://schemas.openxmlformats.org/drawingml/2006/main">
            <a:ext uri="{FF2B5EF4-FFF2-40B4-BE49-F238E27FC236}">
              <a16:creationId xmlns:a16="http://schemas.microsoft.com/office/drawing/2014/main" id="{41EC7663-3B2C-2112-E1AA-F32F0587C589}"/>
            </a:ext>
          </a:extLst>
        </cdr:cNvPr>
        <cdr:cNvSpPr txBox="1"/>
      </cdr:nvSpPr>
      <cdr:spPr>
        <a:xfrm xmlns:a="http://schemas.openxmlformats.org/drawingml/2006/main">
          <a:off x="1335088" y="36513"/>
          <a:ext cx="1476375"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Temaområder</a:t>
          </a:r>
        </a:p>
      </cdr:txBody>
    </cdr:sp>
  </cdr:relSizeAnchor>
</c:userShapes>
</file>

<file path=xl/drawings/drawing76.xml><?xml version="1.0" encoding="utf-8"?>
<c:userShapes xmlns:c="http://schemas.openxmlformats.org/drawingml/2006/chart">
  <cdr:relSizeAnchor xmlns:cdr="http://schemas.openxmlformats.org/drawingml/2006/chartDrawing">
    <cdr:from>
      <cdr:x>0.48737</cdr:x>
      <cdr:y>0.00353</cdr:y>
    </cdr:from>
    <cdr:to>
      <cdr:x>1</cdr:x>
      <cdr:y>0.07761</cdr:y>
    </cdr:to>
    <cdr:sp macro="" textlink="">
      <cdr:nvSpPr>
        <cdr:cNvPr id="2" name="TekstSylinder 1">
          <a:extLst xmlns:a="http://schemas.openxmlformats.org/drawingml/2006/main">
            <a:ext uri="{FF2B5EF4-FFF2-40B4-BE49-F238E27FC236}">
              <a16:creationId xmlns:a16="http://schemas.microsoft.com/office/drawing/2014/main" id="{816A9322-32A1-73D3-6D8D-7BAD25BA8591}"/>
            </a:ext>
          </a:extLst>
        </cdr:cNvPr>
        <cdr:cNvSpPr txBox="1"/>
      </cdr:nvSpPr>
      <cdr:spPr>
        <a:xfrm xmlns:a="http://schemas.openxmlformats.org/drawingml/2006/main">
          <a:off x="1403625" y="12700"/>
          <a:ext cx="1476375" cy="266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nb-NO" sz="1100" kern="1200"/>
            <a:t>Teknologiområder</a:t>
          </a:r>
        </a:p>
      </cdr:txBody>
    </cdr:sp>
  </cdr:relSizeAnchor>
</c:userShapes>
</file>

<file path=xl/drawings/drawing77.xml><?xml version="1.0" encoding="utf-8"?>
<xdr:wsDr xmlns:xdr="http://schemas.openxmlformats.org/drawingml/2006/spreadsheetDrawing" xmlns:a="http://schemas.openxmlformats.org/drawingml/2006/main">
  <xdr:twoCellAnchor>
    <xdr:from>
      <xdr:col>13</xdr:col>
      <xdr:colOff>28575</xdr:colOff>
      <xdr:row>9</xdr:row>
      <xdr:rowOff>33337</xdr:rowOff>
    </xdr:from>
    <xdr:to>
      <xdr:col>17</xdr:col>
      <xdr:colOff>289200</xdr:colOff>
      <xdr:row>24</xdr:row>
      <xdr:rowOff>55837</xdr:rowOff>
    </xdr:to>
    <xdr:graphicFrame macro="">
      <xdr:nvGraphicFramePr>
        <xdr:cNvPr id="2" name="Diagram 1">
          <a:extLst>
            <a:ext uri="{FF2B5EF4-FFF2-40B4-BE49-F238E27FC236}">
              <a16:creationId xmlns:a16="http://schemas.microsoft.com/office/drawing/2014/main" id="{247947BA-0BA8-47D2-A05C-38C45A267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9525</xdr:colOff>
      <xdr:row>9</xdr:row>
      <xdr:rowOff>9525</xdr:rowOff>
    </xdr:from>
    <xdr:to>
      <xdr:col>27</xdr:col>
      <xdr:colOff>271125</xdr:colOff>
      <xdr:row>24</xdr:row>
      <xdr:rowOff>32025</xdr:rowOff>
    </xdr:to>
    <xdr:graphicFrame macro="">
      <xdr:nvGraphicFramePr>
        <xdr:cNvPr id="3" name="Diagram 2">
          <a:extLst>
            <a:ext uri="{FF2B5EF4-FFF2-40B4-BE49-F238E27FC236}">
              <a16:creationId xmlns:a16="http://schemas.microsoft.com/office/drawing/2014/main" id="{82A3963F-B2F0-4382-8792-E22AED85B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19050</xdr:colOff>
      <xdr:row>24</xdr:row>
      <xdr:rowOff>165100</xdr:rowOff>
    </xdr:from>
    <xdr:to>
      <xdr:col>17</xdr:col>
      <xdr:colOff>282850</xdr:colOff>
      <xdr:row>30</xdr:row>
      <xdr:rowOff>187600</xdr:rowOff>
    </xdr:to>
    <xdr:graphicFrame macro="">
      <xdr:nvGraphicFramePr>
        <xdr:cNvPr id="4" name="Diagram 3">
          <a:extLst>
            <a:ext uri="{FF2B5EF4-FFF2-40B4-BE49-F238E27FC236}">
              <a16:creationId xmlns:a16="http://schemas.microsoft.com/office/drawing/2014/main" id="{DA9CD8D0-F04B-4DDD-B58C-01315E7EE5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603250</xdr:colOff>
      <xdr:row>24</xdr:row>
      <xdr:rowOff>171450</xdr:rowOff>
    </xdr:from>
    <xdr:to>
      <xdr:col>27</xdr:col>
      <xdr:colOff>252075</xdr:colOff>
      <xdr:row>31</xdr:row>
      <xdr:rowOff>3450</xdr:rowOff>
    </xdr:to>
    <xdr:graphicFrame macro="">
      <xdr:nvGraphicFramePr>
        <xdr:cNvPr id="5" name="Diagram 4">
          <a:extLst>
            <a:ext uri="{FF2B5EF4-FFF2-40B4-BE49-F238E27FC236}">
              <a16:creationId xmlns:a16="http://schemas.microsoft.com/office/drawing/2014/main" id="{0BEC6694-69FF-4E68-AA86-CC8BE95F1E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606425</xdr:colOff>
      <xdr:row>31</xdr:row>
      <xdr:rowOff>266700</xdr:rowOff>
    </xdr:from>
    <xdr:to>
      <xdr:col>17</xdr:col>
      <xdr:colOff>257450</xdr:colOff>
      <xdr:row>43</xdr:row>
      <xdr:rowOff>98700</xdr:rowOff>
    </xdr:to>
    <xdr:graphicFrame macro="">
      <xdr:nvGraphicFramePr>
        <xdr:cNvPr id="6" name="Diagram 5">
          <a:extLst>
            <a:ext uri="{FF2B5EF4-FFF2-40B4-BE49-F238E27FC236}">
              <a16:creationId xmlns:a16="http://schemas.microsoft.com/office/drawing/2014/main" id="{C0F1D884-AF06-4C5B-A3DA-008CC0F78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9525</xdr:colOff>
      <xdr:row>9</xdr:row>
      <xdr:rowOff>9525</xdr:rowOff>
    </xdr:from>
    <xdr:to>
      <xdr:col>22</xdr:col>
      <xdr:colOff>270150</xdr:colOff>
      <xdr:row>24</xdr:row>
      <xdr:rowOff>32025</xdr:rowOff>
    </xdr:to>
    <xdr:graphicFrame macro="">
      <xdr:nvGraphicFramePr>
        <xdr:cNvPr id="7" name="Diagram 10">
          <a:extLst>
            <a:ext uri="{FF2B5EF4-FFF2-40B4-BE49-F238E27FC236}">
              <a16:creationId xmlns:a16="http://schemas.microsoft.com/office/drawing/2014/main" id="{BE4B102F-C37D-4BB1-ABFC-96FD60815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0</xdr:colOff>
      <xdr:row>9</xdr:row>
      <xdr:rowOff>0</xdr:rowOff>
    </xdr:from>
    <xdr:to>
      <xdr:col>32</xdr:col>
      <xdr:colOff>261600</xdr:colOff>
      <xdr:row>24</xdr:row>
      <xdr:rowOff>22500</xdr:rowOff>
    </xdr:to>
    <xdr:graphicFrame macro="">
      <xdr:nvGraphicFramePr>
        <xdr:cNvPr id="8" name="Diagram 11">
          <a:extLst>
            <a:ext uri="{FF2B5EF4-FFF2-40B4-BE49-F238E27FC236}">
              <a16:creationId xmlns:a16="http://schemas.microsoft.com/office/drawing/2014/main" id="{53B69CBC-BA89-4BB1-B2AE-1FA36F8BE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0</xdr:colOff>
      <xdr:row>24</xdr:row>
      <xdr:rowOff>171450</xdr:rowOff>
    </xdr:from>
    <xdr:to>
      <xdr:col>22</xdr:col>
      <xdr:colOff>263800</xdr:colOff>
      <xdr:row>31</xdr:row>
      <xdr:rowOff>3450</xdr:rowOff>
    </xdr:to>
    <xdr:graphicFrame macro="">
      <xdr:nvGraphicFramePr>
        <xdr:cNvPr id="9" name="Diagram 12">
          <a:extLst>
            <a:ext uri="{FF2B5EF4-FFF2-40B4-BE49-F238E27FC236}">
              <a16:creationId xmlns:a16="http://schemas.microsoft.com/office/drawing/2014/main" id="{CE21C5B3-D74F-4989-A0A6-15ABCC674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0</xdr:colOff>
      <xdr:row>24</xdr:row>
      <xdr:rowOff>190500</xdr:rowOff>
    </xdr:from>
    <xdr:to>
      <xdr:col>32</xdr:col>
      <xdr:colOff>264775</xdr:colOff>
      <xdr:row>31</xdr:row>
      <xdr:rowOff>22500</xdr:rowOff>
    </xdr:to>
    <xdr:graphicFrame macro="">
      <xdr:nvGraphicFramePr>
        <xdr:cNvPr id="10" name="Diagram 13">
          <a:extLst>
            <a:ext uri="{FF2B5EF4-FFF2-40B4-BE49-F238E27FC236}">
              <a16:creationId xmlns:a16="http://schemas.microsoft.com/office/drawing/2014/main" id="{5E53E413-4FBB-41D5-B9C8-F3D723679D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600075</xdr:colOff>
      <xdr:row>31</xdr:row>
      <xdr:rowOff>330200</xdr:rowOff>
    </xdr:from>
    <xdr:to>
      <xdr:col>22</xdr:col>
      <xdr:colOff>254275</xdr:colOff>
      <xdr:row>43</xdr:row>
      <xdr:rowOff>162200</xdr:rowOff>
    </xdr:to>
    <xdr:graphicFrame macro="">
      <xdr:nvGraphicFramePr>
        <xdr:cNvPr id="11" name="Diagram 14">
          <a:extLst>
            <a:ext uri="{FF2B5EF4-FFF2-40B4-BE49-F238E27FC236}">
              <a16:creationId xmlns:a16="http://schemas.microsoft.com/office/drawing/2014/main" id="{11EA3FB7-FC38-460D-96B5-0D44F66B7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"Grønne" temaområder</a:t>
          </a:r>
        </a:p>
      </cdr:txBody>
    </cdr:sp>
  </cdr:relSizeAnchor>
</c:userShapes>
</file>

<file path=xl/drawings/drawing79.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"Blå" temaområder</a:t>
          </a: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788670</xdr:colOff>
      <xdr:row>12</xdr:row>
      <xdr:rowOff>171767</xdr:rowOff>
    </xdr:from>
    <xdr:to>
      <xdr:col>16</xdr:col>
      <xdr:colOff>788670</xdr:colOff>
      <xdr:row>28</xdr:row>
      <xdr:rowOff>19367</xdr:rowOff>
    </xdr:to>
    <xdr:graphicFrame macro="">
      <xdr:nvGraphicFramePr>
        <xdr:cNvPr id="2" name="Diagram 1">
          <a:extLst>
            <a:ext uri="{FF2B5EF4-FFF2-40B4-BE49-F238E27FC236}">
              <a16:creationId xmlns:a16="http://schemas.microsoft.com/office/drawing/2014/main" id="{34FA0C20-9E80-4364-85A6-7425E96CC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777240</xdr:colOff>
      <xdr:row>29</xdr:row>
      <xdr:rowOff>175260</xdr:rowOff>
    </xdr:from>
    <xdr:to>
      <xdr:col>16</xdr:col>
      <xdr:colOff>777240</xdr:colOff>
      <xdr:row>45</xdr:row>
      <xdr:rowOff>20955</xdr:rowOff>
    </xdr:to>
    <xdr:graphicFrame macro="">
      <xdr:nvGraphicFramePr>
        <xdr:cNvPr id="3" name="Diagram 2">
          <a:extLst>
            <a:ext uri="{FF2B5EF4-FFF2-40B4-BE49-F238E27FC236}">
              <a16:creationId xmlns:a16="http://schemas.microsoft.com/office/drawing/2014/main" id="{E2422DCA-5007-4C50-BC79-2C797064D1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Øvrige temaområder</a:t>
          </a:r>
        </a:p>
      </cdr:txBody>
    </cdr:sp>
  </cdr:relSizeAnchor>
</c:userShapes>
</file>

<file path=xl/drawings/drawing81.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Faste 2015-priser</a:t>
          </a:r>
        </a:p>
      </cdr:txBody>
    </cdr:sp>
  </cdr:relSizeAnchor>
</c:userShapes>
</file>

<file path=xl/drawings/drawing82.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a:effectLst/>
              <a:latin typeface="+mn-lt"/>
              <a:ea typeface="+mn-ea"/>
              <a:cs typeface="+mn-cs"/>
            </a:rPr>
            <a:t>Faste 2015-priser</a:t>
          </a:r>
          <a:endParaRPr lang="nb-NO">
            <a:effectLst/>
          </a:endParaRPr>
        </a:p>
      </cdr:txBody>
    </cdr:sp>
  </cdr:relSizeAnchor>
</c:userShapes>
</file>

<file path=xl/drawings/drawing83.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a:effectLst/>
              <a:latin typeface="+mn-lt"/>
              <a:ea typeface="+mn-ea"/>
              <a:cs typeface="+mn-cs"/>
            </a:rPr>
            <a:t>Faste 2015-priser</a:t>
          </a:r>
          <a:endParaRPr lang="nb-NO">
            <a:effectLst/>
          </a:endParaRPr>
        </a:p>
      </cdr:txBody>
    </cdr:sp>
  </cdr:relSizeAnchor>
</c:userShapes>
</file>

<file path=xl/drawings/drawing84.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a:effectLst/>
              <a:latin typeface="+mn-lt"/>
              <a:ea typeface="+mn-ea"/>
              <a:cs typeface="+mn-cs"/>
            </a:rPr>
            <a:t>Faste 2015-priser</a:t>
          </a:r>
          <a:endParaRPr lang="nb-NO">
            <a:effectLst/>
          </a:endParaRPr>
        </a:p>
      </cdr:txBody>
    </cdr:sp>
  </cdr:relSizeAnchor>
</c:userShapes>
</file>

<file path=xl/drawings/drawing85.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Faste 2015-priser</a:t>
          </a:r>
        </a:p>
      </cdr:txBody>
    </cdr:sp>
  </cdr:relSizeAnchor>
</c:userShapes>
</file>

<file path=xl/drawings/drawing86.xml><?xml version="1.0" encoding="utf-8"?>
<xdr:wsDr xmlns:xdr="http://schemas.openxmlformats.org/drawingml/2006/spreadsheetDrawing" xmlns:a="http://schemas.openxmlformats.org/drawingml/2006/main">
  <xdr:twoCellAnchor>
    <xdr:from>
      <xdr:col>16</xdr:col>
      <xdr:colOff>19050</xdr:colOff>
      <xdr:row>2</xdr:row>
      <xdr:rowOff>61912</xdr:rowOff>
    </xdr:from>
    <xdr:to>
      <xdr:col>25</xdr:col>
      <xdr:colOff>292650</xdr:colOff>
      <xdr:row>13</xdr:row>
      <xdr:rowOff>36787</xdr:rowOff>
    </xdr:to>
    <xdr:graphicFrame macro="">
      <xdr:nvGraphicFramePr>
        <xdr:cNvPr id="2" name="Diagram 8">
          <a:extLst>
            <a:ext uri="{FF2B5EF4-FFF2-40B4-BE49-F238E27FC236}">
              <a16:creationId xmlns:a16="http://schemas.microsoft.com/office/drawing/2014/main" id="{BC93749F-5483-4519-B1C0-BC354407D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13</xdr:row>
      <xdr:rowOff>180975</xdr:rowOff>
    </xdr:from>
    <xdr:to>
      <xdr:col>25</xdr:col>
      <xdr:colOff>273600</xdr:colOff>
      <xdr:row>19</xdr:row>
      <xdr:rowOff>393975</xdr:rowOff>
    </xdr:to>
    <xdr:graphicFrame macro="">
      <xdr:nvGraphicFramePr>
        <xdr:cNvPr id="3" name="Diagram 9">
          <a:extLst>
            <a:ext uri="{FF2B5EF4-FFF2-40B4-BE49-F238E27FC236}">
              <a16:creationId xmlns:a16="http://schemas.microsoft.com/office/drawing/2014/main" id="{9EA77D02-DB6A-4A93-A999-1C0A6FA3E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2</xdr:row>
      <xdr:rowOff>0</xdr:rowOff>
    </xdr:from>
    <xdr:to>
      <xdr:col>35</xdr:col>
      <xdr:colOff>276775</xdr:colOff>
      <xdr:row>12</xdr:row>
      <xdr:rowOff>343175</xdr:rowOff>
    </xdr:to>
    <xdr:graphicFrame macro="">
      <xdr:nvGraphicFramePr>
        <xdr:cNvPr id="4" name="Diagram 1">
          <a:extLst>
            <a:ext uri="{FF2B5EF4-FFF2-40B4-BE49-F238E27FC236}">
              <a16:creationId xmlns:a16="http://schemas.microsoft.com/office/drawing/2014/main" id="{D5BE0C10-7C27-4670-BE6B-99A3A0B26A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0</xdr:colOff>
      <xdr:row>13</xdr:row>
      <xdr:rowOff>209550</xdr:rowOff>
    </xdr:from>
    <xdr:to>
      <xdr:col>35</xdr:col>
      <xdr:colOff>273600</xdr:colOff>
      <xdr:row>19</xdr:row>
      <xdr:rowOff>425725</xdr:rowOff>
    </xdr:to>
    <xdr:graphicFrame macro="">
      <xdr:nvGraphicFramePr>
        <xdr:cNvPr id="5" name="Diagram 2">
          <a:extLst>
            <a:ext uri="{FF2B5EF4-FFF2-40B4-BE49-F238E27FC236}">
              <a16:creationId xmlns:a16="http://schemas.microsoft.com/office/drawing/2014/main" id="{266395C6-2D8A-4D29-99B7-DDCC524183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0</xdr:colOff>
      <xdr:row>15</xdr:row>
      <xdr:rowOff>47625</xdr:rowOff>
    </xdr:from>
    <xdr:to>
      <xdr:col>5</xdr:col>
      <xdr:colOff>83100</xdr:colOff>
      <xdr:row>30</xdr:row>
      <xdr:rowOff>70125</xdr:rowOff>
    </xdr:to>
    <xdr:graphicFrame macro="">
      <xdr:nvGraphicFramePr>
        <xdr:cNvPr id="2" name="Diagram 6">
          <a:extLst>
            <a:ext uri="{FF2B5EF4-FFF2-40B4-BE49-F238E27FC236}">
              <a16:creationId xmlns:a16="http://schemas.microsoft.com/office/drawing/2014/main" id="{DEB54E83-BA89-4444-8896-0D41F0420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0</xdr:rowOff>
    </xdr:from>
    <xdr:to>
      <xdr:col>5</xdr:col>
      <xdr:colOff>92625</xdr:colOff>
      <xdr:row>59</xdr:row>
      <xdr:rowOff>22500</xdr:rowOff>
    </xdr:to>
    <xdr:graphicFrame macro="">
      <xdr:nvGraphicFramePr>
        <xdr:cNvPr id="3" name="Diagram 7">
          <a:extLst>
            <a:ext uri="{FF2B5EF4-FFF2-40B4-BE49-F238E27FC236}">
              <a16:creationId xmlns:a16="http://schemas.microsoft.com/office/drawing/2014/main" id="{B1771542-A69C-46C7-B29A-708278B15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8.xml><?xml version="1.0" encoding="utf-8"?>
<c:userShapes xmlns:c="http://schemas.openxmlformats.org/drawingml/2006/chart">
  <cdr:relSizeAnchor xmlns:cdr="http://schemas.openxmlformats.org/drawingml/2006/chartDrawing">
    <cdr:from>
      <cdr:x>0.06118</cdr:x>
      <cdr:y>0.00397</cdr:y>
    </cdr:from>
    <cdr:to>
      <cdr:x>0.60523</cdr:x>
      <cdr:y>0.08599</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52425" y="11436"/>
          <a:ext cx="3133725" cy="236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Forskningsområder</a:t>
          </a:r>
          <a:r>
            <a:rPr lang="nb-NO" sz="1100" kern="1200" baseline="0"/>
            <a:t> innenfor IKT</a:t>
          </a:r>
          <a:endParaRPr lang="nb-NO" sz="1100" kern="1200"/>
        </a:p>
      </cdr:txBody>
    </cdr:sp>
  </cdr:relSizeAnchor>
</c:userShapes>
</file>

<file path=xl/drawings/drawing89.xml><?xml version="1.0" encoding="utf-8"?>
<c:userShapes xmlns:c="http://schemas.openxmlformats.org/drawingml/2006/chart">
  <cdr:relSizeAnchor xmlns:cdr="http://schemas.openxmlformats.org/drawingml/2006/chartDrawing">
    <cdr:from>
      <cdr:x>0.06118</cdr:x>
      <cdr:y>0.00397</cdr:y>
    </cdr:from>
    <cdr:to>
      <cdr:x>0.60523</cdr:x>
      <cdr:y>0.08599</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52425" y="11436"/>
          <a:ext cx="3133725" cy="236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Forskningsområder</a:t>
          </a:r>
          <a:r>
            <a:rPr lang="nb-NO" sz="1100" kern="1200" baseline="0"/>
            <a:t> innenfor IKT</a:t>
          </a:r>
          <a:endParaRPr lang="nb-NO" sz="1100" kern="1200"/>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617221</xdr:colOff>
      <xdr:row>8</xdr:row>
      <xdr:rowOff>0</xdr:rowOff>
    </xdr:from>
    <xdr:to>
      <xdr:col>10</xdr:col>
      <xdr:colOff>405765</xdr:colOff>
      <xdr:row>27</xdr:row>
      <xdr:rowOff>0</xdr:rowOff>
    </xdr:to>
    <xdr:graphicFrame macro="">
      <xdr:nvGraphicFramePr>
        <xdr:cNvPr id="2" name="Diagram 1">
          <a:extLst>
            <a:ext uri="{FF2B5EF4-FFF2-40B4-BE49-F238E27FC236}">
              <a16:creationId xmlns:a16="http://schemas.microsoft.com/office/drawing/2014/main" id="{9357FC67-6DEB-40FE-B57E-A1A312BE7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0</xdr:col>
      <xdr:colOff>0</xdr:colOff>
      <xdr:row>21</xdr:row>
      <xdr:rowOff>26458</xdr:rowOff>
    </xdr:from>
    <xdr:to>
      <xdr:col>5</xdr:col>
      <xdr:colOff>369908</xdr:colOff>
      <xdr:row>38</xdr:row>
      <xdr:rowOff>27958</xdr:rowOff>
    </xdr:to>
    <xdr:graphicFrame macro="">
      <xdr:nvGraphicFramePr>
        <xdr:cNvPr id="2" name="Diagram 2">
          <a:extLst>
            <a:ext uri="{FF2B5EF4-FFF2-40B4-BE49-F238E27FC236}">
              <a16:creationId xmlns:a16="http://schemas.microsoft.com/office/drawing/2014/main" id="{78F11C42-2728-4844-B1FA-E389D3875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21167</xdr:colOff>
      <xdr:row>21</xdr:row>
      <xdr:rowOff>56090</xdr:rowOff>
    </xdr:from>
    <xdr:to>
      <xdr:col>16</xdr:col>
      <xdr:colOff>161417</xdr:colOff>
      <xdr:row>38</xdr:row>
      <xdr:rowOff>60681</xdr:rowOff>
    </xdr:to>
    <xdr:graphicFrame macro="">
      <xdr:nvGraphicFramePr>
        <xdr:cNvPr id="3" name="Diagram 4">
          <a:extLst>
            <a:ext uri="{FF2B5EF4-FFF2-40B4-BE49-F238E27FC236}">
              <a16:creationId xmlns:a16="http://schemas.microsoft.com/office/drawing/2014/main" id="{975FD166-C339-4143-812C-74A49FC38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0</xdr:col>
      <xdr:colOff>0</xdr:colOff>
      <xdr:row>23</xdr:row>
      <xdr:rowOff>0</xdr:rowOff>
    </xdr:from>
    <xdr:to>
      <xdr:col>5</xdr:col>
      <xdr:colOff>366733</xdr:colOff>
      <xdr:row>40</xdr:row>
      <xdr:rowOff>1500</xdr:rowOff>
    </xdr:to>
    <xdr:graphicFrame macro="">
      <xdr:nvGraphicFramePr>
        <xdr:cNvPr id="2" name="Diagram 5">
          <a:extLst>
            <a:ext uri="{FF2B5EF4-FFF2-40B4-BE49-F238E27FC236}">
              <a16:creationId xmlns:a16="http://schemas.microsoft.com/office/drawing/2014/main" id="{EF1878DD-A80B-4473-B9C7-15863742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23</xdr:row>
      <xdr:rowOff>0</xdr:rowOff>
    </xdr:from>
    <xdr:to>
      <xdr:col>16</xdr:col>
      <xdr:colOff>143425</xdr:colOff>
      <xdr:row>40</xdr:row>
      <xdr:rowOff>1417</xdr:rowOff>
    </xdr:to>
    <xdr:graphicFrame macro="">
      <xdr:nvGraphicFramePr>
        <xdr:cNvPr id="3" name="Diagram 6">
          <a:extLst>
            <a:ext uri="{FF2B5EF4-FFF2-40B4-BE49-F238E27FC236}">
              <a16:creationId xmlns:a16="http://schemas.microsoft.com/office/drawing/2014/main" id="{29F52F8E-64D5-4E2A-AC9B-071DC09F8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5</xdr:col>
      <xdr:colOff>577848</xdr:colOff>
      <xdr:row>2</xdr:row>
      <xdr:rowOff>1587</xdr:rowOff>
    </xdr:from>
    <xdr:to>
      <xdr:col>14</xdr:col>
      <xdr:colOff>565698</xdr:colOff>
      <xdr:row>17</xdr:row>
      <xdr:rowOff>119337</xdr:rowOff>
    </xdr:to>
    <xdr:graphicFrame macro="">
      <xdr:nvGraphicFramePr>
        <xdr:cNvPr id="2" name="Diagram 2">
          <a:extLst>
            <a:ext uri="{FF2B5EF4-FFF2-40B4-BE49-F238E27FC236}">
              <a16:creationId xmlns:a16="http://schemas.microsoft.com/office/drawing/2014/main" id="{1854DB3B-4642-4B05-B830-07B0DC773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c:userShapes xmlns:c="http://schemas.openxmlformats.org/drawingml/2006/chart">
  <cdr:relSizeAnchor xmlns:cdr="http://schemas.openxmlformats.org/drawingml/2006/chartDrawing">
    <cdr:from>
      <cdr:x>0.15324</cdr:x>
      <cdr:y>0</cdr:y>
    </cdr:from>
    <cdr:to>
      <cdr:x>0.55893</cdr:x>
      <cdr:y>0.06394</cdr:y>
    </cdr:to>
    <cdr:sp macro="" textlink="">
      <cdr:nvSpPr>
        <cdr:cNvPr id="2" name="TekstSylinder 1">
          <a:extLst xmlns:a="http://schemas.openxmlformats.org/drawingml/2006/main">
            <a:ext uri="{FF2B5EF4-FFF2-40B4-BE49-F238E27FC236}">
              <a16:creationId xmlns:a16="http://schemas.microsoft.com/office/drawing/2014/main" id="{24B79D81-5312-AC48-B74E-4C2610247D31}"/>
            </a:ext>
          </a:extLst>
        </cdr:cNvPr>
        <cdr:cNvSpPr txBox="1"/>
      </cdr:nvSpPr>
      <cdr:spPr>
        <a:xfrm xmlns:a="http://schemas.openxmlformats.org/drawingml/2006/main">
          <a:off x="882652" y="0"/>
          <a:ext cx="2336800" cy="184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kern="1200"/>
            <a:t>Temaområder</a:t>
          </a:r>
        </a:p>
      </cdr:txBody>
    </cdr:sp>
  </cdr:relSizeAnchor>
  <cdr:relSizeAnchor xmlns:cdr="http://schemas.openxmlformats.org/drawingml/2006/chartDrawing">
    <cdr:from>
      <cdr:x>0.69674</cdr:x>
      <cdr:y>0</cdr:y>
    </cdr:from>
    <cdr:to>
      <cdr:x>1</cdr:x>
      <cdr:y>0.05898</cdr:y>
    </cdr:to>
    <cdr:sp macro="" textlink="">
      <cdr:nvSpPr>
        <cdr:cNvPr id="3" name="TekstSylinder 1">
          <a:extLst xmlns:a="http://schemas.openxmlformats.org/drawingml/2006/main">
            <a:ext uri="{FF2B5EF4-FFF2-40B4-BE49-F238E27FC236}">
              <a16:creationId xmlns:a16="http://schemas.microsoft.com/office/drawing/2014/main" id="{664E22F3-1D41-F8B2-EE23-04D4B19428A1}"/>
            </a:ext>
          </a:extLst>
        </cdr:cNvPr>
        <cdr:cNvSpPr txBox="1"/>
      </cdr:nvSpPr>
      <cdr:spPr>
        <a:xfrm xmlns:a="http://schemas.openxmlformats.org/drawingml/2006/main">
          <a:off x="4013202" y="0"/>
          <a:ext cx="1746798" cy="169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1100" kern="1200"/>
            <a:t>Teknologiområder</a:t>
          </a:r>
        </a:p>
      </cdr:txBody>
    </cdr:sp>
  </cdr:relSizeAnchor>
</c:userShapes>
</file>

<file path=xl/drawings/drawing94.xml><?xml version="1.0" encoding="utf-8"?>
<xdr:wsDr xmlns:xdr="http://schemas.openxmlformats.org/drawingml/2006/spreadsheetDrawing" xmlns:a="http://schemas.openxmlformats.org/drawingml/2006/main">
  <xdr:twoCellAnchor>
    <xdr:from>
      <xdr:col>4</xdr:col>
      <xdr:colOff>41275</xdr:colOff>
      <xdr:row>3</xdr:row>
      <xdr:rowOff>38100</xdr:rowOff>
    </xdr:from>
    <xdr:to>
      <xdr:col>11</xdr:col>
      <xdr:colOff>467275</xdr:colOff>
      <xdr:row>18</xdr:row>
      <xdr:rowOff>155850</xdr:rowOff>
    </xdr:to>
    <xdr:graphicFrame macro="">
      <xdr:nvGraphicFramePr>
        <xdr:cNvPr id="2" name="Diagram 1">
          <a:extLst>
            <a:ext uri="{FF2B5EF4-FFF2-40B4-BE49-F238E27FC236}">
              <a16:creationId xmlns:a16="http://schemas.microsoft.com/office/drawing/2014/main" id="{7A550E57-552A-46B3-97E2-4BBF8FFE3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c:userShapes xmlns:c="http://schemas.openxmlformats.org/drawingml/2006/chart">
  <cdr:relSizeAnchor xmlns:cdr="http://schemas.openxmlformats.org/drawingml/2006/chartDrawing">
    <cdr:from>
      <cdr:x>0.62076</cdr:x>
      <cdr:y>0</cdr:y>
    </cdr:from>
    <cdr:to>
      <cdr:x>1</cdr:x>
      <cdr:y>0.07497</cdr:y>
    </cdr:to>
    <cdr:sp macro="" textlink="">
      <cdr:nvSpPr>
        <cdr:cNvPr id="3" name="TekstSylinder 1">
          <a:extLst xmlns:a="http://schemas.openxmlformats.org/drawingml/2006/main">
            <a:ext uri="{FF2B5EF4-FFF2-40B4-BE49-F238E27FC236}">
              <a16:creationId xmlns:a16="http://schemas.microsoft.com/office/drawing/2014/main" id="{8D2F866A-26AF-113C-D1FA-1F3690B507B1}"/>
            </a:ext>
          </a:extLst>
        </cdr:cNvPr>
        <cdr:cNvSpPr txBox="1"/>
      </cdr:nvSpPr>
      <cdr:spPr>
        <a:xfrm xmlns:a="http://schemas.openxmlformats.org/drawingml/2006/main">
          <a:off x="3575600" y="0"/>
          <a:ext cx="2184400" cy="215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1100" kern="1200"/>
            <a:t>FoU-utgifter, mill. kr</a:t>
          </a:r>
        </a:p>
      </cdr:txBody>
    </cdr:sp>
  </cdr:relSizeAnchor>
</c:userShapes>
</file>

<file path=xl/drawings/drawing96.xml><?xml version="1.0" encoding="utf-8"?>
<xdr:wsDr xmlns:xdr="http://schemas.openxmlformats.org/drawingml/2006/spreadsheetDrawing" xmlns:a="http://schemas.openxmlformats.org/drawingml/2006/main">
  <xdr:twoCellAnchor>
    <xdr:from>
      <xdr:col>0</xdr:col>
      <xdr:colOff>201965</xdr:colOff>
      <xdr:row>21</xdr:row>
      <xdr:rowOff>156278</xdr:rowOff>
    </xdr:from>
    <xdr:to>
      <xdr:col>9</xdr:col>
      <xdr:colOff>294590</xdr:colOff>
      <xdr:row>35</xdr:row>
      <xdr:rowOff>157445</xdr:rowOff>
    </xdr:to>
    <xdr:graphicFrame macro="">
      <xdr:nvGraphicFramePr>
        <xdr:cNvPr id="2" name="Diagram 1">
          <a:extLst>
            <a:ext uri="{FF2B5EF4-FFF2-40B4-BE49-F238E27FC236}">
              <a16:creationId xmlns:a16="http://schemas.microsoft.com/office/drawing/2014/main" id="{250F44AC-7A79-4A95-9261-6AAF8945F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0</xdr:col>
      <xdr:colOff>31750</xdr:colOff>
      <xdr:row>17</xdr:row>
      <xdr:rowOff>1587</xdr:rowOff>
    </xdr:from>
    <xdr:to>
      <xdr:col>8</xdr:col>
      <xdr:colOff>368850</xdr:colOff>
      <xdr:row>30</xdr:row>
      <xdr:rowOff>175262</xdr:rowOff>
    </xdr:to>
    <xdr:graphicFrame macro="">
      <xdr:nvGraphicFramePr>
        <xdr:cNvPr id="2" name="Diagram 1">
          <a:extLst>
            <a:ext uri="{FF2B5EF4-FFF2-40B4-BE49-F238E27FC236}">
              <a16:creationId xmlns:a16="http://schemas.microsoft.com/office/drawing/2014/main" id="{787B6FEF-069E-45D8-A5B6-9CE4B81ED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0</xdr:col>
      <xdr:colOff>59267</xdr:colOff>
      <xdr:row>18</xdr:row>
      <xdr:rowOff>2117</xdr:rowOff>
    </xdr:from>
    <xdr:to>
      <xdr:col>8</xdr:col>
      <xdr:colOff>235500</xdr:colOff>
      <xdr:row>31</xdr:row>
      <xdr:rowOff>155684</xdr:rowOff>
    </xdr:to>
    <xdr:graphicFrame macro="">
      <xdr:nvGraphicFramePr>
        <xdr:cNvPr id="2" name="Diagram 1">
          <a:extLst>
            <a:ext uri="{FF2B5EF4-FFF2-40B4-BE49-F238E27FC236}">
              <a16:creationId xmlns:a16="http://schemas.microsoft.com/office/drawing/2014/main" id="{D41551E7-C2EF-4E99-A1FE-9BD8DDDDB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8</xdr:col>
      <xdr:colOff>176233</xdr:colOff>
      <xdr:row>47</xdr:row>
      <xdr:rowOff>153568</xdr:rowOff>
    </xdr:to>
    <xdr:graphicFrame macro="">
      <xdr:nvGraphicFramePr>
        <xdr:cNvPr id="3" name="Diagram 2">
          <a:extLst>
            <a:ext uri="{FF2B5EF4-FFF2-40B4-BE49-F238E27FC236}">
              <a16:creationId xmlns:a16="http://schemas.microsoft.com/office/drawing/2014/main" id="{1EDBF171-7EB4-4B97-BF1F-28A64C7E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17462</xdr:colOff>
      <xdr:row>16</xdr:row>
      <xdr:rowOff>44456</xdr:rowOff>
    </xdr:from>
    <xdr:to>
      <xdr:col>6</xdr:col>
      <xdr:colOff>437112</xdr:colOff>
      <xdr:row>31</xdr:row>
      <xdr:rowOff>66956</xdr:rowOff>
    </xdr:to>
    <xdr:graphicFrame macro="">
      <xdr:nvGraphicFramePr>
        <xdr:cNvPr id="2" name="Diagram 1">
          <a:extLst>
            <a:ext uri="{FF2B5EF4-FFF2-40B4-BE49-F238E27FC236}">
              <a16:creationId xmlns:a16="http://schemas.microsoft.com/office/drawing/2014/main" id="{9C974C84-C2FD-4B77-9A05-6BE3AD13B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oU-Ressurser\Tidsserier%20-%20norsk%20FoU-statistikk\FoU-statistikk%20-%20tidsserier.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S:\Organisasjon\A400\S421\Gruppe%20UoH-Instsekt-Fpers\01.%20FoU-statistikk%20felles\Tidsserier,%20Norge\FoU-statistikk%20-%20tidsserietabeller.xlsx" TargetMode="External"/><Relationship Id="rId1" Type="http://schemas.openxmlformats.org/officeDocument/2006/relationships/externalLinkPath" Target="file:///S:\Organisasjon\A400\S421\Gruppe%20UoH-Instsekt-Fpers\01.%20FoU-statistikk%20felles\Tidsserier,%20Norge\FoU-statistikk%20-%20tidsserietabelle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AJA\FoUstat%201999\Sikkerhetskopi%20av%20Terjes%20faste%20priser.xlk"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KAJA/FoUstat%201999/Sikkerhetskopi%20av%20Terjes%20faste%20priser.xlk"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bih\Local%20Settings\Temporary%20Internet%20Files\OLKB\Tabell%20og%20figur%202%20og%203%20i%20Indikatorrapport%20200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9%20Annet%20og%20private%20mapper\FoU-Ressurser\Internasjonal%20FoU-statistikk\Tidsserier\MSTI%202015-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9%20Annet%20og%20private%20mapper\FoU-Ressurser\Internasjonal%20FoU-statistikk\Tidsserier\MSTI_2011_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OECD\2011\Juli\MSTI_201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udora\Vedlegg\Utgifter%20og%20&#229;rsverk%20Norde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ja\AppData\Local\Microsoft\Windows\Temporary%20Internet%20Files\Content.Outlook\VD16FZMB\R&amp;D_publications\2005\SIFs2005\SIF5_R&amp;D%20Psl\Extrations\Persreg_pc-em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ja\AppData\Local\Microsoft\Windows\Temporary%20Internet%20Files\Content.Outlook\VD16FZMB\R&amp;D_publications\2005\SIFs2005\SIF5_R&amp;D%20Psl\Extrations\Perssci_FTE_RSE_TOT_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oU-Ressurser\Tidsserier%20-%20norsk%20FoU-statistikk\FoU-statistikk%20-%20tidsserie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AFA\AFA\MAJ\JPN\JPNOU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ja\AppData\Local\Microsoft\Windows\Temporary%20Internet%20Files\Content.Outlook\VD16FZMB\WINDOWS\TEMP\A.2.1GERDme0110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nts%20and%20Settings\hebe\Lokale%20innstillinger\Temporary%20Internet%20Files\OLK4\Indrapp%202003\Bidragene\Excel\Figurer%20kap%203.1.3%20EU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ole\Lokale%20innstillinger\Temporary%20Internet%20Files\OLK7\EUDORA\VEDLEGG\Eudora\Vedlegg\Utgifter%20og%20&#229;rsverk%20Norde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ole\Lokale%20innstillinger\Temporary%20Internet%20Files\OLK7\Eudora\Vedlegg\Utgifter%20og%20&#229;rsverk%20Norde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ingerh\Lokale%20innstillinger\Temporary%20Internet%20Files\OLKA66\Maler\Excel-figurene\Figurer%20kapittel%2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KAJA\FoUstat%201999\Sikkerhetskopi%20av%20Terjes%20faste%20priser.xlk"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https://forskningsradet.sharepoint.com/sites/Indikatorrapporten-Redaksjonskomiteen/Shared%20Documents/Redaksjonskomiteen/2025/Tallgrunnlag/Kapittel%201/Kap%201.4%20n&#248;kkeltall.xlsx" TargetMode="External"/><Relationship Id="rId1" Type="http://schemas.openxmlformats.org/officeDocument/2006/relationships/externalLinkPath" Target="/sites/Indikatorrapporten-Redaksjonskomiteen/Shared%20Documents/Redaksjonskomiteen/2025/Tallgrunnlag/Kapittel%201/Kap%201.4%20n&#248;kkeltall.xlsx"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Kvinneandel%20dir%20og%20ledelse"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u\Felles\FoU-utgifter%20i%20faste%20og%20l&#248;pende%20pris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FoU-Ressurser\Tidsserier%20-%20norsk%20FoU-statistikk\FoU-statistikk%20-%20tidsserier%20-%20nye%20prisindekser%20desember%20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oustat\brukere\Fou\Felles\FoU-utgifter%20i%20faste%20og%20l&#248;pende%20pris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pplic\EAS\Afa\MAJ\UK\2005\Isobelle%20Table%20B%20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Applic\EAS\Afa\BASE_AFA\RD\DONNEE\RD_E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Ntall\2002\Tabeller%202002\Samlerapport%202002\Samlerapport%20arbeidsfil%202002.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C:\Users\kaja\AppData\Local\Microsoft\Windows\Temporary%20Internet%20Files\Content.Outlook\VD16FZMB\Dokumenter\Innovasjon\Rapport%202008\Kilder\KEY%20FIGURES%202010\FROM%20JAN%202010\Matthieu\KF2010%20SF%20plus%20FP%20plus%20civGOVERD%20100607.xls?B4804D57" TargetMode="External"/><Relationship Id="rId1" Type="http://schemas.openxmlformats.org/officeDocument/2006/relationships/externalLinkPath" Target="file:///\\B4804D57\KF2010%20SF%20plus%20FP%20plus%20civGOVERD%201006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Prisindekser SSB"/>
      <sheetName val="Basisindekser"/>
      <sheetName val="Basistall FoU universitetene"/>
      <sheetName val="Pivot universitetene"/>
      <sheetName val="Sekt. totalt - beløp, endringer"/>
      <sheetName val="Basisind. næringsl. t.o.m 2004"/>
      <sheetName val="Basistall FoU"/>
      <sheetName val="Eldre basistall næringslivet"/>
      <sheetName val="Beregnede FoU-indekser"/>
      <sheetName val="Basistall - relativ fordeling"/>
      <sheetName val="Veiet indeks for statlig FoU"/>
      <sheetName val="Veiet indeks for FoU i nær.liv"/>
      <sheetName val="Veiet indeks for total FoU"/>
      <sheetName val="Konsumprisindeksen"/>
      <sheetName val="BNP1"/>
      <sheetName val="BNP2"/>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U1"/>
      <sheetName val="U2"/>
      <sheetName val="U3"/>
      <sheetName val="U4"/>
      <sheetName val="U5"/>
      <sheetName val="U6"/>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Årsv1"/>
      <sheetName val="Årsv2"/>
      <sheetName val="Årsv3"/>
      <sheetName val="Årsv4"/>
      <sheetName val="Årsv5"/>
      <sheetName val="Årsv6"/>
      <sheetName val="Pers1"/>
      <sheetName val="Pers2"/>
      <sheetName val="Pers3"/>
      <sheetName val="Pers4"/>
      <sheetName val="Folketall"/>
      <sheetName val="Per capita"/>
      <sheetName val="Årsv per p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nledning"/>
      <sheetName val="Om sammenlignbarhet over tid"/>
      <sheetName val="Innhold"/>
      <sheetName val="Fastprisår"/>
      <sheetName val="Vekstrater SSB"/>
      <sheetName val="Basistall FoU"/>
      <sheetName val="Basistall - rel. ford. løp. pr"/>
      <sheetName val="Basistall - rel. ford. faste pr"/>
      <sheetName val="Basisindekser"/>
      <sheetName val="Beregnede FoU-indekser"/>
      <sheetName val="Veiet indeks for total FoU"/>
      <sheetName val="Veiet indeks for statlig FoU"/>
      <sheetName val="Veiet indeks for FoU i nær.liv"/>
      <sheetName val="Konsumprisindeksen"/>
      <sheetName val="Type5"/>
      <sheetName val="Type6"/>
      <sheetName val="Total FoU"/>
      <sheetName val="BNP1"/>
      <sheetName val="BNP2"/>
      <sheetName val="BNP3"/>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U1"/>
      <sheetName val="U2"/>
      <sheetName val="U3"/>
      <sheetName val="U4"/>
      <sheetName val="U5"/>
      <sheetName val="U6"/>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Årsv1"/>
      <sheetName val="Årsv2"/>
      <sheetName val="Årsv3"/>
      <sheetName val="Årsv4"/>
      <sheetName val="Årsv5"/>
      <sheetName val="Årsv6"/>
      <sheetName val="Pers1"/>
      <sheetName val="Pers2"/>
      <sheetName val="Pers3"/>
      <sheetName val="Pers4"/>
      <sheetName val="Per capita"/>
      <sheetName val="Folketall"/>
      <sheetName val="Prisindekser SSB November 2014"/>
      <sheetName val="Årsv per pers"/>
      <sheetName val="Eldre basistall næringslivet"/>
      <sheetName val="Prisindekser SSB per aug 2011"/>
      <sheetName val="Prisindekser SSB per nov 2011"/>
      <sheetName val="Prisindekser SSB per des 2012"/>
      <sheetName val="Prisindekser SSB per feb 2013"/>
      <sheetName val="Prisindekser SSB per okt 2013"/>
      <sheetName val="Prisindekser SSB per nov 20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5 Full List"/>
      <sheetName val="FP5 by Spec. Prog."/>
      <sheetName val="FP5 by Project Type"/>
      <sheetName val="FP5 by Org Activity"/>
      <sheetName val="FP5 by Org Legal Status"/>
      <sheetName val="FP5 by Org Type"/>
      <sheetName val="FP5 Codes"/>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tables"/>
      <sheetName val="Liste des tableaux"/>
      <sheetName val="NOTES"/>
      <sheetName val="01-G_PPP"/>
      <sheetName val="01A-G_NC"/>
      <sheetName val="02-G_XGDP"/>
      <sheetName val="03-G_PPPCT"/>
      <sheetName val="03A-G_GRO"/>
      <sheetName val="04-G_XPOP"/>
      <sheetName val="05-G_CVXGDP"/>
      <sheetName val="06-G_BRXGDP"/>
      <sheetName val="07-TP_RS"/>
      <sheetName val="07A-TP_RSGRO"/>
      <sheetName val="08-TP_RSXEM"/>
      <sheetName val="08A-TP_RSXLF"/>
      <sheetName val="09-TP_TT"/>
      <sheetName val="09A-TP_TTGRO"/>
      <sheetName val="10-TP_TTXEM"/>
      <sheetName val="10A-TP_TTXLF"/>
      <sheetName val="11-G_FBXGDP"/>
      <sheetName val="12-G_FGXGDP"/>
      <sheetName val="13-G_XFB"/>
      <sheetName val="14-G_XFG"/>
      <sheetName val="15-G_XFON"/>
      <sheetName val="16-G_XFA"/>
      <sheetName val="17-G_XEB"/>
      <sheetName val="18-G_XEH"/>
      <sheetName val="19-G_XEG"/>
      <sheetName val="20-G_XEI"/>
      <sheetName val="21-TH_RS"/>
      <sheetName val="21A-TH_WRS"/>
      <sheetName val="22-TH_WRXRS"/>
      <sheetName val="22A-BH_RS"/>
      <sheetName val="22B-BH_WRS"/>
      <sheetName val="22C-BH_WRXRS"/>
      <sheetName val="22D-GH_RS"/>
      <sheetName val="22E-GH_WRS"/>
      <sheetName val="22F-GH_WRXRS"/>
      <sheetName val="22G-HH_RS"/>
      <sheetName val="22H-HH_WRS"/>
      <sheetName val="22I-HH_WRXRS"/>
      <sheetName val="23-B_PPP"/>
      <sheetName val="23A-B_NC"/>
      <sheetName val="24-B_XGDP"/>
      <sheetName val="25-B_PPPCT"/>
      <sheetName val="25A-B_GRO"/>
      <sheetName val="26-B_XVA"/>
      <sheetName val="27-BP_RS"/>
      <sheetName val="27A-BP_RSGRO"/>
      <sheetName val="28-BP_RSXRS"/>
      <sheetName val="29-BP_RSXEI"/>
      <sheetName val="30-BP_TT"/>
      <sheetName val="30A-BP_TTGRO"/>
      <sheetName val="31-BP_TTXTT"/>
      <sheetName val="32-BP_TTXEI"/>
      <sheetName val="33-B_FBCT"/>
      <sheetName val="33A-B_FBGRO"/>
      <sheetName val="34-B_FBXVA"/>
      <sheetName val="35-B_XFB"/>
      <sheetName val="36-B_XFG"/>
      <sheetName val="37-B_XFON"/>
      <sheetName val="38-B_XFA"/>
      <sheetName val="39-B_DRUG"/>
      <sheetName val="39A-B_XDRUG"/>
      <sheetName val="40-B_COMP"/>
      <sheetName val="40A-B_XCOMP"/>
      <sheetName val="41-B_AERO"/>
      <sheetName val="41A-B_XAERO"/>
      <sheetName val="42-B_SERV"/>
      <sheetName val="42A-B_XSERV"/>
      <sheetName val="43-H_PPP"/>
      <sheetName val="43A-H_NC"/>
      <sheetName val="44-H_XGDP"/>
      <sheetName val="45-H_PPPCT"/>
      <sheetName val="45A-H_GRO"/>
      <sheetName val="46-H_XFB"/>
      <sheetName val="47-HP_RS"/>
      <sheetName val="47A-HP_RSGRO"/>
      <sheetName val="48-HP_RSXRS"/>
      <sheetName val="49-HP_TT"/>
      <sheetName val="49A-HP_TTGRO"/>
      <sheetName val="50-GV_PPP"/>
      <sheetName val="50A-GV_NC"/>
      <sheetName val="51-GV_XGDP"/>
      <sheetName val="52-GV_PPPCT"/>
      <sheetName val="52A-GV_GRO"/>
      <sheetName val="53-GV_XFB"/>
      <sheetName val="54-GP_RS"/>
      <sheetName val="54A-GP_RSGRO"/>
      <sheetName val="55-GP_RSXRS"/>
      <sheetName val="56-GP_TT"/>
      <sheetName val="56A-GP_TTGRO"/>
      <sheetName val="57-C_PPP"/>
      <sheetName val="57A-C_NC"/>
      <sheetName val="58-C_DFXTT"/>
      <sheetName val="59-C_CVXTT"/>
      <sheetName val="60A1-C_ECOPPP"/>
      <sheetName val="60A2-C_ECOXCV"/>
      <sheetName val="60B1-C_HEAPPP"/>
      <sheetName val="60B2-C_HEAXCV"/>
      <sheetName val="60C1-C_EDUPPP"/>
      <sheetName val="60C2-C_EDUXCV"/>
      <sheetName val="60D1-C_SPAPPP"/>
      <sheetName val="60D2-C_SPAXCV"/>
      <sheetName val="60E1-C_NORPPP"/>
      <sheetName val="60E2-C_NORXCV"/>
      <sheetName val="60F1-C_GUFPPP"/>
      <sheetName val="60F2-C_GUFXCV"/>
      <sheetName val="61-AFA_PPP"/>
      <sheetName val="61A-AFA_NC"/>
      <sheetName val="62-AFA_XB"/>
      <sheetName val="63-P_TRIAD"/>
      <sheetName val="63A-P_PCT"/>
      <sheetName val="64-P_XTRIAD"/>
      <sheetName val="65-P_ICTPCT"/>
      <sheetName val="66-P_BIOPCT"/>
      <sheetName val="67-TBP_RUSD"/>
      <sheetName val="67A-TBP_RNC"/>
      <sheetName val="68-TBP_PUSD"/>
      <sheetName val="68A-TBP_PNC"/>
      <sheetName val="69-TBP_PXG"/>
      <sheetName val="70-TD_XDRUG"/>
      <sheetName val="70A-TD_IDRUG"/>
      <sheetName val="70B-TD_EDRUG"/>
      <sheetName val="70C-TD_BDRUG"/>
      <sheetName val="71-TD_XCOMP"/>
      <sheetName val="71A-TD_ICOMP"/>
      <sheetName val="71B-TD_ECOMP"/>
      <sheetName val="71C-TD_BCOMP"/>
      <sheetName val="72-TD_XAERO"/>
      <sheetName val="72A-TD_IAERO"/>
      <sheetName val="72B-TD_EAERO"/>
      <sheetName val="72C-TD_BAERO"/>
      <sheetName val="A1-GDP"/>
      <sheetName val="A2-GDP_PPP"/>
      <sheetName val="B-PI"/>
      <sheetName val="C-PPP-C"/>
      <sheetName val="D1-VA"/>
      <sheetName val="D2-VA_PPP"/>
      <sheetName val="E-TOTPOP"/>
      <sheetName val="F-TOTEMP"/>
      <sheetName val="G-INDEMP"/>
      <sheetName val="H-ALF"/>
      <sheetName val="I-EX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tables"/>
      <sheetName val="Liste des tableaux"/>
      <sheetName val="NOTES"/>
      <sheetName val="01-G_PPP"/>
      <sheetName val="01A-G_NC"/>
      <sheetName val="02-G_XGDP"/>
      <sheetName val="03-G_PPPCT"/>
      <sheetName val="03A-G_GRO"/>
      <sheetName val="04-G_XPOP"/>
      <sheetName val="05-G_CVXGDP"/>
      <sheetName val="06-G_BRXGDP"/>
      <sheetName val="07-TP_RS"/>
      <sheetName val="07A-TP_RSGRO"/>
      <sheetName val="08-TP_RSXEM"/>
      <sheetName val="08A-TP_RSXLF"/>
      <sheetName val="09-TP_TT"/>
      <sheetName val="09A-TP_TTGRO"/>
      <sheetName val="10-TP_TTXEM"/>
      <sheetName val="10A-TP_TTXLF"/>
      <sheetName val="11-G_FBXGDP"/>
      <sheetName val="12-G_FGXGDP"/>
      <sheetName val="13-G_XFB"/>
      <sheetName val="14-G_XFG"/>
      <sheetName val="15-G_XFON"/>
      <sheetName val="16-G_XFA"/>
      <sheetName val="17-G_XEB"/>
      <sheetName val="18-G_XEH"/>
      <sheetName val="19-G_XEG"/>
      <sheetName val="20-G_XEI"/>
      <sheetName val="21-TH_RS"/>
      <sheetName val="21A-TH_WRS"/>
      <sheetName val="22-TH_WRXRS"/>
      <sheetName val="22A-BH_RS"/>
      <sheetName val="22B-BH_WRS"/>
      <sheetName val="22C-BH_WRXRS"/>
      <sheetName val="22D-GH_RS"/>
      <sheetName val="22E-GH_WRS"/>
      <sheetName val="22F-GH_WRXRS"/>
      <sheetName val="22G-HH_RS"/>
      <sheetName val="22H-HH_WRS"/>
      <sheetName val="22I-HH_WRXRS"/>
      <sheetName val="23-B_PPP"/>
      <sheetName val="23A-B_NC"/>
      <sheetName val="24-B_XGDP"/>
      <sheetName val="25-B_PPPCT"/>
      <sheetName val="25A-B_GRO"/>
      <sheetName val="26-B_XVA"/>
      <sheetName val="27-BP_RS"/>
      <sheetName val="27A-BP_RSGRO"/>
      <sheetName val="28-BP_RSXRS"/>
      <sheetName val="29-BP_RSXEI"/>
      <sheetName val="30-BP_TT"/>
      <sheetName val="30A-BP_TTGRO"/>
      <sheetName val="31-BP_TTXTT"/>
      <sheetName val="32-BP_TTXEI"/>
      <sheetName val="33-B_FBCT"/>
      <sheetName val="33A-B_FBGRO"/>
      <sheetName val="34-B_FBXVA"/>
      <sheetName val="35-B_XFB"/>
      <sheetName val="36-B_XFG"/>
      <sheetName val="37-B_XFON"/>
      <sheetName val="38-B_XFA"/>
      <sheetName val="39-B_AERO"/>
      <sheetName val="39A-B_XAERO"/>
      <sheetName val="40-B_ELEC"/>
      <sheetName val="40A-B_XELEC"/>
      <sheetName val="41-B_MACH"/>
      <sheetName val="41A-B_XMACH"/>
      <sheetName val="42-B_DRUG"/>
      <sheetName val="42A-B_XDRUG"/>
      <sheetName val="43-B_INST"/>
      <sheetName val="43A-B_XINST"/>
      <sheetName val="44-B_SERV"/>
      <sheetName val="44A-B_XSERV"/>
      <sheetName val="45-H_PPP"/>
      <sheetName val="45A-H_NC"/>
      <sheetName val="46-H_XGDP"/>
      <sheetName val="47-H_PPPCT"/>
      <sheetName val="47A-H_GRO"/>
      <sheetName val="48-H_XFB"/>
      <sheetName val="49-HP_RS"/>
      <sheetName val="49A-HP_RSGRO"/>
      <sheetName val="50-HP_RSXRS"/>
      <sheetName val="51-HP_TT"/>
      <sheetName val="51A-HP_TTGRO"/>
      <sheetName val="52-GV_PPP"/>
      <sheetName val="52A-GV_NC"/>
      <sheetName val="53-GV_XGDP"/>
      <sheetName val="54-GV_PPPCT"/>
      <sheetName val="54A-GV_GRO"/>
      <sheetName val="55-GV_XFB"/>
      <sheetName val="56-GP_RS"/>
      <sheetName val="56A-GP_RSGRO"/>
      <sheetName val="57-GP_RSXRS"/>
      <sheetName val="58-GP_TT"/>
      <sheetName val="58A-GP_TTGRO"/>
      <sheetName val="59-C_PPP"/>
      <sheetName val="59A-C_NC"/>
      <sheetName val="60-C_DFXTT"/>
      <sheetName val="61-C_CVXTT"/>
      <sheetName val="62A1-C_ECOPPP"/>
      <sheetName val="62A2-C_ECOXCV"/>
      <sheetName val="62B1-C_HEAPPP"/>
      <sheetName val="62B2-C_HEAXCV"/>
      <sheetName val="62C1-C_EDUPPP"/>
      <sheetName val="62C2-C_EDUXCV"/>
      <sheetName val="62D1-C_SPAPPP"/>
      <sheetName val="62D2-C_SPAXCV"/>
      <sheetName val="62E1-C_NORPPP"/>
      <sheetName val="62E2-C_NORXCV"/>
      <sheetName val="62F1-C_GUFPPP"/>
      <sheetName val="62F2-C_GUFXCV"/>
      <sheetName val="63-AFA_PPP"/>
      <sheetName val="63A-AFA_NC"/>
      <sheetName val="64-AFA_XB"/>
      <sheetName val="65-P_TRIAD"/>
      <sheetName val="65A-P_PCT"/>
      <sheetName val="66-P_XTRIAD"/>
      <sheetName val="67-P_ICTPCT"/>
      <sheetName val="68-P_BIOPCT"/>
      <sheetName val="69-TBP_RUSD"/>
      <sheetName val="69A-TBP_RNC"/>
      <sheetName val="70-TBP_PUSD"/>
      <sheetName val="70A-TBP_PNC"/>
      <sheetName val="71-TBP_PXG"/>
      <sheetName val="72-TD_XAERO"/>
      <sheetName val="72A-TD_IAERO"/>
      <sheetName val="72B-TD_EAERO"/>
      <sheetName val="73-TD_XELEC"/>
      <sheetName val="73A-TD_IELEC"/>
      <sheetName val="73B-TD_EELEC"/>
      <sheetName val="74-TD_XMACH"/>
      <sheetName val="74A-TD_IMACH"/>
      <sheetName val="74B-TD_EMACH"/>
      <sheetName val="75-TD_XDRUG"/>
      <sheetName val="75A-TD_IDRUG"/>
      <sheetName val="75B-TD_EDRUG"/>
      <sheetName val="76-TD_XINST"/>
      <sheetName val="76A-TD_IINST"/>
      <sheetName val="76B-TD_EINST"/>
      <sheetName val="A1-GDP"/>
      <sheetName val="A2-GDP_PPP"/>
      <sheetName val="B-PI"/>
      <sheetName val="C-PPP-C"/>
      <sheetName val="D1-VA"/>
      <sheetName val="D2-VA_PPP"/>
      <sheetName val="E-TOTPOP"/>
      <sheetName val="F-TOTEMP"/>
      <sheetName val="G-INDEMP"/>
      <sheetName val="H-ALF"/>
      <sheetName val="I-EX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tables"/>
      <sheetName val="Liste des tableaux"/>
      <sheetName val="NOTES"/>
      <sheetName val="01-G_PPP"/>
      <sheetName val="01A-G_NC"/>
      <sheetName val="02-G_XGDP"/>
      <sheetName val="03-G_PPPCT"/>
      <sheetName val="03A-G_GRO"/>
      <sheetName val="04-G_XPOP"/>
      <sheetName val="05-G_CVXGDP"/>
      <sheetName val="06-G_BRXGDP"/>
      <sheetName val="07-TP_RS"/>
      <sheetName val="07A-TP_RSGRO"/>
      <sheetName val="08-TP_RSXEM"/>
      <sheetName val="08A-TP_RSXLF"/>
      <sheetName val="09-TP_TT"/>
      <sheetName val="09A-TP_TTGRO"/>
      <sheetName val="10-TP_TTXEM"/>
      <sheetName val="10A-TP_TTXLF"/>
      <sheetName val="11-G_FBXGDP"/>
      <sheetName val="12-G_FGXGDP"/>
      <sheetName val="13-G_XFB"/>
      <sheetName val="14-G_XFG"/>
      <sheetName val="15-G_XFON"/>
      <sheetName val="16-G_XFA"/>
      <sheetName val="17-G_XEB"/>
      <sheetName val="18-G_XEH"/>
      <sheetName val="19-G_XEG"/>
      <sheetName val="20-G_XEI"/>
      <sheetName val="21-TH_RS"/>
      <sheetName val="21A-TH_WRS"/>
      <sheetName val="22-TH_WRXRS"/>
      <sheetName val="22A-BH_RS"/>
      <sheetName val="22B-BH_WRS"/>
      <sheetName val="22C-BH_WRXRS"/>
      <sheetName val="22D-GH_RS"/>
      <sheetName val="22E-GH_WRS"/>
      <sheetName val="22F-GH_WRXRS"/>
      <sheetName val="22G-HH_RS"/>
      <sheetName val="22H-HH_WRS"/>
      <sheetName val="22I-HH_WRXRS"/>
      <sheetName val="23-B_PPP"/>
      <sheetName val="23A-B_NC"/>
      <sheetName val="24-B_XGDP"/>
      <sheetName val="25-B_PPPCT"/>
      <sheetName val="25A-B_GRO"/>
      <sheetName val="26-B_XVA"/>
      <sheetName val="27-BP_RS"/>
      <sheetName val="27A-BP_RSGRO"/>
      <sheetName val="28-BP_RSXRS"/>
      <sheetName val="29-BP_RSXEI"/>
      <sheetName val="30-BP_TT"/>
      <sheetName val="30A-BP_TTGRO"/>
      <sheetName val="31-BP_TTXTT"/>
      <sheetName val="32-BP_TTXEI"/>
      <sheetName val="33-B_FBCT"/>
      <sheetName val="33A-B_FBGRO"/>
      <sheetName val="34-B_FBXVA"/>
      <sheetName val="35-B_XFB"/>
      <sheetName val="36-B_XFG"/>
      <sheetName val="37-B_XFON"/>
      <sheetName val="38-B_XFA"/>
      <sheetName val="39-B_AERO"/>
      <sheetName val="39A-B_XAERO"/>
      <sheetName val="40-B_ELEC"/>
      <sheetName val="40A-B_XELEC"/>
      <sheetName val="41-B_MACH"/>
      <sheetName val="41A-B_XMACH"/>
      <sheetName val="42-B_DRUG"/>
      <sheetName val="42A-B_XDRUG"/>
      <sheetName val="43-B_INST"/>
      <sheetName val="43A-B_XINST"/>
      <sheetName val="44-B_SERV"/>
      <sheetName val="44A-B_XSERV"/>
      <sheetName val="45-H_PPP"/>
      <sheetName val="45A-H_NC"/>
      <sheetName val="46-H_XGDP"/>
      <sheetName val="47-H_PPPCT"/>
      <sheetName val="47A-H_GRO"/>
      <sheetName val="48-H_XFB"/>
      <sheetName val="49-HP_RS"/>
      <sheetName val="49A-HP_RSGRO"/>
      <sheetName val="50-HP_RSXRS"/>
      <sheetName val="51-HP_TT"/>
      <sheetName val="51A-HP_TTGRO"/>
      <sheetName val="52-GV_PPP"/>
      <sheetName val="52A-GV_NC"/>
      <sheetName val="53-GV_XGDP"/>
      <sheetName val="54-GV_PPPCT"/>
      <sheetName val="54A-GV_GRO"/>
      <sheetName val="55-GV_XFB"/>
      <sheetName val="56-GP_RS"/>
      <sheetName val="56A-GP_RSGRO"/>
      <sheetName val="57-GP_RSXRS"/>
      <sheetName val="58-GP_TT"/>
      <sheetName val="58A-GP_TTGRO"/>
      <sheetName val="59-C_PPP"/>
      <sheetName val="59A-C_NC"/>
      <sheetName val="60-C_DFXTT"/>
      <sheetName val="61-C_CVXTT"/>
      <sheetName val="62A1-C_ECOPPP"/>
      <sheetName val="62A2-C_ECOXCV"/>
      <sheetName val="62B1-C_HEAPPP"/>
      <sheetName val="62B2-C_HEAXCV"/>
      <sheetName val="62C1-C_EDUPPP"/>
      <sheetName val="62C2-C_EDUXCV"/>
      <sheetName val="62D1-C_SPAPPP"/>
      <sheetName val="62D2-C_SPAXCV"/>
      <sheetName val="62E1-C_NORPPP"/>
      <sheetName val="62E2-C_NORXCV"/>
      <sheetName val="62F1-C_GUFPPP"/>
      <sheetName val="62F2-C_GUFXCV"/>
      <sheetName val="63-AFA_PPP"/>
      <sheetName val="63A-AFA_NC"/>
      <sheetName val="64-AFA_XB"/>
      <sheetName val="65-P_TRIAD"/>
      <sheetName val="65A-P_PCT"/>
      <sheetName val="66-P_XTRIAD"/>
      <sheetName val="67-P_ICTPCT"/>
      <sheetName val="68-P_BIOPCT"/>
      <sheetName val="69-TBP_RUSD"/>
      <sheetName val="69A-TBP_RNC"/>
      <sheetName val="70-TBP_PUSD"/>
      <sheetName val="70A-TBP_PNC"/>
      <sheetName val="71-TBP_PXG"/>
      <sheetName val="72-TD_XAERO"/>
      <sheetName val="72A-TD_IAERO"/>
      <sheetName val="72B-TD_EAERO"/>
      <sheetName val="73-TD_XELEC"/>
      <sheetName val="73A-TD_IELEC"/>
      <sheetName val="73B-TD_EELEC"/>
      <sheetName val="74-TD_XMACH"/>
      <sheetName val="74A-TD_IMACH"/>
      <sheetName val="74B-TD_EMACH"/>
      <sheetName val="75-TD_XDRUG"/>
      <sheetName val="75A-TD_IDRUG"/>
      <sheetName val="75B-TD_EDRUG"/>
      <sheetName val="76-TD_XINST"/>
      <sheetName val="76A-TD_IINST"/>
      <sheetName val="76B-TD_EINST"/>
      <sheetName val="A1-GDP"/>
      <sheetName val="A2-GDP_PPP"/>
      <sheetName val="B-PI"/>
      <sheetName val="C-PPP-C"/>
      <sheetName val="D1-VA"/>
      <sheetName val="D2-VA_PPP"/>
      <sheetName val="E-TOTPOP"/>
      <sheetName val="F-TOTEMP"/>
      <sheetName val="G-INDEMP"/>
      <sheetName val="H-ALF"/>
      <sheetName val="I-EX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11"/>
      <sheetName val="TABELL X1"/>
      <sheetName val="Norge utgifter og årsverk"/>
      <sheetName val="Norge utgifter"/>
      <sheetName val="Finland utgifter og årsverk"/>
      <sheetName val="Finland utgifter"/>
      <sheetName val="Danmark utgifter og årsverk"/>
      <sheetName val="Danmark utgifter"/>
      <sheetName val="Sverige utgifter"/>
      <sheetName val="Sverige årsverk"/>
      <sheetName val="Sverige årsverk og utd"/>
      <sheetName val="Ark1"/>
      <sheetName val="Ark2"/>
      <sheetName val="Ark3"/>
      <sheetName val="Ark4"/>
      <sheetName val="Ark5"/>
      <sheetName val="Ark6"/>
      <sheetName val="Ark7"/>
      <sheetName val="Ark8"/>
      <sheetName val="Ark9"/>
      <sheetName val="Ark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Persreg_pc_emp"/>
      <sheetName val="TOTAL =&gt;"/>
      <sheetName val="Persreg_TOT"/>
      <sheetName val="Persreg_TOT (2)"/>
      <sheetName val="Persreg_TOT (3)"/>
      <sheetName val="Persreg_TOT (4)"/>
      <sheetName val="Persreg_TOT (5)"/>
      <sheetName val="Graph 3_1"/>
      <sheetName val="BES =&gt;"/>
      <sheetName val="Persreg_BES"/>
      <sheetName val="Persreg_BES (2)"/>
      <sheetName val="Persreg_BES (3)"/>
      <sheetName val="Persreg_BES (4)"/>
      <sheetName val="Persreg_BES (5)"/>
      <sheetName val="Persreg_BES (6)"/>
      <sheetName val="Graph 3_2"/>
      <sheetName val="tem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Perssci_FTE_RSE_TOT_T"/>
      <sheetName val="Perssci_RSE"/>
      <sheetName val="Perssci_RSE (2)"/>
      <sheetName val="Perssci_RSE (3)"/>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asistall FoU universitetene"/>
      <sheetName val="Pivot universitetene"/>
      <sheetName val="Sekt. totalt - beløp, endringer"/>
      <sheetName val="Basisind. næringsl. t.o.m 2004"/>
      <sheetName val="Basistall FoU"/>
      <sheetName val="Beregnede FoU-indekser"/>
      <sheetName val="Basistall - relativ fordeling"/>
      <sheetName val="Veiet indeks for statlig FoU"/>
      <sheetName val="Veiet indeks for FoU i nær.liv"/>
      <sheetName val="Veiet indeks for total FoU"/>
      <sheetName val="Konsumprisindeksen"/>
      <sheetName val="BNP1"/>
      <sheetName val="BNP2"/>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U1"/>
      <sheetName val="U2"/>
      <sheetName val="U3"/>
      <sheetName val="U4"/>
      <sheetName val="U5"/>
      <sheetName val="U6"/>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Årsv1"/>
      <sheetName val="Årsv2"/>
      <sheetName val="Årsv3"/>
      <sheetName val="Årsv4"/>
      <sheetName val="Årsv5"/>
      <sheetName val="Årsv6"/>
      <sheetName val="Pers1"/>
      <sheetName val="Pers2"/>
      <sheetName val="Pers3"/>
      <sheetName val="Folketall"/>
      <sheetName val="Per capit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3 # Enterprises"/>
      <sheetName val="93 # Employees"/>
      <sheetName val="93 # Turnover"/>
      <sheetName val="93 RD"/>
      <sheetName val="93 GFCF"/>
      <sheetName val="93 PROF"/>
      <sheetName val="93 CUFI"/>
      <sheetName val="92 # Enterprises"/>
      <sheetName val="92 EMP "/>
      <sheetName val="92 Production"/>
      <sheetName val="92 Turn"/>
      <sheetName val="92 WS"/>
      <sheetName val="92 RD"/>
      <sheetName val="92 # Researchers"/>
      <sheetName val="92 GFCF"/>
      <sheetName val="92 Export"/>
      <sheetName val="92 Import"/>
      <sheetName val="92 PROF"/>
      <sheetName val="92 CUFI"/>
      <sheetName val="91 # of Enterpri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ynotes"/>
      <sheetName val="A.2.1-PPS95"/>
      <sheetName val="A.2.1-NC"/>
      <sheetName val="rd_cec"/>
      <sheetName val="GDP defl PPS95"/>
      <sheetName val="34-flag"/>
      <sheetName val="34"/>
      <sheetName val="BSTS-2000"/>
      <sheetName val="source111-flag"/>
      <sheetName val="111"/>
      <sheetName val="119-flag"/>
      <sheetName val="119"/>
      <sheetName val="REIST99"/>
      <sheetName val="UNESCO - YB"/>
      <sheetName val="nat"/>
      <sheetName val="RICYT"/>
      <sheetName val="Malaysia"/>
      <sheetName val="Singapore"/>
      <sheetName val="Thailand"/>
      <sheetName val="GERDPPS1995"/>
      <sheetName val="GERDNC"/>
      <sheetName val="GERDrawdata"/>
      <sheetName val="GDPdeflator"/>
      <sheetName val="PPSrate1995"/>
      <sheetName val="EstimationformulaJB"/>
      <sheetName val="MSTI011FOOTNOTES"/>
      <sheetName val="EstimationformulaJB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
      <sheetName val="Fig.2 "/>
      <sheetName val="fig.3"/>
    </sheetNames>
    <sheetDataSet>
      <sheetData sheetId="0" refreshError="1"/>
      <sheetData sheetId="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11"/>
      <sheetName val="TABELL X1"/>
      <sheetName val="Norge utgifter og årsverk"/>
      <sheetName val="Norge utgifter"/>
      <sheetName val="Finland utgifter og årsverk"/>
      <sheetName val="Finland utgifter"/>
      <sheetName val="Danmark utgifter og årsverk"/>
      <sheetName val="Danmark utgifter"/>
      <sheetName val="Sverige utgifter"/>
      <sheetName val="Sverige årsverk"/>
      <sheetName val="Sverige årsverk og utd"/>
      <sheetName val="Ark1"/>
      <sheetName val="Ark2"/>
      <sheetName val="Ark3"/>
      <sheetName val="Ark4"/>
      <sheetName val="Ark5"/>
      <sheetName val="Ark6"/>
      <sheetName val="Ark7"/>
      <sheetName val="Ark8"/>
      <sheetName val="Ark9"/>
      <sheetName val="Ark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11"/>
      <sheetName val="TABELL X1"/>
      <sheetName val="Norge utgifter og årsverk"/>
      <sheetName val="Norge utgifter"/>
      <sheetName val="Finland utgifter og årsverk"/>
      <sheetName val="Finland utgifter"/>
      <sheetName val="Danmark utgifter og årsverk"/>
      <sheetName val="Danmark utgifter"/>
      <sheetName val="Sverige utgifter"/>
      <sheetName val="Sverige årsverk"/>
      <sheetName val="Sverige årsverk og utd"/>
      <sheetName val="Ark1"/>
      <sheetName val="Ark2"/>
      <sheetName val="Ark3"/>
      <sheetName val="Ark4"/>
      <sheetName val="Ark5"/>
      <sheetName val="Ark6"/>
      <sheetName val="Ark7"/>
      <sheetName val="Ark8"/>
      <sheetName val="Ark9"/>
      <sheetName val="Ark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 2.1.1"/>
      <sheetName val="Fig 2.1.1"/>
      <sheetName val="Tall 2.1.2"/>
      <sheetName val="Fig 2.1.2"/>
      <sheetName val="Tall 2.1.3"/>
      <sheetName val="Fig 2.1.3"/>
      <sheetName val="Tall 2.1.4"/>
      <sheetName val="Fig 2.1.4"/>
      <sheetName val="Tall 2.1.5"/>
      <sheetName val="Fig 2.1.5"/>
      <sheetName val="Tall 2.1.6"/>
      <sheetName val="Fig 2.1.6"/>
      <sheetName val="Tall 2.1.7"/>
      <sheetName val="Fig 2.1.7"/>
      <sheetName val="Tall 2.1.8"/>
      <sheetName val="Fig 2.1.8"/>
      <sheetName val="Tall 2.1.9"/>
      <sheetName val="Fig 2.1.9"/>
      <sheetName val="Tall 2.2.1"/>
      <sheetName val="Fig 2.2.1"/>
      <sheetName val="Tall 2.2.2"/>
      <sheetName val="Fig 2.2.2"/>
      <sheetName val="Tall 2.2.3"/>
      <sheetName val="Fig 2.2.3"/>
      <sheetName val="Tall 2.2.4"/>
      <sheetName val="Fig 2.2.4"/>
      <sheetName val="Tall 2.2.5"/>
      <sheetName val="Fig 2.2.5"/>
      <sheetName val="Tall 2.2.6"/>
      <sheetName val="Fig 2.2.6ny"/>
      <sheetName val="Tall 2.2.7"/>
      <sheetName val="Fig 2.2.7"/>
      <sheetName val="Tall 2.2.8"/>
      <sheetName val="Fig 2.2.8"/>
      <sheetName val="Tall 2.2.9"/>
      <sheetName val="Fig 2.2.9"/>
      <sheetName val="Tall 2.2.10"/>
      <sheetName val="Fig 2.2.10"/>
      <sheetName val="Tall 2.2.11"/>
      <sheetName val="Fig 2.2.11"/>
      <sheetName val="Tall 2.2.12"/>
      <sheetName val="Fig 2.2.12"/>
      <sheetName val="Tal 2.2.13"/>
      <sheetName val="Fig 2.2.13"/>
      <sheetName val="Tall 2.3.1"/>
      <sheetName val="Fig 2.3.1"/>
      <sheetName val="Tall 2.3.2"/>
      <sheetName val="Fig 2.3.2"/>
      <sheetName val="Tall 2.3.3"/>
      <sheetName val="Fig 2.3.3"/>
      <sheetName val="Tall 2.3.4"/>
      <sheetName val="Fig 2.3.4"/>
      <sheetName val="Tall 2.3.5"/>
      <sheetName val="Fig 2.3.5"/>
      <sheetName val="Tall 2.4.1"/>
      <sheetName val="Fig 2.4.1"/>
      <sheetName val="Tall 2.4.2"/>
      <sheetName val="Fig 2.4.2"/>
      <sheetName val="Tall 2.4.3"/>
      <sheetName val="Fig 2.4.3"/>
      <sheetName val="Tall 2.4.4"/>
      <sheetName val="Fig 2.4.4"/>
      <sheetName val="Tall 2.4.5"/>
      <sheetName val="Fig 2.4.5"/>
      <sheetName val="Tall 2.4.6"/>
      <sheetName val="Fig 2.4.6"/>
      <sheetName val="Tall 2.4.7"/>
      <sheetName val="Fig 2.4.7"/>
      <sheetName val="Tall 2.4.8"/>
      <sheetName val="Fig 2.4.8"/>
      <sheetName val="Tall 2.4.9"/>
      <sheetName val="Fig 2.4.9"/>
      <sheetName val="Fig 2.4.10"/>
      <sheetName val="Tall 2.5.1"/>
      <sheetName val="Fig 2.5.1"/>
      <sheetName val="Tall 2.5.2"/>
      <sheetName val="Fig 2.5.2"/>
      <sheetName val="Tall 2.5.3"/>
      <sheetName val="Fig 2.5.3"/>
      <sheetName val="Tall 2.5.4"/>
      <sheetName val="Fig 2.5.4"/>
      <sheetName val="Ark3"/>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refreshError="1"/>
      <sheetData sheetId="34"/>
      <sheetData sheetId="35" refreshError="1"/>
      <sheetData sheetId="36"/>
      <sheetData sheetId="37" refreshError="1"/>
      <sheetData sheetId="38"/>
      <sheetData sheetId="39" refreshError="1"/>
      <sheetData sheetId="40"/>
      <sheetData sheetId="41" refreshError="1"/>
      <sheetData sheetId="42"/>
      <sheetData sheetId="43" refreshError="1"/>
      <sheetData sheetId="44"/>
      <sheetData sheetId="45" refreshError="1"/>
      <sheetData sheetId="46"/>
      <sheetData sheetId="47" refreshError="1"/>
      <sheetData sheetId="48"/>
      <sheetData sheetId="49" refreshError="1"/>
      <sheetData sheetId="50"/>
      <sheetData sheetId="51" refreshError="1"/>
      <sheetData sheetId="52"/>
      <sheetData sheetId="53" refreshError="1"/>
      <sheetData sheetId="54"/>
      <sheetData sheetId="55" refreshError="1"/>
      <sheetData sheetId="56"/>
      <sheetData sheetId="57" refreshError="1"/>
      <sheetData sheetId="58"/>
      <sheetData sheetId="59" refreshError="1"/>
      <sheetData sheetId="60"/>
      <sheetData sheetId="61" refreshError="1"/>
      <sheetData sheetId="62"/>
      <sheetData sheetId="63" refreshError="1"/>
      <sheetData sheetId="64"/>
      <sheetData sheetId="65" refreshError="1"/>
      <sheetData sheetId="66"/>
      <sheetData sheetId="67" refreshError="1"/>
      <sheetData sheetId="68"/>
      <sheetData sheetId="69" refreshError="1"/>
      <sheetData sheetId="70"/>
      <sheetData sheetId="71" refreshError="1"/>
      <sheetData sheetId="72"/>
      <sheetData sheetId="73"/>
      <sheetData sheetId="74" refreshError="1"/>
      <sheetData sheetId="75"/>
      <sheetData sheetId="76" refreshError="1"/>
      <sheetData sheetId="77"/>
      <sheetData sheetId="78" refreshError="1"/>
      <sheetData sheetId="79"/>
      <sheetData sheetId="80" refreshError="1"/>
      <sheetData sheetId="8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iftsresultat"/>
      <sheetName val="Finansiering"/>
      <sheetName val="Årsverk"/>
      <sheetName val="Bistillinger"/>
      <sheetName val="Kvinneandel dir og ledelse"/>
    </sheetNames>
    <sheetDataSet>
      <sheetData sheetId="0">
        <row r="12">
          <cell r="B12">
            <v>2020</v>
          </cell>
          <cell r="C12">
            <v>2021</v>
          </cell>
          <cell r="D12">
            <v>2022</v>
          </cell>
          <cell r="E12">
            <v>2023</v>
          </cell>
          <cell r="F12">
            <v>2024</v>
          </cell>
        </row>
        <row r="13">
          <cell r="A13" t="str">
            <v>Samfunnsvitenskapelige institutter</v>
          </cell>
          <cell r="B13">
            <v>2.3974212798737387E-2</v>
          </cell>
          <cell r="C13">
            <v>3.8481864879428021E-2</v>
          </cell>
          <cell r="D13">
            <v>3.0920154191593795E-2</v>
          </cell>
          <cell r="E13">
            <v>-7.8164201007328554E-3</v>
          </cell>
          <cell r="F13">
            <v>-3.0373827878491345E-2</v>
          </cell>
        </row>
        <row r="14">
          <cell r="A14" t="str">
            <v>Miljøinstitutter</v>
          </cell>
          <cell r="B14">
            <v>9.1175791084896346E-3</v>
          </cell>
          <cell r="C14">
            <v>-7.7811494352173823E-3</v>
          </cell>
          <cell r="D14">
            <v>9.3234926548609964E-4</v>
          </cell>
          <cell r="E14">
            <v>-1.111600337894968E-2</v>
          </cell>
          <cell r="F14">
            <v>-2.3015338758071536E-2</v>
          </cell>
        </row>
        <row r="15">
          <cell r="A15" t="str">
            <v>Primærnæringsinstitutter</v>
          </cell>
          <cell r="B15">
            <v>2.4170161773517076E-2</v>
          </cell>
          <cell r="C15">
            <v>1.6483007770783431E-2</v>
          </cell>
          <cell r="D15">
            <v>-4.5086596036222676E-3</v>
          </cell>
          <cell r="E15">
            <v>-2.9823231047926501E-3</v>
          </cell>
          <cell r="F15">
            <v>-3.557412031648013E-3</v>
          </cell>
        </row>
        <row r="16">
          <cell r="A16" t="str">
            <v>Teknisk-industrielle institutter</v>
          </cell>
          <cell r="B16">
            <v>3.2626642123833739E-2</v>
          </cell>
          <cell r="C16">
            <v>3.9642393981452285E-2</v>
          </cell>
          <cell r="D16">
            <v>1.3801539011350812E-2</v>
          </cell>
          <cell r="E16">
            <v>1.3275335195573858E-2</v>
          </cell>
          <cell r="F16">
            <v>1.5679027455175246E-2</v>
          </cell>
        </row>
        <row r="17">
          <cell r="A17" t="str">
            <v>Totalt</v>
          </cell>
          <cell r="B17">
            <v>2.598074232990388E-2</v>
          </cell>
          <cell r="C17">
            <v>2.7347440636634038E-2</v>
          </cell>
          <cell r="D17">
            <v>1.0514986900144704E-2</v>
          </cell>
          <cell r="E17">
            <v>2.6845402263264732E-3</v>
          </cell>
          <cell r="F17">
            <v>-1.2107407065390259E-3</v>
          </cell>
        </row>
      </sheetData>
      <sheetData sheetId="1">
        <row r="7">
          <cell r="B7">
            <v>2020</v>
          </cell>
          <cell r="C7">
            <v>2021</v>
          </cell>
          <cell r="D7">
            <v>2022</v>
          </cell>
          <cell r="E7">
            <v>2023</v>
          </cell>
          <cell r="F7">
            <v>2024</v>
          </cell>
        </row>
        <row r="8">
          <cell r="A8" t="str">
            <v>Norges forskningsråd</v>
          </cell>
          <cell r="B8">
            <v>3455.3939999999998</v>
          </cell>
          <cell r="C8">
            <v>3813.7489999999998</v>
          </cell>
          <cell r="D8">
            <v>4361.6549999999997</v>
          </cell>
          <cell r="E8">
            <v>4501.4889999999996</v>
          </cell>
          <cell r="F8">
            <v>4616.7489999999998</v>
          </cell>
        </row>
        <row r="9">
          <cell r="A9" t="str">
            <v>Offentlig forvaltning</v>
          </cell>
          <cell r="B9">
            <v>3003.4690000000001</v>
          </cell>
          <cell r="C9">
            <v>3084.9050000000002</v>
          </cell>
          <cell r="D9">
            <v>3326.123</v>
          </cell>
          <cell r="E9">
            <v>3654.0309999999999</v>
          </cell>
          <cell r="F9">
            <v>3850.134</v>
          </cell>
        </row>
        <row r="10">
          <cell r="A10" t="str">
            <v>Næringsliv</v>
          </cell>
          <cell r="B10">
            <v>2718.5680000000002</v>
          </cell>
          <cell r="C10">
            <v>2727.7310000000002</v>
          </cell>
          <cell r="D10">
            <v>2873.259</v>
          </cell>
          <cell r="E10">
            <v>2586.3139999999999</v>
          </cell>
          <cell r="F10">
            <v>2494.9949999999999</v>
          </cell>
        </row>
        <row r="11">
          <cell r="A11" t="str">
            <v>Utlandet</v>
          </cell>
          <cell r="B11">
            <v>1217.028</v>
          </cell>
          <cell r="C11">
            <v>1299.2550000000001</v>
          </cell>
          <cell r="D11">
            <v>1468.7719999999999</v>
          </cell>
          <cell r="E11">
            <v>1939.44</v>
          </cell>
          <cell r="F11">
            <v>2233.643</v>
          </cell>
        </row>
        <row r="12">
          <cell r="A12" t="str">
            <v>Andre kilder</v>
          </cell>
          <cell r="B12">
            <v>422.322</v>
          </cell>
          <cell r="C12">
            <v>473.56200000000001</v>
          </cell>
          <cell r="D12">
            <v>618.80399999999997</v>
          </cell>
          <cell r="E12">
            <v>723.25599999999997</v>
          </cell>
          <cell r="F12">
            <v>838.86300000000006</v>
          </cell>
        </row>
        <row r="31">
          <cell r="B31">
            <v>2020</v>
          </cell>
          <cell r="C31">
            <v>2021</v>
          </cell>
          <cell r="D31">
            <v>2022</v>
          </cell>
          <cell r="E31">
            <v>2023</v>
          </cell>
          <cell r="F31">
            <v>2024</v>
          </cell>
        </row>
        <row r="32">
          <cell r="A32" t="str">
            <v>Norges forskningsråd</v>
          </cell>
          <cell r="B32">
            <v>3455.3939999999998</v>
          </cell>
          <cell r="C32">
            <v>3813.7489999999998</v>
          </cell>
          <cell r="D32">
            <v>4361.6549999999997</v>
          </cell>
          <cell r="E32">
            <v>4501.4889999999996</v>
          </cell>
          <cell r="F32">
            <v>4616.7489999999998</v>
          </cell>
        </row>
        <row r="33">
          <cell r="A33" t="str">
            <v>Offentlig forvaltning</v>
          </cell>
          <cell r="B33">
            <v>3003.4690000000001</v>
          </cell>
          <cell r="C33">
            <v>3084.9050000000002</v>
          </cell>
          <cell r="D33">
            <v>3326.123</v>
          </cell>
          <cell r="E33">
            <v>3654.0309999999999</v>
          </cell>
          <cell r="F33">
            <v>3850.134</v>
          </cell>
        </row>
        <row r="34">
          <cell r="A34" t="str">
            <v>Næringsliv</v>
          </cell>
          <cell r="B34">
            <v>2718.5680000000002</v>
          </cell>
          <cell r="C34">
            <v>2727.7310000000002</v>
          </cell>
          <cell r="D34">
            <v>2873.259</v>
          </cell>
          <cell r="E34">
            <v>2586.3139999999999</v>
          </cell>
          <cell r="F34">
            <v>2494.9949999999999</v>
          </cell>
        </row>
        <row r="35">
          <cell r="A35" t="str">
            <v>Utlandet</v>
          </cell>
          <cell r="B35">
            <v>1217.028</v>
          </cell>
          <cell r="C35">
            <v>1299.2550000000001</v>
          </cell>
          <cell r="D35">
            <v>1468.7719999999999</v>
          </cell>
          <cell r="E35">
            <v>1939.44</v>
          </cell>
          <cell r="F35">
            <v>2233.643</v>
          </cell>
        </row>
        <row r="36">
          <cell r="A36" t="str">
            <v>EU-institusjoner</v>
          </cell>
          <cell r="B36">
            <v>405.601</v>
          </cell>
          <cell r="C36">
            <v>477.78300000000002</v>
          </cell>
          <cell r="D36">
            <v>615.34699999999998</v>
          </cell>
          <cell r="E36">
            <v>846.43700000000001</v>
          </cell>
          <cell r="F36">
            <v>1091.556</v>
          </cell>
        </row>
        <row r="37">
          <cell r="A37" t="str">
            <v>Øvrig utland</v>
          </cell>
          <cell r="B37">
            <v>811.42700000000002</v>
          </cell>
          <cell r="C37">
            <v>821.47200000000009</v>
          </cell>
          <cell r="D37">
            <v>853.42499999999995</v>
          </cell>
          <cell r="E37">
            <v>1093.0030000000002</v>
          </cell>
          <cell r="F37">
            <v>1142.087</v>
          </cell>
        </row>
        <row r="38">
          <cell r="A38" t="str">
            <v>Andre kilder</v>
          </cell>
          <cell r="B38">
            <v>422.322</v>
          </cell>
          <cell r="C38">
            <v>473.56200000000001</v>
          </cell>
          <cell r="D38">
            <v>618.80399999999997</v>
          </cell>
          <cell r="E38">
            <v>723.25599999999997</v>
          </cell>
          <cell r="F38">
            <v>838.86300000000006</v>
          </cell>
        </row>
      </sheetData>
      <sheetData sheetId="2">
        <row r="4">
          <cell r="B4">
            <v>2020</v>
          </cell>
          <cell r="C4">
            <v>2021</v>
          </cell>
          <cell r="D4">
            <v>2022</v>
          </cell>
          <cell r="E4">
            <v>2023</v>
          </cell>
          <cell r="F4">
            <v>2024</v>
          </cell>
        </row>
        <row r="5">
          <cell r="A5" t="str">
            <v>Samfunnsvitenskapelige institutter</v>
          </cell>
          <cell r="B5">
            <v>754.59700000000009</v>
          </cell>
          <cell r="C5">
            <v>798.11</v>
          </cell>
          <cell r="D5">
            <v>837.05000000000007</v>
          </cell>
          <cell r="E5">
            <v>815.6099999999999</v>
          </cell>
          <cell r="F5">
            <v>822.68000000000006</v>
          </cell>
        </row>
        <row r="6">
          <cell r="A6" t="str">
            <v>Miljøinstitutter</v>
          </cell>
          <cell r="B6">
            <v>783.61999999999989</v>
          </cell>
          <cell r="C6">
            <v>812.27</v>
          </cell>
          <cell r="D6">
            <v>892.45999999999992</v>
          </cell>
          <cell r="E6">
            <v>1010.68</v>
          </cell>
          <cell r="F6">
            <v>1058.3</v>
          </cell>
        </row>
        <row r="7">
          <cell r="A7" t="str">
            <v>Primærnæringsinstitutter</v>
          </cell>
          <cell r="B7">
            <v>774.31999999999994</v>
          </cell>
          <cell r="C7">
            <v>773.44</v>
          </cell>
          <cell r="D7">
            <v>801.71</v>
          </cell>
          <cell r="E7">
            <v>827.88</v>
          </cell>
          <cell r="F7">
            <v>848.9</v>
          </cell>
        </row>
        <row r="8">
          <cell r="A8" t="str">
            <v>Teknisk-industrielle institutter</v>
          </cell>
          <cell r="B8">
            <v>2006.3400000000001</v>
          </cell>
          <cell r="C8">
            <v>2113.0500000000002</v>
          </cell>
          <cell r="D8">
            <v>2165.4700000000003</v>
          </cell>
          <cell r="E8">
            <v>2190.2400000000002</v>
          </cell>
          <cell r="F8">
            <v>2197.6999999999998</v>
          </cell>
        </row>
        <row r="13">
          <cell r="B13">
            <v>2020</v>
          </cell>
          <cell r="C13">
            <v>2021</v>
          </cell>
          <cell r="D13">
            <v>2022</v>
          </cell>
          <cell r="E13">
            <v>2023</v>
          </cell>
          <cell r="F13">
            <v>2024</v>
          </cell>
        </row>
        <row r="14">
          <cell r="A14" t="str">
            <v>Samfunnsvitenskapelige institutter</v>
          </cell>
          <cell r="B14">
            <v>51.982316388747904</v>
          </cell>
          <cell r="C14">
            <v>53.226998784628684</v>
          </cell>
          <cell r="D14">
            <v>53.483065527746255</v>
          </cell>
          <cell r="E14">
            <v>53.454469660744728</v>
          </cell>
          <cell r="F14">
            <v>55.995040599017841</v>
          </cell>
        </row>
        <row r="15">
          <cell r="A15" t="str">
            <v>Miljøinstitutter</v>
          </cell>
          <cell r="B15">
            <v>42.048441846813503</v>
          </cell>
          <cell r="C15">
            <v>42.062368424292416</v>
          </cell>
          <cell r="D15">
            <v>44.600318221544946</v>
          </cell>
          <cell r="E15">
            <v>46.132306961649583</v>
          </cell>
          <cell r="F15">
            <v>46.82037229519041</v>
          </cell>
        </row>
        <row r="16">
          <cell r="A16" t="str">
            <v>Primærnæringsinstitutter</v>
          </cell>
          <cell r="B16">
            <v>48.312067362330822</v>
          </cell>
          <cell r="C16">
            <v>48.342470004137354</v>
          </cell>
          <cell r="D16">
            <v>49.643886193261899</v>
          </cell>
          <cell r="E16">
            <v>51.142677682755952</v>
          </cell>
          <cell r="F16">
            <v>52.986217457886667</v>
          </cell>
        </row>
        <row r="17">
          <cell r="A17" t="str">
            <v>Teknisk-industrielle institutter</v>
          </cell>
          <cell r="B17">
            <v>30.004386096075439</v>
          </cell>
          <cell r="C17">
            <v>31.627268640117364</v>
          </cell>
          <cell r="D17">
            <v>30.16989383367121</v>
          </cell>
          <cell r="E17">
            <v>30.750511359485721</v>
          </cell>
          <cell r="F17">
            <v>30.909587295809256</v>
          </cell>
        </row>
        <row r="18">
          <cell r="A18" t="str">
            <v>Gjennomsnitt</v>
          </cell>
          <cell r="B18">
            <v>39.312001707851365</v>
          </cell>
          <cell r="C18">
            <v>40.220642357906712</v>
          </cell>
          <cell r="D18">
            <v>40.390998767216907</v>
          </cell>
          <cell r="E18">
            <v>41.266944787910198</v>
          </cell>
          <cell r="F18">
            <v>42.318135880087191</v>
          </cell>
        </row>
      </sheetData>
      <sheetData sheetId="3"/>
      <sheetData sheetId="4">
        <row r="15">
          <cell r="B15" t="str">
            <v>Øverste leder</v>
          </cell>
          <cell r="C15" t="str">
            <v>Ledergruppe</v>
          </cell>
          <cell r="D15" t="str">
            <v>Forskningsledelse</v>
          </cell>
          <cell r="E15" t="str">
            <v>Styremedlemmer</v>
          </cell>
        </row>
        <row r="16">
          <cell r="A16" t="str">
            <v>Samfunnsvitenskapelige institutter</v>
          </cell>
          <cell r="B16">
            <v>46.666666666666664</v>
          </cell>
          <cell r="C16">
            <v>53.921568627450981</v>
          </cell>
          <cell r="D16">
            <v>55.263157894736842</v>
          </cell>
          <cell r="E16">
            <v>48.780487804878049</v>
          </cell>
        </row>
        <row r="17">
          <cell r="A17" t="str">
            <v>Miljøinstitutter</v>
          </cell>
          <cell r="B17">
            <v>50</v>
          </cell>
          <cell r="C17">
            <v>59.722222222222221</v>
          </cell>
          <cell r="D17">
            <v>51.886792452830186</v>
          </cell>
          <cell r="E17">
            <v>52.941176470588232</v>
          </cell>
        </row>
        <row r="18">
          <cell r="A18" t="str">
            <v>Primærnæringsinstitutter</v>
          </cell>
          <cell r="B18">
            <v>25</v>
          </cell>
          <cell r="C18">
            <v>57.89473684210526</v>
          </cell>
          <cell r="D18">
            <v>49.350649350649348</v>
          </cell>
          <cell r="E18">
            <v>44.186046511627907</v>
          </cell>
        </row>
        <row r="19">
          <cell r="A19" t="str">
            <v>Teknisk-industrielle institutter</v>
          </cell>
          <cell r="B19">
            <v>27.272727272727273</v>
          </cell>
          <cell r="C19">
            <v>40.404040404040401</v>
          </cell>
          <cell r="D19">
            <v>32.089552238805972</v>
          </cell>
          <cell r="E19">
            <v>45.348837209302324</v>
          </cell>
        </row>
        <row r="20">
          <cell r="A20" t="str">
            <v>Alle institutter</v>
          </cell>
          <cell r="B20">
            <v>39.473684210526315</v>
          </cell>
          <cell r="C20">
            <v>52.233676975945016</v>
          </cell>
          <cell r="D20">
            <v>41.935483870967744</v>
          </cell>
          <cell r="E20">
            <v>46.979865771812079</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vinneandel dir og ledels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Basistall FoU instituttsektoren"/>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2"/>
      <sheetName val="Basistall FoU universitetene"/>
      <sheetName val="Pivot universitetene"/>
      <sheetName val="Basistall FoU"/>
      <sheetName val="Sekt. totalt - beløp, endringer"/>
      <sheetName val="Basistall FoU instituttsektoren"/>
      <sheetName val="Veiet indeks for statlig FoU"/>
      <sheetName val="Basistall - relativ fordeling"/>
      <sheetName val="Konsumprisindeksen"/>
      <sheetName val="BNP1"/>
      <sheetName val="BNP2"/>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U1"/>
      <sheetName val="U2"/>
      <sheetName val="U3"/>
      <sheetName val="U4"/>
      <sheetName val="U5"/>
      <sheetName val="U6"/>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Årsv1"/>
      <sheetName val="Årsv2"/>
      <sheetName val="Årsv3"/>
      <sheetName val="Årsv4"/>
      <sheetName val="Årsv5"/>
      <sheetName val="Årsv6"/>
      <sheetName val="Pers1"/>
      <sheetName val="Pers2"/>
      <sheetName val="Pers3"/>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Basistall FoU instituttsektoren"/>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Settings"/>
      <sheetName val="HiddenErrors"/>
      <sheetName val="VAR_TEMPLATE"/>
      <sheetName val="Settings"/>
      <sheetName val="TABLE A"/>
      <sheetName val="TABLE B"/>
      <sheetName val="TABLE C"/>
      <sheetName val="TABLE D_GFCF_2003"/>
      <sheetName val="TABLE D_NOE_2003"/>
      <sheetName val="TABLE D_PROF_2003"/>
      <sheetName val="TABLE D_VA_2003"/>
      <sheetName val="TABLE D_TURN_2003"/>
      <sheetName val="TABLE D_TURN_2004"/>
      <sheetName val="TABLE 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1"/>
      <sheetName val="graf2"/>
      <sheetName val="graf3"/>
      <sheetName val="res_type"/>
      <sheetName val="rd_type"/>
      <sheetName val="part_res95"/>
      <sheetName val="part_rd95"/>
      <sheetName val="res95"/>
      <sheetName val="rd95"/>
      <sheetName val="Sheet2"/>
      <sheetName val="rd_res9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ituttoversikt"/>
      <sheetName val="2. Øk. nøkkeltall etter dept"/>
      <sheetName val="3. Øk. nøkkeltall etter område"/>
      <sheetName val="4. Basisbevilgning"/>
      <sheetName val="5. Oppdragsinntekter"/>
      <sheetName val="6. Inntekter fra utlandet"/>
      <sheetName val="7. Årsverk"/>
      <sheetName val="8. Ansatte med dr.grad"/>
      <sheetName val="9. Arbeid med dr.grad"/>
      <sheetName val="10. Avgang &amp; tilvekst"/>
      <sheetName val="11. Avlagte dr.grader"/>
      <sheetName val="12. Publisering og formidling"/>
      <sheetName val="13. Lisenser og patenter"/>
      <sheetName val="14. Samarbeid"/>
      <sheetName val="15. Samarbeid med UoH"/>
      <sheetName val="16. Gjesteforskere ved inst."/>
      <sheetName val="17. Prosjektportefølje"/>
      <sheetName val="Hjelpe1 Inntekter og  driftsres"/>
      <sheetName val="Hjelpe2 Innt utland tidsserie "/>
      <sheetName val="Hjelpe3 Næringslivsinntek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15"/>
      <sheetName val="Figure 1.1.14"/>
      <sheetName val="Data Final"/>
      <sheetName val="Notes"/>
      <sheetName val="Table 3.1 new version 080703"/>
      <sheetName val="Prix courants (2)"/>
      <sheetName val="Datab"/>
      <sheetName val="Civil GBAORD pc Tot GBAORD  (2)"/>
      <sheetName val="LU GDP and est GOVERD (2)"/>
      <sheetName val="T4 GERDECUEURO MSTI20041 NC (2)"/>
      <sheetName val="Data (2)"/>
      <sheetName val="Civil GBAORD pc Tot GBAORD use"/>
      <sheetName val="GOVERD ecu euro with totals"/>
      <sheetName val="GOVERD ecu euro"/>
      <sheetName val="Total GBAORD 2004 on (2)"/>
      <sheetName val="T4 GERDECUEURO MSTI20041 NC oct"/>
      <sheetName val="GOVERD natcur"/>
      <sheetName val="Civil GBAORD"/>
      <sheetName val="Total GBAORD"/>
      <sheetName val="civil GBAORD 2004on"/>
      <sheetName val="Total GBAORD 2004 on"/>
      <sheetName val="Civil GBAORD est IT HU 2004"/>
      <sheetName val="Est JB IT HU 3 "/>
      <sheetName val="EstformJB SE 2 used  "/>
      <sheetName val="Data"/>
      <sheetName val="Prix courants"/>
      <sheetName val="Sheet1"/>
      <sheetName val="Table I.1"/>
      <sheetName val="ecu euro xrate SE"/>
      <sheetName val="LU GERD by sec LU pc"/>
      <sheetName val="LU GDP and est GOVERD"/>
      <sheetName val="Est JB IT LU 3 "/>
      <sheetName val="3 S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NIFU">
    <a:dk1>
      <a:sysClr val="windowText" lastClr="000000"/>
    </a:dk1>
    <a:lt1>
      <a:sysClr val="window" lastClr="FFFFFF"/>
    </a:lt1>
    <a:dk2>
      <a:srgbClr val="404040"/>
    </a:dk2>
    <a:lt2>
      <a:srgbClr val="E4E8EB"/>
    </a:lt2>
    <a:accent1>
      <a:srgbClr val="2D8E9F"/>
    </a:accent1>
    <a:accent2>
      <a:srgbClr val="C84957"/>
    </a:accent2>
    <a:accent3>
      <a:srgbClr val="000000"/>
    </a:accent3>
    <a:accent4>
      <a:srgbClr val="404040"/>
    </a:accent4>
    <a:accent5>
      <a:srgbClr val="878D91"/>
    </a:accent5>
    <a:accent6>
      <a:srgbClr val="E4E8EB"/>
    </a:accent6>
    <a:hlink>
      <a:srgbClr val="C84957"/>
    </a:hlink>
    <a:folHlink>
      <a:srgbClr val="2D8E9F"/>
    </a:folHlink>
  </a:clrScheme>
  <a:fontScheme name="NIFU">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SB-rapportmal">
    <a:dk1>
      <a:sysClr val="windowText" lastClr="000000"/>
    </a:dk1>
    <a:lt1>
      <a:sysClr val="window" lastClr="FFFFFF"/>
    </a:lt1>
    <a:dk2>
      <a:srgbClr val="274247"/>
    </a:dk2>
    <a:lt2>
      <a:srgbClr val="F0F8F9"/>
    </a:lt2>
    <a:accent1>
      <a:srgbClr val="1A9D49"/>
    </a:accent1>
    <a:accent2>
      <a:srgbClr val="274247"/>
    </a:accent2>
    <a:accent3>
      <a:srgbClr val="7E5EE8"/>
    </a:accent3>
    <a:accent4>
      <a:srgbClr val="2F206E"/>
    </a:accent4>
    <a:accent5>
      <a:srgbClr val="909090"/>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SB-rapportmal">
    <a:dk1>
      <a:sysClr val="windowText" lastClr="000000"/>
    </a:dk1>
    <a:lt1>
      <a:sysClr val="window" lastClr="FFFFFF"/>
    </a:lt1>
    <a:dk2>
      <a:srgbClr val="274247"/>
    </a:dk2>
    <a:lt2>
      <a:srgbClr val="F0F8F9"/>
    </a:lt2>
    <a:accent1>
      <a:srgbClr val="1A9D49"/>
    </a:accent1>
    <a:accent2>
      <a:srgbClr val="274247"/>
    </a:accent2>
    <a:accent3>
      <a:srgbClr val="7E5EE8"/>
    </a:accent3>
    <a:accent4>
      <a:srgbClr val="2F206E"/>
    </a:accent4>
    <a:accent5>
      <a:srgbClr val="909090"/>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SB-rapportmal">
    <a:dk1>
      <a:sysClr val="windowText" lastClr="000000"/>
    </a:dk1>
    <a:lt1>
      <a:sysClr val="window" lastClr="FFFFFF"/>
    </a:lt1>
    <a:dk2>
      <a:srgbClr val="274247"/>
    </a:dk2>
    <a:lt2>
      <a:srgbClr val="F0F8F9"/>
    </a:lt2>
    <a:accent1>
      <a:srgbClr val="1A9D49"/>
    </a:accent1>
    <a:accent2>
      <a:srgbClr val="274247"/>
    </a:accent2>
    <a:accent3>
      <a:srgbClr val="7E5EE8"/>
    </a:accent3>
    <a:accent4>
      <a:srgbClr val="2F206E"/>
    </a:accent4>
    <a:accent5>
      <a:srgbClr val="909090"/>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SB-rapportmal">
    <a:dk1>
      <a:sysClr val="windowText" lastClr="000000"/>
    </a:dk1>
    <a:lt1>
      <a:sysClr val="window" lastClr="FFFFFF"/>
    </a:lt1>
    <a:dk2>
      <a:srgbClr val="274247"/>
    </a:dk2>
    <a:lt2>
      <a:srgbClr val="F0F8F9"/>
    </a:lt2>
    <a:accent1>
      <a:srgbClr val="1A9D49"/>
    </a:accent1>
    <a:accent2>
      <a:srgbClr val="274247"/>
    </a:accent2>
    <a:accent3>
      <a:srgbClr val="7E5EE8"/>
    </a:accent3>
    <a:accent4>
      <a:srgbClr val="2F206E"/>
    </a:accent4>
    <a:accent5>
      <a:srgbClr val="909090"/>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SB">
    <a:dk1>
      <a:sysClr val="windowText" lastClr="000000"/>
    </a:dk1>
    <a:lt1>
      <a:sysClr val="window" lastClr="FFFFFF"/>
    </a:lt1>
    <a:dk2>
      <a:srgbClr val="44546A"/>
    </a:dk2>
    <a:lt2>
      <a:srgbClr val="E7E6E6"/>
    </a:lt2>
    <a:accent1>
      <a:srgbClr val="1A9D49"/>
    </a:accent1>
    <a:accent2>
      <a:srgbClr val="274247"/>
    </a:accent2>
    <a:accent3>
      <a:srgbClr val="9582BB"/>
    </a:accent3>
    <a:accent4>
      <a:srgbClr val="3396D2"/>
    </a:accent4>
    <a:accent5>
      <a:srgbClr val="D2BC2A"/>
    </a:accent5>
    <a:accent6>
      <a:srgbClr val="8CA9AA"/>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SSB">
    <a:dk1>
      <a:sysClr val="windowText" lastClr="000000"/>
    </a:dk1>
    <a:lt1>
      <a:sysClr val="window" lastClr="FFFFFF"/>
    </a:lt1>
    <a:dk2>
      <a:srgbClr val="44546A"/>
    </a:dk2>
    <a:lt2>
      <a:srgbClr val="E7E6E6"/>
    </a:lt2>
    <a:accent1>
      <a:srgbClr val="1A9D49"/>
    </a:accent1>
    <a:accent2>
      <a:srgbClr val="274247"/>
    </a:accent2>
    <a:accent3>
      <a:srgbClr val="9582BB"/>
    </a:accent3>
    <a:accent4>
      <a:srgbClr val="3396D2"/>
    </a:accent4>
    <a:accent5>
      <a:srgbClr val="D2BC2A"/>
    </a:accent5>
    <a:accent6>
      <a:srgbClr val="8CA9AA"/>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6" Type="http://schemas.openxmlformats.org/officeDocument/2006/relationships/hyperlink" Target="https://app.powerbi.com/view?r=eyJrIjoiYTJiNDc0ZjEtOWJlMi00OTZjLWE2ZWMtOTc1ZjE2MmJmOThlIiwidCI6ImE5YjEzODgyLTk5YTYtNGIyOC05MzY4LWI2NGM2OWJmMDI1NiIsImMiOjh9" TargetMode="External"/><Relationship Id="rId21" Type="http://schemas.openxmlformats.org/officeDocument/2006/relationships/hyperlink" Target="https://app.powerbi.com/view?r=eyJrIjoiMmFmMDQwNzYtOTFiMi00MDk0LWI3YmItN2FhMjg0NDZlMzVlIiwidCI6ImE5YjEzODgyLTk5YTYtNGIyOC05MzY4LWI2NGM2OWJmMDI1NiIsImMiOjh9" TargetMode="External"/><Relationship Id="rId42" Type="http://schemas.openxmlformats.org/officeDocument/2006/relationships/hyperlink" Target="https://app.powerbi.com/view?r=eyJrIjoiMmRlNGM2MTctOThiNy00NDJjLWIwZWQtNGFhZDI1NTM4NTUzIiwidCI6ImE5YjEzODgyLTk5YTYtNGIyOC05MzY4LWI2NGM2OWJmMDI1NiIsImMiOjh9" TargetMode="External"/><Relationship Id="rId47" Type="http://schemas.openxmlformats.org/officeDocument/2006/relationships/hyperlink" Target="https://app.powerbi.com/view?r=eyJrIjoiMGNkODVlYTgtNzFmNi00NjFhLTk1ZDUtMjZhZGMzYzQwODZkIiwidCI6ImE5YjEzODgyLTk5YTYtNGIyOC05MzY4LWI2NGM2OWJmMDI1NiIsImMiOjh9" TargetMode="External"/><Relationship Id="rId63" Type="http://schemas.openxmlformats.org/officeDocument/2006/relationships/hyperlink" Target="https://app.powerbi.com/view?r=eyJrIjoiZTUzZGI4OGUtY2I1MS00Mjc4LTg5ODItYTAyOWY1MDU1ZWJmIiwidCI6ImE5YjEzODgyLTk5YTYtNGIyOC05MzY4LWI2NGM2OWJmMDI1NiIsImMiOjh9" TargetMode="External"/><Relationship Id="rId68" Type="http://schemas.openxmlformats.org/officeDocument/2006/relationships/hyperlink" Target="https://app.powerbi.com/view?r=eyJrIjoiM2Y5ZDhlMTQtMDhhZi00YWM2LTkwYTQtNzlkZjU1M2FkODMxIiwidCI6ImE5YjEzODgyLTk5YTYtNGIyOC05MzY4LWI2NGM2OWJmMDI1NiIsImMiOjh9" TargetMode="External"/><Relationship Id="rId84" Type="http://schemas.openxmlformats.org/officeDocument/2006/relationships/hyperlink" Target="https://app.powerbi.com/view?r=eyJrIjoiNWYzYTk5OGQtMjJhOC00Yjg3LTlkYTQtM2Y5ZDVlMDZlNGFhIiwidCI6ImE5YjEzODgyLTk5YTYtNGIyOC05MzY4LWI2NGM2OWJmMDI1NiIsImMiOjh9" TargetMode="External"/><Relationship Id="rId89" Type="http://schemas.openxmlformats.org/officeDocument/2006/relationships/hyperlink" Target="https://app.powerbi.com/view?r=eyJrIjoiNGM4MDdmMTUtNzg0MC00YzBkLWFjMWQtNzM3MjdiYzBiYzgzIiwidCI6ImE5YjEzODgyLTk5YTYtNGIyOC05MzY4LWI2NGM2OWJmMDI1NiIsImMiOjh9" TargetMode="External"/><Relationship Id="rId16" Type="http://schemas.openxmlformats.org/officeDocument/2006/relationships/hyperlink" Target="https://app.powerbi.com/view?r=eyJrIjoiYzNkNzVhOGEtNGQ5ZC00YmNiLTk4MDItNmFhYzBlMTQ1NzE3IiwidCI6ImE5YjEzODgyLTk5YTYtNGIyOC05MzY4LWI2NGM2OWJmMDI1NiIsImMiOjh9" TargetMode="External"/><Relationship Id="rId11" Type="http://schemas.openxmlformats.org/officeDocument/2006/relationships/hyperlink" Target="https://app.powerbi.com/view?r=eyJrIjoiNzA1YTczMWEtOTMxYS00ZDUwLTgzNTgtM2RiNTk1NTJkM2E3IiwidCI6ImE5YjEzODgyLTk5YTYtNGIyOC05MzY4LWI2NGM2OWJmMDI1NiIsImMiOjh9" TargetMode="External"/><Relationship Id="rId32" Type="http://schemas.openxmlformats.org/officeDocument/2006/relationships/hyperlink" Target="https://app.powerbi.com/view?r=eyJrIjoiMDEyMTE2Y2EtY2E4OC00OWZlLTk2NTItMzNmN2FhY2QzZDQyIiwidCI6ImE5YjEzODgyLTk5YTYtNGIyOC05MzY4LWI2NGM2OWJmMDI1NiIsImMiOjh9" TargetMode="External"/><Relationship Id="rId37" Type="http://schemas.openxmlformats.org/officeDocument/2006/relationships/hyperlink" Target="https://app.powerbi.com/view?r=eyJrIjoiY2FiZTZjYWUtYzA0Ni00OGMxLTljZTUtNmRhMzNkODMzMGI5IiwidCI6ImE5YjEzODgyLTk5YTYtNGIyOC05MzY4LWI2NGM2OWJmMDI1NiIsImMiOjh9" TargetMode="External"/><Relationship Id="rId53" Type="http://schemas.openxmlformats.org/officeDocument/2006/relationships/hyperlink" Target="https://app.powerbi.com/view?r=eyJrIjoiODE0MTFkZmQtYzNhOS00Mzk1LWJhOGQtOGFmNjI3YmI4MmU0IiwidCI6ImE5YjEzODgyLTk5YTYtNGIyOC05MzY4LWI2NGM2OWJmMDI1NiIsImMiOjh9" TargetMode="External"/><Relationship Id="rId58" Type="http://schemas.openxmlformats.org/officeDocument/2006/relationships/hyperlink" Target="https://app.powerbi.com/view?r=eyJrIjoiNTNjMjVjYjMtNGYzNy00ODRjLTk2YTUtZTUwZjQ1NWRlMTg3IiwidCI6ImE5YjEzODgyLTk5YTYtNGIyOC05MzY4LWI2NGM2OWJmMDI1NiIsImMiOjh9" TargetMode="External"/><Relationship Id="rId74" Type="http://schemas.openxmlformats.org/officeDocument/2006/relationships/hyperlink" Target="https://app.powerbi.com/view?r=eyJrIjoiNzFmYzc3YTktNzcxNS00ZDFhLWE5ODEtZmVjYTNhOTU4Y2RjIiwidCI6ImE5YjEzODgyLTk5YTYtNGIyOC05MzY4LWI2NGM2OWJmMDI1NiIsImMiOjh9" TargetMode="External"/><Relationship Id="rId79" Type="http://schemas.openxmlformats.org/officeDocument/2006/relationships/hyperlink" Target="https://app.powerbi.com/view?r=eyJrIjoiNzVhNjM1MDMtNWY5MS00YThhLTljOGUtZGUzNjc3ODEwNjA0IiwidCI6ImE5YjEzODgyLTk5YTYtNGIyOC05MzY4LWI2NGM2OWJmMDI1NiIsImMiOjh9" TargetMode="External"/><Relationship Id="rId5" Type="http://schemas.openxmlformats.org/officeDocument/2006/relationships/hyperlink" Target="https://app.powerbi.com/view?r=eyJrIjoiNjg2OTcwNTAtMWFkNS00ZWQwLThmZjgtZTlmNDQyNGYyYTRmIiwidCI6ImE5YjEzODgyLTk5YTYtNGIyOC05MzY4LWI2NGM2OWJmMDI1NiIsImMiOjh9" TargetMode="External"/><Relationship Id="rId90" Type="http://schemas.openxmlformats.org/officeDocument/2006/relationships/hyperlink" Target="https://app.powerbi.com/view?r=eyJrIjoiOTliYjMwMTMtNDYyNi00NGJlLWIxNGItMmZmYzM1Njg4ZGUxIiwidCI6ImE5YjEzODgyLTk5YTYtNGIyOC05MzY4LWI2NGM2OWJmMDI1NiIsImMiOjh9" TargetMode="External"/><Relationship Id="rId22" Type="http://schemas.openxmlformats.org/officeDocument/2006/relationships/hyperlink" Target="https://app.powerbi.com/view?r=eyJrIjoiNWNiOTZjYjUtNzQ4NC00NmVlLWJjYTAtOWRlYWIwMWQ0OTk5IiwidCI6ImE5YjEzODgyLTk5YTYtNGIyOC05MzY4LWI2NGM2OWJmMDI1NiIsImMiOjh9" TargetMode="External"/><Relationship Id="rId27" Type="http://schemas.openxmlformats.org/officeDocument/2006/relationships/hyperlink" Target="https://app.powerbi.com/view?r=eyJrIjoiNmQ0YjFhM2MtYjY0NS00ZDExLWI3YmItN2U0ODhkOTkwYzdmIiwidCI6ImE5YjEzODgyLTk5YTYtNGIyOC05MzY4LWI2NGM2OWJmMDI1NiIsImMiOjh9" TargetMode="External"/><Relationship Id="rId43" Type="http://schemas.openxmlformats.org/officeDocument/2006/relationships/hyperlink" Target="https://app.powerbi.com/view?r=eyJrIjoiYTAzZTI2YjctMWYyNC00YTdlLWE5NmMtYjFhODlmMmViMGQ5IiwidCI6ImE5YjEzODgyLTk5YTYtNGIyOC05MzY4LWI2NGM2OWJmMDI1NiIsImMiOjh9" TargetMode="External"/><Relationship Id="rId48" Type="http://schemas.openxmlformats.org/officeDocument/2006/relationships/hyperlink" Target="https://app.powerbi.com/view?r=eyJrIjoiNzU4N2Y4NjktODczMi00YjZmLTk2NzItNmNkNTI0OTM3NTdmIiwidCI6ImE5YjEzODgyLTk5YTYtNGIyOC05MzY4LWI2NGM2OWJmMDI1NiIsImMiOjh9" TargetMode="External"/><Relationship Id="rId64" Type="http://schemas.openxmlformats.org/officeDocument/2006/relationships/hyperlink" Target="https://app.powerbi.com/view?r=eyJrIjoiYzA1MjM1ZGUtZjEyNS00Yjg1LWI1MjAtZGRmMWUxNGVlNTBkIiwidCI6ImE5YjEzODgyLTk5YTYtNGIyOC05MzY4LWI2NGM2OWJmMDI1NiIsImMiOjh9" TargetMode="External"/><Relationship Id="rId69" Type="http://schemas.openxmlformats.org/officeDocument/2006/relationships/hyperlink" Target="https://app.powerbi.com/view?r=eyJrIjoiYjA0NDlhYWEtOGNkOS00MDVjLThlMGEtZGEzYTc4OGZiYzQzIiwidCI6ImE5YjEzODgyLTk5YTYtNGIyOC05MzY4LWI2NGM2OWJmMDI1NiIsImMiOjh9" TargetMode="External"/><Relationship Id="rId8" Type="http://schemas.openxmlformats.org/officeDocument/2006/relationships/hyperlink" Target="https://app.powerbi.com/view?r=eyJrIjoiZWIxNWNmZWEtZmJlNi00ZDYyLThiOGQtNjgyYzFiMjUxNmJkIiwidCI6ImE5YjEzODgyLTk5YTYtNGIyOC05MzY4LWI2NGM2OWJmMDI1NiIsImMiOjh9" TargetMode="External"/><Relationship Id="rId51" Type="http://schemas.openxmlformats.org/officeDocument/2006/relationships/hyperlink" Target="https://app.powerbi.com/view?r=eyJrIjoiMjBiMDIxYWYtOGU5Zi00MWIxLWEwYjktMjgxMzA4N2U1MGFmIiwidCI6ImE5YjEzODgyLTk5YTYtNGIyOC05MzY4LWI2NGM2OWJmMDI1NiIsImMiOjh9" TargetMode="External"/><Relationship Id="rId72" Type="http://schemas.openxmlformats.org/officeDocument/2006/relationships/hyperlink" Target="https://app.powerbi.com/view?r=eyJrIjoiODNlNDBhM2UtNzQ1Yy00NjRkLWI2ZGUtZmJkNWRlZmY5YTEzIiwidCI6ImE5YjEzODgyLTk5YTYtNGIyOC05MzY4LWI2NGM2OWJmMDI1NiIsImMiOjh9" TargetMode="External"/><Relationship Id="rId80" Type="http://schemas.openxmlformats.org/officeDocument/2006/relationships/hyperlink" Target="https://app.powerbi.com/view?r=eyJrIjoiOGJlZTQ0MGUtOTU5Ny00NDM4LTgzMmEtNzM4M2Q4MzFjMzU2IiwidCI6ImE5YjEzODgyLTk5YTYtNGIyOC05MzY4LWI2NGM2OWJmMDI1NiIsImMiOjh9" TargetMode="External"/><Relationship Id="rId85" Type="http://schemas.openxmlformats.org/officeDocument/2006/relationships/hyperlink" Target="https://app.powerbi.com/view?r=eyJrIjoiNjNiYzdlNjUtM2NjNi00YmE5LThjNDUtY2EzNzY4MTNlY2MyIiwidCI6ImE5YjEzODgyLTk5YTYtNGIyOC05MzY4LWI2NGM2OWJmMDI1NiIsImMiOjh9" TargetMode="External"/><Relationship Id="rId93" Type="http://schemas.openxmlformats.org/officeDocument/2006/relationships/hyperlink" Target="https://app.powerbi.com/view?r=eyJrIjoiOWYzMTdiNGQtZTQ1ZS00ZjJlLWE4MWYtY2I3YzdlMGQyYjAyIiwidCI6ImE5YjEzODgyLTk5YTYtNGIyOC05MzY4LWI2NGM2OWJmMDI1NiIsImMiOjh9" TargetMode="External"/><Relationship Id="rId3" Type="http://schemas.openxmlformats.org/officeDocument/2006/relationships/hyperlink" Target="https://app.powerbi.com/view?r=eyJrIjoiMmRiOTMwMDItN2QwYi00ZjY5LTlkMzAtMzEzMTJjN2VjMmMxIiwidCI6ImE5YjEzODgyLTk5YTYtNGIyOC05MzY4LWI2NGM2OWJmMDI1NiIsImMiOjh9" TargetMode="External"/><Relationship Id="rId12" Type="http://schemas.openxmlformats.org/officeDocument/2006/relationships/hyperlink" Target="https://app.powerbi.com/view?r=eyJrIjoiMGE1MWVkNzgtNWE0ZC00OGE4LTg2N2QtZmEyYjdhMGY1NzAzIiwidCI6ImE5YjEzODgyLTk5YTYtNGIyOC05MzY4LWI2NGM2OWJmMDI1NiIsImMiOjh9" TargetMode="External"/><Relationship Id="rId17" Type="http://schemas.openxmlformats.org/officeDocument/2006/relationships/hyperlink" Target="https://app.powerbi.com/view?r=eyJrIjoiYWFlNmM3MTctMWFiMy00NGYzLWFiZDItOGM2NWZiNjA0MjQ1IiwidCI6ImE5YjEzODgyLTk5YTYtNGIyOC05MzY4LWI2NGM2OWJmMDI1NiIsImMiOjh9" TargetMode="External"/><Relationship Id="rId25" Type="http://schemas.openxmlformats.org/officeDocument/2006/relationships/hyperlink" Target="https://app.powerbi.com/view?r=eyJrIjoiYTM1YzQyNDYtYjAwYy00ODUwLTgyYWItYjA4NmM0M2NhMDY5IiwidCI6ImE5YjEzODgyLTk5YTYtNGIyOC05MzY4LWI2NGM2OWJmMDI1NiIsImMiOjh9" TargetMode="External"/><Relationship Id="rId33" Type="http://schemas.openxmlformats.org/officeDocument/2006/relationships/hyperlink" Target="https://app.powerbi.com/view?r=eyJrIjoiNTNhNmJhYWMtYzUxNC00MDUyLWJiOTYtMThlOTBmY2VlYmFhIiwidCI6ImE5YjEzODgyLTk5YTYtNGIyOC05MzY4LWI2NGM2OWJmMDI1NiIsImMiOjh9" TargetMode="External"/><Relationship Id="rId38" Type="http://schemas.openxmlformats.org/officeDocument/2006/relationships/hyperlink" Target="https://app.powerbi.com/view?r=eyJrIjoiNWFkYjcxYjUtOGI5ZS00MGYxLWI1Y2EtNzI0MDU4OGEyYmYyIiwidCI6ImE5YjEzODgyLTk5YTYtNGIyOC05MzY4LWI2NGM2OWJmMDI1NiIsImMiOjh9" TargetMode="External"/><Relationship Id="rId46" Type="http://schemas.openxmlformats.org/officeDocument/2006/relationships/hyperlink" Target="https://app.powerbi.com/view?r=eyJrIjoiMjU3NDI3OWEtY2I4YS00Y2MzLThjMDItMTA4NjRlMTAyYjUyIiwidCI6ImE5YjEzODgyLTk5YTYtNGIyOC05MzY4LWI2NGM2OWJmMDI1NiIsImMiOjh9" TargetMode="External"/><Relationship Id="rId59" Type="http://schemas.openxmlformats.org/officeDocument/2006/relationships/hyperlink" Target="https://app.powerbi.com/view?r=eyJrIjoiNjk2YjJlYWMtNTUxMC00MjM1LTgwNDQtNTg2MjM0MDJkNDZhIiwidCI6ImE5YjEzODgyLTk5YTYtNGIyOC05MzY4LWI2NGM2OWJmMDI1NiIsImMiOjh9" TargetMode="External"/><Relationship Id="rId67" Type="http://schemas.openxmlformats.org/officeDocument/2006/relationships/hyperlink" Target="https://app.powerbi.com/view?r=eyJrIjoiMzNiOTk3ZDItMTM0OC00NTc3LWEyMmYtODljNGVhODMwOWQzIiwidCI6ImE5YjEzODgyLTk5YTYtNGIyOC05MzY4LWI2NGM2OWJmMDI1NiIsImMiOjh9" TargetMode="External"/><Relationship Id="rId20" Type="http://schemas.openxmlformats.org/officeDocument/2006/relationships/hyperlink" Target="https://app.powerbi.com/view?r=eyJrIjoiNDI5MTI1ZjMtZDdiMC00Y2Q0LWFhZDktZDE1ZTIyZTQyNDRiIiwidCI6ImE5YjEzODgyLTk5YTYtNGIyOC05MzY4LWI2NGM2OWJmMDI1NiIsImMiOjh9" TargetMode="External"/><Relationship Id="rId41" Type="http://schemas.openxmlformats.org/officeDocument/2006/relationships/hyperlink" Target="https://app.powerbi.com/view?r=eyJrIjoiMGMxODgzMzctMzA2NC00YzRkLWE1YTAtZGNhYWIyYmMyYTNmIiwidCI6ImE5YjEzODgyLTk5YTYtNGIyOC05MzY4LWI2NGM2OWJmMDI1NiIsImMiOjh9" TargetMode="External"/><Relationship Id="rId54" Type="http://schemas.openxmlformats.org/officeDocument/2006/relationships/hyperlink" Target="https://app.powerbi.com/view?r=eyJrIjoiOTgyYWU1MzAtYjY4Yi00MDIyLWIyYzEtYzYzODI0MDliZTJjIiwidCI6ImE5YjEzODgyLTk5YTYtNGIyOC05MzY4LWI2NGM2OWJmMDI1NiIsImMiOjh9" TargetMode="External"/><Relationship Id="rId62" Type="http://schemas.openxmlformats.org/officeDocument/2006/relationships/hyperlink" Target="https://app.powerbi.com/view?r=eyJrIjoiNTQ5ODM5Y2MtY2NmOC00NmVkLWFjYjEtZmU2NzRhYTExOTE4IiwidCI6ImE5YjEzODgyLTk5YTYtNGIyOC05MzY4LWI2NGM2OWJmMDI1NiIsImMiOjh9" TargetMode="External"/><Relationship Id="rId70" Type="http://schemas.openxmlformats.org/officeDocument/2006/relationships/hyperlink" Target="https://app.powerbi.com/view?r=eyJrIjoiODVhOTJmNzItOGExNC00MGY2LWFhMzQtMmJhN2NkNmI0NjM0IiwidCI6ImE5YjEzODgyLTk5YTYtNGIyOC05MzY4LWI2NGM2OWJmMDI1NiIsImMiOjh9" TargetMode="External"/><Relationship Id="rId75" Type="http://schemas.openxmlformats.org/officeDocument/2006/relationships/hyperlink" Target="https://app.powerbi.com/view?r=eyJrIjoiYTNmNTQ2NzUtMWE0YS00Zjk0LWJkOTktZjY4M2EzOWQ3MzAwIiwidCI6ImE5YjEzODgyLTk5YTYtNGIyOC05MzY4LWI2NGM2OWJmMDI1NiIsImMiOjh9" TargetMode="External"/><Relationship Id="rId83" Type="http://schemas.openxmlformats.org/officeDocument/2006/relationships/hyperlink" Target="https://app.powerbi.com/view?r=eyJrIjoiYjUzNmM0YjgtNmU1Zi00NDdkLWI0NmQtMjc5YTI5OWUzNTI5IiwidCI6ImE5YjEzODgyLTk5YTYtNGIyOC05MzY4LWI2NGM2OWJmMDI1NiIsImMiOjh9" TargetMode="External"/><Relationship Id="rId88" Type="http://schemas.openxmlformats.org/officeDocument/2006/relationships/hyperlink" Target="https://app.powerbi.com/view?r=eyJrIjoiNjlkYjExYWEtZWRjYi00NWEwLTlkNmYtMWEwNDA5ZmY4NzgxIiwidCI6ImE5YjEzODgyLTk5YTYtNGIyOC05MzY4LWI2NGM2OWJmMDI1NiIsImMiOjh9" TargetMode="External"/><Relationship Id="rId91" Type="http://schemas.openxmlformats.org/officeDocument/2006/relationships/hyperlink" Target="https://app.powerbi.com/view?r=eyJrIjoiNjY0OGFiNGUtZWU3OS00MzU2LTk2MTgtYTMxZjg0MTVlM2I0IiwidCI6ImE5YjEzODgyLTk5YTYtNGIyOC05MzY4LWI2NGM2OWJmMDI1NiIsImMiOjh9" TargetMode="External"/><Relationship Id="rId1" Type="http://schemas.openxmlformats.org/officeDocument/2006/relationships/hyperlink" Target="https://app.powerbi.com/view?r=eyJrIjoiMDJjOGUyZTYtMTYzMy00ZWZhLWFlY2MtODNiNTQ0OGY5YTUzIiwidCI6ImE5YjEzODgyLTk5YTYtNGIyOC05MzY4LWI2NGM2OWJmMDI1NiIsImMiOjh9" TargetMode="External"/><Relationship Id="rId6" Type="http://schemas.openxmlformats.org/officeDocument/2006/relationships/hyperlink" Target="https://app.powerbi.com/view?r=eyJrIjoiZTYxNTZjZmQtMTg5Yi00N2NlLTk4ZDktYWZiNTgxN2UwZGY4IiwidCI6ImE5YjEzODgyLTk5YTYtNGIyOC05MzY4LWI2NGM2OWJmMDI1NiIsImMiOjh9" TargetMode="External"/><Relationship Id="rId15" Type="http://schemas.openxmlformats.org/officeDocument/2006/relationships/hyperlink" Target="https://app.powerbi.com/view?r=eyJrIjoiNDBiMmNmOGEtODk2ZS00MTdmLThmN2EtMTg2NmI1NTcyYTYwIiwidCI6ImE5YjEzODgyLTk5YTYtNGIyOC05MzY4LWI2NGM2OWJmMDI1NiIsImMiOjh9" TargetMode="External"/><Relationship Id="rId23" Type="http://schemas.openxmlformats.org/officeDocument/2006/relationships/hyperlink" Target="https://app.powerbi.com/view?r=eyJrIjoiY2RhZTkxM2YtMmE3Ny00MjM4LTg3NWYtYTRiODg2OTRlNGIzIiwidCI6ImE5YjEzODgyLTk5YTYtNGIyOC05MzY4LWI2NGM2OWJmMDI1NiIsImMiOjh9" TargetMode="External"/><Relationship Id="rId28" Type="http://schemas.openxmlformats.org/officeDocument/2006/relationships/hyperlink" Target="https://app.powerbi.com/view?r=eyJrIjoiZGM0MDA3MTctNGQ0NS00MzY1LWI1MjctNTU5MTUyY2VjNzI3IiwidCI6ImE5YjEzODgyLTk5YTYtNGIyOC05MzY4LWI2NGM2OWJmMDI1NiIsImMiOjh9" TargetMode="External"/><Relationship Id="rId36" Type="http://schemas.openxmlformats.org/officeDocument/2006/relationships/hyperlink" Target="https://app.powerbi.com/view?r=eyJrIjoiNDc2ZTFjM2MtZjQwMC00MGZlLTkxZDMtZjc3ZTE0MmM0ZTY5IiwidCI6ImE5YjEzODgyLTk5YTYtNGIyOC05MzY4LWI2NGM2OWJmMDI1NiIsImMiOjh9" TargetMode="External"/><Relationship Id="rId49" Type="http://schemas.openxmlformats.org/officeDocument/2006/relationships/hyperlink" Target="https://app.powerbi.com/view?r=eyJrIjoiNzI5NDU0ZDItZWJhYy00ZjQ3LThmMDgtMWQyZTJhM2MwZTkxIiwidCI6ImE5YjEzODgyLTk5YTYtNGIyOC05MzY4LWI2NGM2OWJmMDI1NiIsImMiOjh9" TargetMode="External"/><Relationship Id="rId57" Type="http://schemas.openxmlformats.org/officeDocument/2006/relationships/hyperlink" Target="https://app.powerbi.com/view?r=eyJrIjoiNDc2YjY3MDYtNmZhNy00MmRiLWI1ZjktNThiYjFkZWMzMmQwIiwidCI6ImE5YjEzODgyLTk5YTYtNGIyOC05MzY4LWI2NGM2OWJmMDI1NiIsImMiOjh9" TargetMode="External"/><Relationship Id="rId10" Type="http://schemas.openxmlformats.org/officeDocument/2006/relationships/hyperlink" Target="https://app.powerbi.com/view?r=eyJrIjoiNmQ0ODRiYjEtMWI5Ni00YWE1LTkyMGQtMzhiMmIyYTA4NWRiIiwidCI6ImE5YjEzODgyLTk5YTYtNGIyOC05MzY4LWI2NGM2OWJmMDI1NiIsImMiOjh9" TargetMode="External"/><Relationship Id="rId31" Type="http://schemas.openxmlformats.org/officeDocument/2006/relationships/hyperlink" Target="https://app.powerbi.com/view?r=eyJrIjoiYzRiOTU0N2YtYmNiYy00ZmNmLTgzNTQtN2ZmYTgyY2E1NzQxIiwidCI6ImE5YjEzODgyLTk5YTYtNGIyOC05MzY4LWI2NGM2OWJmMDI1NiIsImMiOjh9" TargetMode="External"/><Relationship Id="rId44" Type="http://schemas.openxmlformats.org/officeDocument/2006/relationships/hyperlink" Target="https://app.powerbi.com/view?r=eyJrIjoiMTcwODlhOWQtOGI2OS00N2Q4LWJlZjgtNDE0NmYxZmNjOWMwIiwidCI6ImE5YjEzODgyLTk5YTYtNGIyOC05MzY4LWI2NGM2OWJmMDI1NiIsImMiOjh9" TargetMode="External"/><Relationship Id="rId52" Type="http://schemas.openxmlformats.org/officeDocument/2006/relationships/hyperlink" Target="https://app.powerbi.com/view?r=eyJrIjoiNjljNTk4YTUtNjk1My00M2ExLTg0NTctNDk5NWNiZjkzNTYzIiwidCI6ImE5YjEzODgyLTk5YTYtNGIyOC05MzY4LWI2NGM2OWJmMDI1NiIsImMiOjh9" TargetMode="External"/><Relationship Id="rId60" Type="http://schemas.openxmlformats.org/officeDocument/2006/relationships/hyperlink" Target="https://app.powerbi.com/view?r=eyJrIjoiMmZlYzJlN2QtNTFjOC00ODRmLTlmN2MtOTBjOTRiZDg4MDkwIiwidCI6ImE5YjEzODgyLTk5YTYtNGIyOC05MzY4LWI2NGM2OWJmMDI1NiIsImMiOjh9" TargetMode="External"/><Relationship Id="rId65" Type="http://schemas.openxmlformats.org/officeDocument/2006/relationships/hyperlink" Target="https://app.powerbi.com/view?r=eyJrIjoiNTczNzg3MzktZTIwYi00MmJhLThlMjMtOWMxNjBhYTg2ODFkIiwidCI6ImE5YjEzODgyLTk5YTYtNGIyOC05MzY4LWI2NGM2OWJmMDI1NiIsImMiOjh9" TargetMode="External"/><Relationship Id="rId73" Type="http://schemas.openxmlformats.org/officeDocument/2006/relationships/hyperlink" Target="https://app.powerbi.com/view?r=eyJrIjoiNjBjMGVmY2MtYWU1NC00NDU3LTljNTUtYzFmOTg3ZTg0MzA0IiwidCI6ImE5YjEzODgyLTk5YTYtNGIyOC05MzY4LWI2NGM2OWJmMDI1NiIsImMiOjh9" TargetMode="External"/><Relationship Id="rId78" Type="http://schemas.openxmlformats.org/officeDocument/2006/relationships/hyperlink" Target="https://app.powerbi.com/view?r=eyJrIjoiOWYxNzJjZWItYmFiZS00YjdiLTk1NDgtZDQzYmE4ZDY4M2ZlIiwidCI6ImE5YjEzODgyLTk5YTYtNGIyOC05MzY4LWI2NGM2OWJmMDI1NiIsImMiOjh9" TargetMode="External"/><Relationship Id="rId81" Type="http://schemas.openxmlformats.org/officeDocument/2006/relationships/hyperlink" Target="https://app.powerbi.com/view?r=eyJrIjoiZTZiMzFkNWEtOWQ1ZS00NDI0LWI2NTEtM2U3NmUyMjc5MTUzIiwidCI6ImE5YjEzODgyLTk5YTYtNGIyOC05MzY4LWI2NGM2OWJmMDI1NiIsImMiOjh9" TargetMode="External"/><Relationship Id="rId86" Type="http://schemas.openxmlformats.org/officeDocument/2006/relationships/hyperlink" Target="https://app.powerbi.com/view?r=eyJrIjoiYzEzODE0OWMtN2M4ZS00NmZjLWIzYzktOTZhMmZmMGQyMGE3IiwidCI6ImE5YjEzODgyLTk5YTYtNGIyOC05MzY4LWI2NGM2OWJmMDI1NiIsImMiOjh9" TargetMode="External"/><Relationship Id="rId94" Type="http://schemas.openxmlformats.org/officeDocument/2006/relationships/hyperlink" Target="https://app.powerbi.com/view?r=eyJrIjoiYzgzOGQ1OWQtODg2Yy00MjM4LWJiZjctMGZlZmQ1MDI2ZThmIiwidCI6ImE5YjEzODgyLTk5YTYtNGIyOC05MzY4LWI2NGM2OWJmMDI1NiIsImMiOjh9" TargetMode="External"/><Relationship Id="rId4" Type="http://schemas.openxmlformats.org/officeDocument/2006/relationships/hyperlink" Target="https://app.powerbi.com/view?r=eyJrIjoiOWY1NWI2NDYtZTY2Yi00MzExLWJhOTctNmMwYzYxZjE4YWZkIiwidCI6ImE5YjEzODgyLTk5YTYtNGIyOC05MzY4LWI2NGM2OWJmMDI1NiIsImMiOjh9" TargetMode="External"/><Relationship Id="rId9" Type="http://schemas.openxmlformats.org/officeDocument/2006/relationships/hyperlink" Target="https://app.powerbi.com/view?r=eyJrIjoiNjYxN2Q5YjAtNGZkOC00OTYzLWE5NGEtNjI1MTcyNDMwZDJmIiwidCI6ImE5YjEzODgyLTk5YTYtNGIyOC05MzY4LWI2NGM2OWJmMDI1NiIsImMiOjh9" TargetMode="External"/><Relationship Id="rId13" Type="http://schemas.openxmlformats.org/officeDocument/2006/relationships/hyperlink" Target="https://app.powerbi.com/view?r=eyJrIjoiMDk3ODNkODctN2M3Yi00NGVjLThiZmMtYTI2MjhmODFmYTY0IiwidCI6ImE5YjEzODgyLTk5YTYtNGIyOC05MzY4LWI2NGM2OWJmMDI1NiIsImMiOjh9" TargetMode="External"/><Relationship Id="rId18" Type="http://schemas.openxmlformats.org/officeDocument/2006/relationships/hyperlink" Target="https://app.powerbi.com/view?r=eyJrIjoiMDJiYTYzMDEtN2ExMS00NjVjLWJjOWYtMTRiMmMzZjUyZWU1IiwidCI6ImE5YjEzODgyLTk5YTYtNGIyOC05MzY4LWI2NGM2OWJmMDI1NiIsImMiOjh9" TargetMode="External"/><Relationship Id="rId39" Type="http://schemas.openxmlformats.org/officeDocument/2006/relationships/hyperlink" Target="https://app.powerbi.com/view?r=eyJrIjoiNDQ3YmNkZTctMjRkZC00MmE3LTljMmQtYzAwNzBmNTRhNTk0IiwidCI6ImE5YjEzODgyLTk5YTYtNGIyOC05MzY4LWI2NGM2OWJmMDI1NiIsImMiOjh9" TargetMode="External"/><Relationship Id="rId34" Type="http://schemas.openxmlformats.org/officeDocument/2006/relationships/hyperlink" Target="https://app.powerbi.com/view?r=eyJrIjoiM2NiMjY3OTItNWRiYS00MWUwLTkwZjEtMTk0MmM3NTEwZGU4IiwidCI6ImE5YjEzODgyLTk5YTYtNGIyOC05MzY4LWI2NGM2OWJmMDI1NiIsImMiOjh9" TargetMode="External"/><Relationship Id="rId50" Type="http://schemas.openxmlformats.org/officeDocument/2006/relationships/hyperlink" Target="https://app.powerbi.com/view?r=eyJrIjoiNDU5MGU5MjktN2MzMS00YTUwLTkxNDYtNzVlOThjYzM0MThmIiwidCI6ImE5YjEzODgyLTk5YTYtNGIyOC05MzY4LWI2NGM2OWJmMDI1NiIsImMiOjh9" TargetMode="External"/><Relationship Id="rId55" Type="http://schemas.openxmlformats.org/officeDocument/2006/relationships/hyperlink" Target="https://app.powerbi.com/view?r=eyJrIjoiZGI5NTI1MTQtM2I5Zi00MThjLTllNWMtMDkwNWE1OWViMDVmIiwidCI6ImE5YjEzODgyLTk5YTYtNGIyOC05MzY4LWI2NGM2OWJmMDI1NiIsImMiOjh9" TargetMode="External"/><Relationship Id="rId76" Type="http://schemas.openxmlformats.org/officeDocument/2006/relationships/hyperlink" Target="https://app.powerbi.com/view?r=eyJrIjoiNjczZjgyMDItYzI0ZS00M2IzLTg2YmYtZmQ5ODM0YjhlN2M0IiwidCI6ImE5YjEzODgyLTk5YTYtNGIyOC05MzY4LWI2NGM2OWJmMDI1NiIsImMiOjh9" TargetMode="External"/><Relationship Id="rId7" Type="http://schemas.openxmlformats.org/officeDocument/2006/relationships/hyperlink" Target="https://app.powerbi.com/view?r=eyJrIjoiNmE5MGI3N2QtMTU1Zi00NTU2LWE5Y2YtYjhkZTk3YTljNjlhIiwidCI6ImE5YjEzODgyLTk5YTYtNGIyOC05MzY4LWI2NGM2OWJmMDI1NiIsImMiOjh9" TargetMode="External"/><Relationship Id="rId71" Type="http://schemas.openxmlformats.org/officeDocument/2006/relationships/hyperlink" Target="https://app.powerbi.com/view?r=eyJrIjoiMTJlOTJmN2MtODg5NC00M2RkLWE4YTYtYmRiYWViNGRlODc2IiwidCI6ImE5YjEzODgyLTk5YTYtNGIyOC05MzY4LWI2NGM2OWJmMDI1NiIsImMiOjh9" TargetMode="External"/><Relationship Id="rId92" Type="http://schemas.openxmlformats.org/officeDocument/2006/relationships/hyperlink" Target="https://app.powerbi.com/view?r=eyJrIjoiMWU3YmIyZDUtZmZiOC00OWNkLThjNGMtOTAwOWU5ZGIxNGM5IiwidCI6ImE5YjEzODgyLTk5YTYtNGIyOC05MzY4LWI2NGM2OWJmMDI1NiIsImMiOjh9" TargetMode="External"/><Relationship Id="rId2" Type="http://schemas.openxmlformats.org/officeDocument/2006/relationships/hyperlink" Target="https://app.powerbi.com/view?r=eyJrIjoiOTY0ZDFjZmMtOWRiZS00Y2VlLWEyNWQtOGIxYjc0MTliZmZkIiwidCI6ImE5YjEzODgyLTk5YTYtNGIyOC05MzY4LWI2NGM2OWJmMDI1NiIsImMiOjh9" TargetMode="External"/><Relationship Id="rId29" Type="http://schemas.openxmlformats.org/officeDocument/2006/relationships/hyperlink" Target="https://app.powerbi.com/view?r=eyJrIjoiOTE2NGFkZTEtYTRmYS00OTEwLTllOGQtYjJhNWIwYmRlMDRkIiwidCI6ImE5YjEzODgyLTk5YTYtNGIyOC05MzY4LWI2NGM2OWJmMDI1NiIsImMiOjh9" TargetMode="External"/><Relationship Id="rId24" Type="http://schemas.openxmlformats.org/officeDocument/2006/relationships/hyperlink" Target="https://app.powerbi.com/view?r=eyJrIjoiMmE0NjhhYTktYmY1MS00OTAwLTliM2QtYzVhNDk1ZjQzMGJiIiwidCI6ImE5YjEzODgyLTk5YTYtNGIyOC05MzY4LWI2NGM2OWJmMDI1NiIsImMiOjh9" TargetMode="External"/><Relationship Id="rId40" Type="http://schemas.openxmlformats.org/officeDocument/2006/relationships/hyperlink" Target="https://app.powerbi.com/view?r=eyJrIjoiZTM2NGVlZWYtYzE3My00YTdiLWJhMzYtMTAyMWI1MmZlMmM1IiwidCI6ImE5YjEzODgyLTk5YTYtNGIyOC05MzY4LWI2NGM2OWJmMDI1NiIsImMiOjh9" TargetMode="External"/><Relationship Id="rId45" Type="http://schemas.openxmlformats.org/officeDocument/2006/relationships/hyperlink" Target="https://app.powerbi.com/view?r=eyJrIjoiNmJkMWQwZjktZDI0YS00N2FiLThkYzYtMTIzZDdlM2RiOWExIiwidCI6ImE5YjEzODgyLTk5YTYtNGIyOC05MzY4LWI2NGM2OWJmMDI1NiIsImMiOjh9" TargetMode="External"/><Relationship Id="rId66" Type="http://schemas.openxmlformats.org/officeDocument/2006/relationships/hyperlink" Target="https://app.powerbi.com/view?r=eyJrIjoiNDM2NTBjMzAtMDY5Yi00YjZjLWJiOWMtZmQ1ZTYwZTRjZmJhIiwidCI6ImE5YjEzODgyLTk5YTYtNGIyOC05MzY4LWI2NGM2OWJmMDI1NiIsImMiOjh9" TargetMode="External"/><Relationship Id="rId87" Type="http://schemas.openxmlformats.org/officeDocument/2006/relationships/hyperlink" Target="https://app.powerbi.com/view?r=eyJrIjoiOTNhMzZkYzgtYzkzNi00NzU5LTk3NTctYzE1N2YxOWE2MWY2IiwidCI6ImE5YjEzODgyLTk5YTYtNGIyOC05MzY4LWI2NGM2OWJmMDI1NiIsImMiOjh9" TargetMode="External"/><Relationship Id="rId61" Type="http://schemas.openxmlformats.org/officeDocument/2006/relationships/hyperlink" Target="https://app.powerbi.com/view?r=eyJrIjoiYzJlMGRlMjQtYmEzOS00MzA3LTljNTctYjAwODk3OWE0NjMxIiwidCI6ImE5YjEzODgyLTk5YTYtNGIyOC05MzY4LWI2NGM2OWJmMDI1NiIsImMiOjh9" TargetMode="External"/><Relationship Id="rId82" Type="http://schemas.openxmlformats.org/officeDocument/2006/relationships/hyperlink" Target="https://app.powerbi.com/view?r=eyJrIjoiNTAyMGJjNzAtMTk2Yy00ZjhiLWFiY2UtOTdhNDMyYzZhNTY0IiwidCI6ImE5YjEzODgyLTk5YTYtNGIyOC05MzY4LWI2NGM2OWJmMDI1NiIsImMiOjh9" TargetMode="External"/><Relationship Id="rId19" Type="http://schemas.openxmlformats.org/officeDocument/2006/relationships/hyperlink" Target="https://app.powerbi.com/view?r=eyJrIjoiMjJiODg0ZWMtMTkxYS00ZDFmLWE5ZDctODNkZTg4N2E2ZmZkIiwidCI6ImE5YjEzODgyLTk5YTYtNGIyOC05MzY4LWI2NGM2OWJmMDI1NiIsImMiOjh9" TargetMode="External"/><Relationship Id="rId14" Type="http://schemas.openxmlformats.org/officeDocument/2006/relationships/hyperlink" Target="https://app.powerbi.com/view?r=eyJrIjoiMTg1Yzk4ZDktNzZmOC00NzA4LWEzZGQtNzMyOGZiMGY2YjFiIiwidCI6ImE5YjEzODgyLTk5YTYtNGIyOC05MzY4LWI2NGM2OWJmMDI1NiIsImMiOjh9" TargetMode="External"/><Relationship Id="rId30" Type="http://schemas.openxmlformats.org/officeDocument/2006/relationships/hyperlink" Target="https://app.powerbi.com/view?r=eyJrIjoiYmVhMmRmZGUtOTIxZi00NGEyLWIyMTMtMTJmZTdjYjkwM2Q3IiwidCI6ImE5YjEzODgyLTk5YTYtNGIyOC05MzY4LWI2NGM2OWJmMDI1NiIsImMiOjh9" TargetMode="External"/><Relationship Id="rId35" Type="http://schemas.openxmlformats.org/officeDocument/2006/relationships/hyperlink" Target="https://app.powerbi.com/view?r=eyJrIjoiYzdhZmM3NjItMDIwMi00M2RiLWJlNWItYjdlYzNhZjY4OGNiIiwidCI6ImE5YjEzODgyLTk5YTYtNGIyOC05MzY4LWI2NGM2OWJmMDI1NiIsImMiOjh9" TargetMode="External"/><Relationship Id="rId56" Type="http://schemas.openxmlformats.org/officeDocument/2006/relationships/hyperlink" Target="https://app.powerbi.com/view?r=eyJrIjoiMjA4ODcyNDAtZDJhMy00YjZjLTk5NDYtNTA3NWY5ZjdjMTBlIiwidCI6ImE5YjEzODgyLTk5YTYtNGIyOC05MzY4LWI2NGM2OWJmMDI1NiIsImMiOjh9" TargetMode="External"/><Relationship Id="rId77" Type="http://schemas.openxmlformats.org/officeDocument/2006/relationships/hyperlink" Target="https://app.powerbi.com/view?r=eyJrIjoiMDI5ZWZmMjUtZWM0Ny00NmVhLThiZTYtNzAwMzY3ZTQ5OGU4IiwidCI6ImE5YjEzODgyLTk5YTYtNGIyOC05MzY4LWI2NGM2OWJmMDI1NiIsImMiOjh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1.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5.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1.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7.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8.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20.bin"/></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app.powerbi.com/view?r=eyJrIjoiMDJjOGUyZTYtMTYzMy00ZWZhLWFlY2MtODNiNTQ0OGY5YTUzIiwidCI6ImE5YjEzODgyLTk5YTYtNGIyOC05MzY4LWI2NGM2OWJmMDI1NiIsImMiOjh9" TargetMode="Externa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A4B9E-1512-43BD-A5D3-1EA5CBEDB080}">
  <dimension ref="A1:D102"/>
  <sheetViews>
    <sheetView tabSelected="1" workbookViewId="0">
      <selection sqref="A1:D2"/>
    </sheetView>
  </sheetViews>
  <sheetFormatPr defaultColWidth="8.85546875" defaultRowHeight="15" x14ac:dyDescent="0.25"/>
  <cols>
    <col min="1" max="1" width="25.85546875" style="2" customWidth="1"/>
    <col min="2" max="2" width="13.85546875" style="2" customWidth="1"/>
    <col min="3" max="3" width="49.7109375" style="2" customWidth="1"/>
    <col min="4" max="4" width="110.5703125" style="2" customWidth="1"/>
    <col min="5" max="16384" width="8.85546875" style="2"/>
  </cols>
  <sheetData>
    <row r="1" spans="1:4" x14ac:dyDescent="0.25">
      <c r="A1" s="200" t="s">
        <v>0</v>
      </c>
      <c r="B1" s="200"/>
      <c r="C1" s="200"/>
      <c r="D1" s="200"/>
    </row>
    <row r="2" spans="1:4" x14ac:dyDescent="0.25">
      <c r="A2" s="200"/>
      <c r="B2" s="200"/>
      <c r="C2" s="200"/>
      <c r="D2" s="200"/>
    </row>
    <row r="4" spans="1:4" x14ac:dyDescent="0.25">
      <c r="A4" s="1" t="s">
        <v>1</v>
      </c>
    </row>
    <row r="5" spans="1:4" x14ac:dyDescent="0.25">
      <c r="A5" s="13" t="s">
        <v>2</v>
      </c>
      <c r="B5" s="11" t="s">
        <v>3</v>
      </c>
      <c r="C5" s="12" t="s">
        <v>4</v>
      </c>
      <c r="D5" s="11" t="s">
        <v>5</v>
      </c>
    </row>
    <row r="6" spans="1:4" x14ac:dyDescent="0.25">
      <c r="A6" s="201" t="s">
        <v>6</v>
      </c>
      <c r="B6" s="8" t="s">
        <v>7</v>
      </c>
      <c r="C6" s="9" t="s">
        <v>8</v>
      </c>
      <c r="D6" s="10" t="s">
        <v>9</v>
      </c>
    </row>
    <row r="7" spans="1:4" x14ac:dyDescent="0.25">
      <c r="A7" s="202"/>
      <c r="B7" t="s">
        <v>10</v>
      </c>
      <c r="C7" s="4" t="s">
        <v>11</v>
      </c>
      <c r="D7" s="2" t="s">
        <v>12</v>
      </c>
    </row>
    <row r="8" spans="1:4" x14ac:dyDescent="0.25">
      <c r="A8" s="202"/>
      <c r="B8" t="s">
        <v>13</v>
      </c>
      <c r="C8" s="4" t="s">
        <v>14</v>
      </c>
      <c r="D8" s="2" t="s">
        <v>15</v>
      </c>
    </row>
    <row r="9" spans="1:4" x14ac:dyDescent="0.25">
      <c r="A9" s="202"/>
      <c r="B9" t="s">
        <v>16</v>
      </c>
      <c r="C9" s="4" t="s">
        <v>17</v>
      </c>
      <c r="D9" s="2" t="s">
        <v>18</v>
      </c>
    </row>
    <row r="10" spans="1:4" x14ac:dyDescent="0.25">
      <c r="A10" s="202"/>
      <c r="B10" t="s">
        <v>19</v>
      </c>
      <c r="C10" s="4" t="s">
        <v>20</v>
      </c>
      <c r="D10" s="2" t="s">
        <v>21</v>
      </c>
    </row>
    <row r="11" spans="1:4" x14ac:dyDescent="0.25">
      <c r="A11" s="202"/>
      <c r="B11" t="s">
        <v>22</v>
      </c>
      <c r="C11" s="4" t="s">
        <v>23</v>
      </c>
      <c r="D11" s="2" t="s">
        <v>24</v>
      </c>
    </row>
    <row r="12" spans="1:4" x14ac:dyDescent="0.25">
      <c r="A12" s="203"/>
      <c r="B12" s="5" t="s">
        <v>25</v>
      </c>
      <c r="C12" s="6" t="s">
        <v>26</v>
      </c>
      <c r="D12" s="7" t="s">
        <v>27</v>
      </c>
    </row>
    <row r="13" spans="1:4" x14ac:dyDescent="0.25">
      <c r="A13" s="201" t="s">
        <v>28</v>
      </c>
      <c r="B13" t="s">
        <v>29</v>
      </c>
      <c r="C13" s="3" t="s">
        <v>30</v>
      </c>
      <c r="D13" s="2" t="s">
        <v>31</v>
      </c>
    </row>
    <row r="14" spans="1:4" x14ac:dyDescent="0.25">
      <c r="A14" s="202"/>
      <c r="B14" t="s">
        <v>32</v>
      </c>
      <c r="C14" s="3" t="s">
        <v>33</v>
      </c>
      <c r="D14" s="2" t="s">
        <v>34</v>
      </c>
    </row>
    <row r="15" spans="1:4" x14ac:dyDescent="0.25">
      <c r="A15" s="202"/>
      <c r="B15" t="s">
        <v>35</v>
      </c>
      <c r="C15" s="3" t="s">
        <v>36</v>
      </c>
      <c r="D15" s="2" t="s">
        <v>37</v>
      </c>
    </row>
    <row r="16" spans="1:4" x14ac:dyDescent="0.25">
      <c r="A16" s="202"/>
      <c r="B16" t="s">
        <v>38</v>
      </c>
      <c r="C16" s="3" t="s">
        <v>39</v>
      </c>
      <c r="D16" s="2" t="s">
        <v>40</v>
      </c>
    </row>
    <row r="17" spans="1:4" x14ac:dyDescent="0.25">
      <c r="A17" s="202"/>
      <c r="B17" t="s">
        <v>41</v>
      </c>
      <c r="C17" s="3" t="s">
        <v>42</v>
      </c>
      <c r="D17" s="2" t="s">
        <v>43</v>
      </c>
    </row>
    <row r="18" spans="1:4" x14ac:dyDescent="0.25">
      <c r="A18" s="202"/>
      <c r="B18" t="s">
        <v>44</v>
      </c>
      <c r="C18" s="3" t="s">
        <v>45</v>
      </c>
      <c r="D18" s="2" t="s">
        <v>46</v>
      </c>
    </row>
    <row r="19" spans="1:4" x14ac:dyDescent="0.25">
      <c r="A19" s="202"/>
      <c r="B19" t="s">
        <v>47</v>
      </c>
      <c r="C19" s="3" t="s">
        <v>48</v>
      </c>
      <c r="D19" s="2" t="s">
        <v>49</v>
      </c>
    </row>
    <row r="20" spans="1:4" x14ac:dyDescent="0.25">
      <c r="A20" s="202"/>
      <c r="B20" t="s">
        <v>50</v>
      </c>
      <c r="C20" s="3" t="s">
        <v>51</v>
      </c>
      <c r="D20" s="2" t="s">
        <v>52</v>
      </c>
    </row>
    <row r="21" spans="1:4" x14ac:dyDescent="0.25">
      <c r="A21" s="202"/>
      <c r="B21" t="s">
        <v>53</v>
      </c>
      <c r="C21" s="3" t="s">
        <v>54</v>
      </c>
      <c r="D21" s="2" t="s">
        <v>55</v>
      </c>
    </row>
    <row r="22" spans="1:4" x14ac:dyDescent="0.25">
      <c r="A22" s="202"/>
      <c r="B22" s="2" t="s">
        <v>56</v>
      </c>
      <c r="C22" s="3" t="s">
        <v>57</v>
      </c>
      <c r="D22" s="2" t="s">
        <v>58</v>
      </c>
    </row>
    <row r="23" spans="1:4" x14ac:dyDescent="0.25">
      <c r="A23" s="202"/>
      <c r="B23" s="2" t="s">
        <v>59</v>
      </c>
      <c r="C23" s="3" t="s">
        <v>60</v>
      </c>
      <c r="D23" s="2" t="s">
        <v>61</v>
      </c>
    </row>
    <row r="24" spans="1:4" x14ac:dyDescent="0.25">
      <c r="A24" s="202"/>
      <c r="B24" s="2" t="s">
        <v>62</v>
      </c>
      <c r="C24" s="3" t="s">
        <v>63</v>
      </c>
      <c r="D24" s="2" t="s">
        <v>64</v>
      </c>
    </row>
    <row r="25" spans="1:4" x14ac:dyDescent="0.25">
      <c r="A25" s="202"/>
      <c r="B25" s="2" t="s">
        <v>65</v>
      </c>
      <c r="C25" s="3" t="s">
        <v>66</v>
      </c>
      <c r="D25" s="2" t="s">
        <v>67</v>
      </c>
    </row>
    <row r="26" spans="1:4" x14ac:dyDescent="0.25">
      <c r="A26" s="202"/>
      <c r="B26" s="2" t="s">
        <v>68</v>
      </c>
      <c r="C26" s="3" t="s">
        <v>69</v>
      </c>
      <c r="D26" s="2" t="s">
        <v>70</v>
      </c>
    </row>
    <row r="27" spans="1:4" x14ac:dyDescent="0.25">
      <c r="A27" s="202"/>
      <c r="B27" s="2" t="s">
        <v>71</v>
      </c>
      <c r="C27" s="3" t="s">
        <v>72</v>
      </c>
      <c r="D27" s="2" t="s">
        <v>73</v>
      </c>
    </row>
    <row r="28" spans="1:4" x14ac:dyDescent="0.25">
      <c r="A28" s="203"/>
      <c r="B28" s="7" t="s">
        <v>74</v>
      </c>
      <c r="C28" s="6" t="s">
        <v>75</v>
      </c>
      <c r="D28" s="7" t="s">
        <v>76</v>
      </c>
    </row>
    <row r="29" spans="1:4" x14ac:dyDescent="0.25">
      <c r="A29" s="201" t="s">
        <v>77</v>
      </c>
      <c r="B29" s="10" t="s">
        <v>78</v>
      </c>
      <c r="C29" s="9" t="s">
        <v>79</v>
      </c>
      <c r="D29" s="10" t="s">
        <v>80</v>
      </c>
    </row>
    <row r="30" spans="1:4" x14ac:dyDescent="0.25">
      <c r="A30" s="202"/>
      <c r="B30" s="2" t="s">
        <v>81</v>
      </c>
      <c r="C30" s="4" t="s">
        <v>82</v>
      </c>
      <c r="D30" s="2" t="s">
        <v>83</v>
      </c>
    </row>
    <row r="31" spans="1:4" x14ac:dyDescent="0.25">
      <c r="A31" s="202"/>
      <c r="B31" s="2" t="s">
        <v>84</v>
      </c>
      <c r="C31" s="4" t="s">
        <v>85</v>
      </c>
      <c r="D31" s="2" t="s">
        <v>86</v>
      </c>
    </row>
    <row r="32" spans="1:4" x14ac:dyDescent="0.25">
      <c r="A32" s="202"/>
      <c r="B32" s="2" t="s">
        <v>87</v>
      </c>
      <c r="C32" s="4" t="s">
        <v>88</v>
      </c>
      <c r="D32" s="2" t="s">
        <v>89</v>
      </c>
    </row>
    <row r="33" spans="1:4" x14ac:dyDescent="0.25">
      <c r="A33" s="202"/>
      <c r="B33" s="2" t="s">
        <v>90</v>
      </c>
      <c r="C33" s="4" t="s">
        <v>91</v>
      </c>
      <c r="D33" s="2" t="s">
        <v>92</v>
      </c>
    </row>
    <row r="34" spans="1:4" x14ac:dyDescent="0.25">
      <c r="A34" s="202"/>
      <c r="B34" s="2" t="s">
        <v>93</v>
      </c>
      <c r="C34" s="4" t="s">
        <v>94</v>
      </c>
      <c r="D34" s="2" t="s">
        <v>95</v>
      </c>
    </row>
    <row r="35" spans="1:4" x14ac:dyDescent="0.25">
      <c r="A35" s="202"/>
      <c r="B35" s="2" t="s">
        <v>96</v>
      </c>
      <c r="C35" s="4" t="s">
        <v>97</v>
      </c>
      <c r="D35" s="2" t="s">
        <v>98</v>
      </c>
    </row>
    <row r="36" spans="1:4" x14ac:dyDescent="0.25">
      <c r="A36" s="202"/>
      <c r="B36" s="2" t="s">
        <v>99</v>
      </c>
      <c r="C36" s="4" t="s">
        <v>100</v>
      </c>
      <c r="D36" s="2" t="s">
        <v>101</v>
      </c>
    </row>
    <row r="37" spans="1:4" x14ac:dyDescent="0.25">
      <c r="A37" s="202"/>
      <c r="B37" s="2" t="s">
        <v>102</v>
      </c>
      <c r="C37" s="4" t="s">
        <v>103</v>
      </c>
      <c r="D37" s="2" t="s">
        <v>104</v>
      </c>
    </row>
    <row r="38" spans="1:4" x14ac:dyDescent="0.25">
      <c r="A38" s="202"/>
      <c r="B38" s="2" t="s">
        <v>105</v>
      </c>
      <c r="C38" s="4" t="s">
        <v>106</v>
      </c>
      <c r="D38" s="2" t="s">
        <v>107</v>
      </c>
    </row>
    <row r="39" spans="1:4" x14ac:dyDescent="0.25">
      <c r="A39" s="202"/>
      <c r="B39" s="2" t="s">
        <v>108</v>
      </c>
      <c r="C39" s="4" t="s">
        <v>109</v>
      </c>
      <c r="D39" s="2" t="s">
        <v>110</v>
      </c>
    </row>
    <row r="40" spans="1:4" x14ac:dyDescent="0.25">
      <c r="A40" s="202"/>
      <c r="B40" s="2" t="s">
        <v>111</v>
      </c>
      <c r="C40" s="4" t="s">
        <v>112</v>
      </c>
      <c r="D40" s="2" t="s">
        <v>113</v>
      </c>
    </row>
    <row r="41" spans="1:4" x14ac:dyDescent="0.25">
      <c r="A41" s="202"/>
      <c r="B41" s="2" t="s">
        <v>114</v>
      </c>
      <c r="C41" s="4" t="s">
        <v>115</v>
      </c>
      <c r="D41" s="2" t="s">
        <v>116</v>
      </c>
    </row>
    <row r="42" spans="1:4" x14ac:dyDescent="0.25">
      <c r="A42" s="203"/>
      <c r="B42" s="7" t="s">
        <v>117</v>
      </c>
      <c r="C42" s="6" t="s">
        <v>118</v>
      </c>
      <c r="D42" s="7" t="s">
        <v>119</v>
      </c>
    </row>
    <row r="43" spans="1:4" x14ac:dyDescent="0.25">
      <c r="A43" s="221" t="s">
        <v>120</v>
      </c>
      <c r="B43" s="10" t="s">
        <v>121</v>
      </c>
      <c r="C43" s="9" t="s">
        <v>122</v>
      </c>
      <c r="D43" s="10" t="s">
        <v>123</v>
      </c>
    </row>
    <row r="44" spans="1:4" x14ac:dyDescent="0.25">
      <c r="A44" s="222"/>
      <c r="B44" s="2" t="s">
        <v>124</v>
      </c>
      <c r="C44" s="4" t="s">
        <v>125</v>
      </c>
      <c r="D44" s="2" t="s">
        <v>126</v>
      </c>
    </row>
    <row r="45" spans="1:4" x14ac:dyDescent="0.25">
      <c r="A45" s="222"/>
      <c r="B45" s="2" t="s">
        <v>127</v>
      </c>
      <c r="C45" s="4" t="s">
        <v>128</v>
      </c>
      <c r="D45" s="2" t="s">
        <v>129</v>
      </c>
    </row>
    <row r="46" spans="1:4" x14ac:dyDescent="0.25">
      <c r="A46" s="222"/>
      <c r="B46" s="2" t="s">
        <v>130</v>
      </c>
      <c r="C46" s="4" t="s">
        <v>131</v>
      </c>
      <c r="D46" s="2" t="s">
        <v>132</v>
      </c>
    </row>
    <row r="47" spans="1:4" x14ac:dyDescent="0.25">
      <c r="A47" s="222"/>
      <c r="B47" s="2" t="s">
        <v>133</v>
      </c>
      <c r="C47" s="4" t="s">
        <v>134</v>
      </c>
      <c r="D47" s="2" t="s">
        <v>135</v>
      </c>
    </row>
    <row r="48" spans="1:4" x14ac:dyDescent="0.25">
      <c r="A48" s="222"/>
      <c r="B48" s="2" t="s">
        <v>136</v>
      </c>
      <c r="C48" s="4" t="s">
        <v>137</v>
      </c>
      <c r="D48" s="2" t="s">
        <v>138</v>
      </c>
    </row>
    <row r="49" spans="1:4" x14ac:dyDescent="0.25">
      <c r="A49" s="222"/>
      <c r="B49" s="2" t="s">
        <v>139</v>
      </c>
      <c r="C49" s="4" t="s">
        <v>140</v>
      </c>
      <c r="D49" s="2" t="s">
        <v>141</v>
      </c>
    </row>
    <row r="50" spans="1:4" x14ac:dyDescent="0.25">
      <c r="A50" s="222"/>
      <c r="B50" s="220" t="s">
        <v>142</v>
      </c>
      <c r="C50" s="4" t="s">
        <v>143</v>
      </c>
      <c r="D50" s="220" t="s">
        <v>144</v>
      </c>
    </row>
    <row r="51" spans="1:4" x14ac:dyDescent="0.25">
      <c r="A51" s="222"/>
      <c r="B51" s="224" t="s">
        <v>857</v>
      </c>
      <c r="C51" s="3" t="s">
        <v>864</v>
      </c>
      <c r="D51" s="220" t="s">
        <v>863</v>
      </c>
    </row>
    <row r="52" spans="1:4" x14ac:dyDescent="0.25">
      <c r="A52" s="222"/>
      <c r="B52" s="220" t="s">
        <v>858</v>
      </c>
      <c r="C52" s="3" t="s">
        <v>865</v>
      </c>
      <c r="D52" s="220" t="s">
        <v>873</v>
      </c>
    </row>
    <row r="53" spans="1:4" x14ac:dyDescent="0.25">
      <c r="A53" s="222"/>
      <c r="B53" s="220" t="s">
        <v>859</v>
      </c>
      <c r="C53" s="3" t="s">
        <v>866</v>
      </c>
      <c r="D53" s="220" t="s">
        <v>874</v>
      </c>
    </row>
    <row r="54" spans="1:4" x14ac:dyDescent="0.25">
      <c r="A54" s="222"/>
      <c r="B54" s="220" t="s">
        <v>860</v>
      </c>
      <c r="C54" s="3" t="s">
        <v>867</v>
      </c>
      <c r="D54" s="220" t="s">
        <v>878</v>
      </c>
    </row>
    <row r="55" spans="1:4" x14ac:dyDescent="0.25">
      <c r="A55" s="222"/>
      <c r="B55" s="220" t="s">
        <v>861</v>
      </c>
      <c r="C55" s="3" t="s">
        <v>868</v>
      </c>
      <c r="D55" s="220" t="s">
        <v>880</v>
      </c>
    </row>
    <row r="56" spans="1:4" x14ac:dyDescent="0.25">
      <c r="A56" s="223"/>
      <c r="B56" s="220" t="s">
        <v>862</v>
      </c>
      <c r="C56" s="4" t="s">
        <v>869</v>
      </c>
      <c r="D56" s="220" t="s">
        <v>883</v>
      </c>
    </row>
    <row r="57" spans="1:4" x14ac:dyDescent="0.25">
      <c r="A57" s="204" t="s">
        <v>145</v>
      </c>
      <c r="B57" s="10" t="s">
        <v>146</v>
      </c>
      <c r="C57" s="9" t="s">
        <v>147</v>
      </c>
      <c r="D57" s="10" t="s">
        <v>148</v>
      </c>
    </row>
    <row r="58" spans="1:4" x14ac:dyDescent="0.25">
      <c r="A58" s="205"/>
      <c r="B58" s="2" t="s">
        <v>149</v>
      </c>
      <c r="C58" s="4" t="s">
        <v>150</v>
      </c>
      <c r="D58" s="2" t="s">
        <v>151</v>
      </c>
    </row>
    <row r="59" spans="1:4" x14ac:dyDescent="0.25">
      <c r="A59" s="206"/>
      <c r="B59" s="7" t="s">
        <v>152</v>
      </c>
      <c r="C59" s="6" t="s">
        <v>153</v>
      </c>
      <c r="D59" s="7" t="s">
        <v>154</v>
      </c>
    </row>
    <row r="60" spans="1:4" x14ac:dyDescent="0.25">
      <c r="A60" s="204" t="s">
        <v>155</v>
      </c>
      <c r="B60" s="10" t="s">
        <v>156</v>
      </c>
      <c r="C60" s="9" t="s">
        <v>157</v>
      </c>
      <c r="D60" s="10" t="s">
        <v>158</v>
      </c>
    </row>
    <row r="61" spans="1:4" x14ac:dyDescent="0.25">
      <c r="A61" s="205"/>
      <c r="B61" s="2" t="s">
        <v>159</v>
      </c>
      <c r="C61" s="4" t="s">
        <v>160</v>
      </c>
      <c r="D61" s="2" t="s">
        <v>161</v>
      </c>
    </row>
    <row r="62" spans="1:4" x14ac:dyDescent="0.25">
      <c r="A62" s="205"/>
      <c r="B62" s="2" t="s">
        <v>162</v>
      </c>
      <c r="C62" s="4" t="s">
        <v>163</v>
      </c>
      <c r="D62" s="2" t="s">
        <v>164</v>
      </c>
    </row>
    <row r="63" spans="1:4" x14ac:dyDescent="0.25">
      <c r="A63" s="205"/>
      <c r="B63" s="2" t="s">
        <v>165</v>
      </c>
      <c r="C63" s="4" t="s">
        <v>166</v>
      </c>
      <c r="D63" s="2" t="s">
        <v>167</v>
      </c>
    </row>
    <row r="64" spans="1:4" x14ac:dyDescent="0.25">
      <c r="A64" s="205"/>
      <c r="B64" s="2" t="s">
        <v>168</v>
      </c>
      <c r="C64" s="4" t="s">
        <v>169</v>
      </c>
      <c r="D64" s="2" t="s">
        <v>170</v>
      </c>
    </row>
    <row r="65" spans="1:4" x14ac:dyDescent="0.25">
      <c r="A65" s="205"/>
      <c r="B65" s="2" t="s">
        <v>171</v>
      </c>
      <c r="C65" s="4" t="s">
        <v>172</v>
      </c>
      <c r="D65" s="2" t="s">
        <v>173</v>
      </c>
    </row>
    <row r="66" spans="1:4" x14ac:dyDescent="0.25">
      <c r="A66" s="205"/>
      <c r="B66" s="2" t="s">
        <v>174</v>
      </c>
      <c r="C66" s="4" t="s">
        <v>175</v>
      </c>
      <c r="D66" s="2" t="s">
        <v>176</v>
      </c>
    </row>
    <row r="67" spans="1:4" x14ac:dyDescent="0.25">
      <c r="A67" s="205"/>
      <c r="B67" s="2" t="s">
        <v>177</v>
      </c>
      <c r="C67" s="4" t="s">
        <v>178</v>
      </c>
      <c r="D67" s="2" t="s">
        <v>179</v>
      </c>
    </row>
    <row r="68" spans="1:4" x14ac:dyDescent="0.25">
      <c r="A68" s="205"/>
      <c r="B68" s="2" t="s">
        <v>180</v>
      </c>
      <c r="C68" s="4" t="s">
        <v>181</v>
      </c>
      <c r="D68" s="2" t="s">
        <v>182</v>
      </c>
    </row>
    <row r="69" spans="1:4" x14ac:dyDescent="0.25">
      <c r="A69" s="205"/>
      <c r="B69" s="2" t="s">
        <v>183</v>
      </c>
      <c r="C69" s="4" t="s">
        <v>184</v>
      </c>
      <c r="D69" s="2" t="s">
        <v>185</v>
      </c>
    </row>
    <row r="70" spans="1:4" x14ac:dyDescent="0.25">
      <c r="A70" s="206"/>
      <c r="B70" s="7" t="s">
        <v>186</v>
      </c>
      <c r="C70" s="7"/>
      <c r="D70" s="7" t="s">
        <v>187</v>
      </c>
    </row>
    <row r="73" spans="1:4" x14ac:dyDescent="0.25">
      <c r="A73" s="1" t="s">
        <v>188</v>
      </c>
    </row>
    <row r="74" spans="1:4" x14ac:dyDescent="0.25">
      <c r="A74" s="201" t="s">
        <v>189</v>
      </c>
      <c r="B74" s="10" t="s">
        <v>190</v>
      </c>
      <c r="C74" s="9" t="s">
        <v>191</v>
      </c>
      <c r="D74" s="10" t="s">
        <v>192</v>
      </c>
    </row>
    <row r="75" spans="1:4" x14ac:dyDescent="0.25">
      <c r="A75" s="202"/>
      <c r="B75" s="2" t="s">
        <v>193</v>
      </c>
      <c r="C75" s="4" t="s">
        <v>194</v>
      </c>
      <c r="D75" s="2" t="s">
        <v>195</v>
      </c>
    </row>
    <row r="76" spans="1:4" x14ac:dyDescent="0.25">
      <c r="A76" s="202"/>
      <c r="B76" s="2" t="s">
        <v>196</v>
      </c>
      <c r="C76" s="4" t="s">
        <v>197</v>
      </c>
      <c r="D76" s="2" t="s">
        <v>198</v>
      </c>
    </row>
    <row r="77" spans="1:4" x14ac:dyDescent="0.25">
      <c r="A77" s="202"/>
      <c r="B77" s="2" t="s">
        <v>199</v>
      </c>
      <c r="C77" s="4" t="s">
        <v>200</v>
      </c>
      <c r="D77" s="2" t="s">
        <v>201</v>
      </c>
    </row>
    <row r="78" spans="1:4" x14ac:dyDescent="0.25">
      <c r="A78" s="202"/>
      <c r="B78" s="2" t="s">
        <v>202</v>
      </c>
      <c r="C78" s="4" t="s">
        <v>203</v>
      </c>
      <c r="D78" s="2" t="s">
        <v>204</v>
      </c>
    </row>
    <row r="79" spans="1:4" x14ac:dyDescent="0.25">
      <c r="A79" s="202"/>
      <c r="B79" s="2" t="s">
        <v>205</v>
      </c>
      <c r="C79" s="4" t="s">
        <v>206</v>
      </c>
      <c r="D79" s="2" t="s">
        <v>207</v>
      </c>
    </row>
    <row r="80" spans="1:4" x14ac:dyDescent="0.25">
      <c r="A80" s="202"/>
      <c r="B80" s="2" t="s">
        <v>208</v>
      </c>
      <c r="C80" s="4" t="s">
        <v>209</v>
      </c>
      <c r="D80" s="2" t="s">
        <v>210</v>
      </c>
    </row>
    <row r="81" spans="1:4" x14ac:dyDescent="0.25">
      <c r="A81" s="203"/>
      <c r="B81" s="7" t="s">
        <v>211</v>
      </c>
      <c r="C81" s="6" t="s">
        <v>212</v>
      </c>
      <c r="D81" s="7" t="s">
        <v>213</v>
      </c>
    </row>
    <row r="82" spans="1:4" x14ac:dyDescent="0.25">
      <c r="A82" s="201" t="s">
        <v>214</v>
      </c>
      <c r="B82" s="10" t="s">
        <v>190</v>
      </c>
      <c r="C82" s="9" t="s">
        <v>215</v>
      </c>
      <c r="D82" s="10" t="s">
        <v>216</v>
      </c>
    </row>
    <row r="83" spans="1:4" x14ac:dyDescent="0.25">
      <c r="A83" s="202"/>
      <c r="B83" s="2" t="s">
        <v>193</v>
      </c>
      <c r="C83" s="4" t="s">
        <v>217</v>
      </c>
      <c r="D83" s="2" t="s">
        <v>218</v>
      </c>
    </row>
    <row r="84" spans="1:4" x14ac:dyDescent="0.25">
      <c r="A84" s="202"/>
      <c r="B84" s="2" t="s">
        <v>196</v>
      </c>
      <c r="C84" s="4" t="s">
        <v>219</v>
      </c>
      <c r="D84" s="2" t="s">
        <v>220</v>
      </c>
    </row>
    <row r="85" spans="1:4" x14ac:dyDescent="0.25">
      <c r="A85" s="202"/>
      <c r="B85" s="2" t="s">
        <v>199</v>
      </c>
      <c r="C85" s="4" t="s">
        <v>221</v>
      </c>
      <c r="D85" s="2" t="s">
        <v>222</v>
      </c>
    </row>
    <row r="86" spans="1:4" x14ac:dyDescent="0.25">
      <c r="A86" s="202"/>
      <c r="B86" s="2" t="s">
        <v>202</v>
      </c>
      <c r="C86" s="4" t="s">
        <v>223</v>
      </c>
      <c r="D86" s="2" t="s">
        <v>224</v>
      </c>
    </row>
    <row r="87" spans="1:4" x14ac:dyDescent="0.25">
      <c r="A87" s="202"/>
      <c r="B87" s="2" t="s">
        <v>205</v>
      </c>
      <c r="C87" s="4" t="s">
        <v>225</v>
      </c>
      <c r="D87" s="2" t="s">
        <v>226</v>
      </c>
    </row>
    <row r="88" spans="1:4" x14ac:dyDescent="0.25">
      <c r="A88" s="202"/>
      <c r="B88" s="2" t="s">
        <v>208</v>
      </c>
      <c r="C88" s="4" t="s">
        <v>227</v>
      </c>
      <c r="D88" s="2" t="s">
        <v>228</v>
      </c>
    </row>
    <row r="89" spans="1:4" x14ac:dyDescent="0.25">
      <c r="A89" s="202"/>
      <c r="B89" s="2" t="s">
        <v>211</v>
      </c>
      <c r="C89" s="4" t="s">
        <v>229</v>
      </c>
      <c r="D89" s="2" t="s">
        <v>230</v>
      </c>
    </row>
    <row r="90" spans="1:4" x14ac:dyDescent="0.25">
      <c r="A90" s="202"/>
      <c r="B90" s="2" t="s">
        <v>231</v>
      </c>
      <c r="C90" s="4" t="s">
        <v>232</v>
      </c>
      <c r="D90" s="2" t="s">
        <v>233</v>
      </c>
    </row>
    <row r="91" spans="1:4" x14ac:dyDescent="0.25">
      <c r="A91" s="202"/>
      <c r="B91" s="2" t="s">
        <v>234</v>
      </c>
      <c r="C91" s="4" t="s">
        <v>235</v>
      </c>
      <c r="D91" s="2" t="s">
        <v>236</v>
      </c>
    </row>
    <row r="92" spans="1:4" x14ac:dyDescent="0.25">
      <c r="A92" s="202"/>
      <c r="B92" s="2" t="s">
        <v>237</v>
      </c>
      <c r="C92" s="4" t="s">
        <v>238</v>
      </c>
      <c r="D92" s="2" t="s">
        <v>236</v>
      </c>
    </row>
    <row r="93" spans="1:4" x14ac:dyDescent="0.25">
      <c r="A93" s="202"/>
      <c r="B93" s="2" t="s">
        <v>239</v>
      </c>
      <c r="C93" s="4" t="s">
        <v>240</v>
      </c>
      <c r="D93" s="2" t="s">
        <v>241</v>
      </c>
    </row>
    <row r="94" spans="1:4" x14ac:dyDescent="0.25">
      <c r="A94" s="202"/>
      <c r="B94" s="2" t="s">
        <v>242</v>
      </c>
      <c r="C94" s="4" t="s">
        <v>243</v>
      </c>
      <c r="D94" s="2" t="s">
        <v>241</v>
      </c>
    </row>
    <row r="95" spans="1:4" x14ac:dyDescent="0.25">
      <c r="A95" s="203"/>
      <c r="B95" s="7" t="s">
        <v>244</v>
      </c>
      <c r="C95" s="6" t="s">
        <v>245</v>
      </c>
      <c r="D95" s="7" t="s">
        <v>246</v>
      </c>
    </row>
    <row r="96" spans="1:4" x14ac:dyDescent="0.25">
      <c r="A96" s="201" t="s">
        <v>247</v>
      </c>
      <c r="B96" s="10" t="s">
        <v>190</v>
      </c>
      <c r="C96" s="9" t="s">
        <v>248</v>
      </c>
      <c r="D96" s="10" t="s">
        <v>249</v>
      </c>
    </row>
    <row r="97" spans="1:4" x14ac:dyDescent="0.25">
      <c r="A97" s="202"/>
      <c r="B97" s="2" t="s">
        <v>193</v>
      </c>
      <c r="C97" s="4" t="s">
        <v>250</v>
      </c>
      <c r="D97" s="2" t="s">
        <v>251</v>
      </c>
    </row>
    <row r="98" spans="1:4" x14ac:dyDescent="0.25">
      <c r="A98" s="202"/>
      <c r="B98" s="2" t="s">
        <v>196</v>
      </c>
      <c r="C98" s="4" t="s">
        <v>252</v>
      </c>
      <c r="D98" s="2" t="s">
        <v>253</v>
      </c>
    </row>
    <row r="99" spans="1:4" x14ac:dyDescent="0.25">
      <c r="A99" s="202"/>
      <c r="B99" s="2" t="s">
        <v>199</v>
      </c>
      <c r="C99" s="4" t="s">
        <v>254</v>
      </c>
      <c r="D99" s="2" t="s">
        <v>255</v>
      </c>
    </row>
    <row r="100" spans="1:4" x14ac:dyDescent="0.25">
      <c r="A100" s="202"/>
      <c r="B100" s="2" t="s">
        <v>202</v>
      </c>
      <c r="C100" s="4" t="s">
        <v>256</v>
      </c>
      <c r="D100" s="2" t="s">
        <v>257</v>
      </c>
    </row>
    <row r="101" spans="1:4" x14ac:dyDescent="0.25">
      <c r="A101" s="202"/>
      <c r="B101" s="2" t="s">
        <v>205</v>
      </c>
      <c r="C101" s="4" t="s">
        <v>258</v>
      </c>
      <c r="D101" s="2" t="s">
        <v>259</v>
      </c>
    </row>
    <row r="102" spans="1:4" x14ac:dyDescent="0.25">
      <c r="A102" s="203"/>
      <c r="B102" s="7" t="s">
        <v>208</v>
      </c>
      <c r="C102" s="6" t="s">
        <v>260</v>
      </c>
      <c r="D102" s="7" t="s">
        <v>261</v>
      </c>
    </row>
  </sheetData>
  <mergeCells count="10">
    <mergeCell ref="A96:A102"/>
    <mergeCell ref="A29:A42"/>
    <mergeCell ref="A57:A59"/>
    <mergeCell ref="A60:A70"/>
    <mergeCell ref="A43:A56"/>
    <mergeCell ref="A1:D2"/>
    <mergeCell ref="A6:A12"/>
    <mergeCell ref="A13:A28"/>
    <mergeCell ref="A74:A81"/>
    <mergeCell ref="A82:A95"/>
  </mergeCells>
  <hyperlinks>
    <hyperlink ref="C11" r:id="rId1" xr:uid="{4612BAC2-B70C-4BC6-B2F7-B2435C248ED5}"/>
    <hyperlink ref="C6" r:id="rId2" xr:uid="{365BF90B-0244-4934-9DDF-7E80C706F8D4}"/>
    <hyperlink ref="C12" r:id="rId3" xr:uid="{D003D08E-9C61-446D-952B-3C60F4F7F167}"/>
    <hyperlink ref="C7" r:id="rId4" xr:uid="{F57C8F73-14ED-4BB6-8C0A-0C689EDFC949}"/>
    <hyperlink ref="C8" r:id="rId5" xr:uid="{071DCE2A-0B3A-4EAD-991E-A7A8F529F100}"/>
    <hyperlink ref="C9" r:id="rId6" xr:uid="{388907A0-6873-4A3D-82FD-B7BC6A9549FC}"/>
    <hyperlink ref="C10" r:id="rId7" xr:uid="{DE4DC00E-B74B-4036-B42C-C89DD307FD21}"/>
    <hyperlink ref="C5" r:id="rId8" xr:uid="{527D78AB-9880-4DB8-8B45-269397A8150A}"/>
    <hyperlink ref="C13" r:id="rId9" xr:uid="{19ADA988-EBF8-4EC7-9F25-53468FCD7E19}"/>
    <hyperlink ref="C14" r:id="rId10" xr:uid="{5733FFF0-B1B7-4080-B58B-258EA06A082D}"/>
    <hyperlink ref="C15" r:id="rId11" xr:uid="{EB5C0764-7D9C-4994-8EE8-9A8014C078D5}"/>
    <hyperlink ref="C16" r:id="rId12" xr:uid="{B00B6523-F6BE-44D5-A387-5EC80E295B33}"/>
    <hyperlink ref="C17" r:id="rId13" xr:uid="{2D220F29-4AB4-4509-AFF4-E29AD0978CF3}"/>
    <hyperlink ref="C18" r:id="rId14" xr:uid="{52D7812A-171E-48F8-B973-D2AD3CD436C8}"/>
    <hyperlink ref="C19" r:id="rId15" xr:uid="{A2AA2761-E8D7-424C-AA4F-F8173631B51C}"/>
    <hyperlink ref="C20" r:id="rId16" xr:uid="{5CBB0D27-800C-4F76-A146-2A73647F61FE}"/>
    <hyperlink ref="C21" r:id="rId17" xr:uid="{E042DD63-EA86-477E-AC8A-D420C9A6539F}"/>
    <hyperlink ref="C22" r:id="rId18" xr:uid="{D23F5697-8E7F-434C-A0D3-4A62077B199F}"/>
    <hyperlink ref="C23" r:id="rId19" xr:uid="{93F046DB-EA35-45E8-A5E7-F299A40B2E89}"/>
    <hyperlink ref="C24" r:id="rId20" xr:uid="{E3390EB3-EE9E-4A4F-B741-96DB811D71FB}"/>
    <hyperlink ref="C25" r:id="rId21" xr:uid="{CF5A80A2-16B3-4E9D-B244-59556907C113}"/>
    <hyperlink ref="C26" r:id="rId22" xr:uid="{C32C260F-18D4-4E26-B969-47D1DBB5A4FD}"/>
    <hyperlink ref="C27" r:id="rId23" xr:uid="{55EF6DFE-9052-4D16-9070-BA6C9BBD2E89}"/>
    <hyperlink ref="C28" r:id="rId24" xr:uid="{3AE3048C-4846-4D55-8C52-25991938054E}"/>
    <hyperlink ref="C29" r:id="rId25" xr:uid="{2E531104-5EDF-4948-A4D8-D659D4E1CF1B}"/>
    <hyperlink ref="C30" r:id="rId26" xr:uid="{26611B48-7AB9-4BCD-BF39-8DF1A9D4AB08}"/>
    <hyperlink ref="C31" r:id="rId27" xr:uid="{DD9C2C83-7F9F-47AB-A877-B7A52C1447DA}"/>
    <hyperlink ref="C32" r:id="rId28" xr:uid="{0ACBF799-8B24-4A30-BF7F-0BF728A588B4}"/>
    <hyperlink ref="C33" r:id="rId29" xr:uid="{34730EDC-24B5-4E9D-90BF-6CC7E9BA6EF2}"/>
    <hyperlink ref="C34" r:id="rId30" xr:uid="{C715A0DD-3852-4E1A-9943-37E2DF2F8188}"/>
    <hyperlink ref="C35" r:id="rId31" xr:uid="{3C81FAFE-B575-4280-8138-3D86E55B4847}"/>
    <hyperlink ref="C36" r:id="rId32" xr:uid="{42C70DF9-0CBD-47AE-BA26-DEE5FDBA60EE}"/>
    <hyperlink ref="C38" r:id="rId33" xr:uid="{D4E84AA4-5DB7-4322-AFB9-3A5AD43C07D1}"/>
    <hyperlink ref="C39" r:id="rId34" xr:uid="{4F3AACF7-A680-4F0D-A629-B5E5DBD83FD3}"/>
    <hyperlink ref="C40" r:id="rId35" xr:uid="{2A46F5B8-23E2-41C7-B546-0C431F5A3FC3}"/>
    <hyperlink ref="C41" r:id="rId36" xr:uid="{DB74FC01-924F-466A-BCE9-53E3E19E1717}"/>
    <hyperlink ref="C42" r:id="rId37" xr:uid="{E8A57567-CB56-451A-A44B-8BE1CB934FEA}"/>
    <hyperlink ref="C37" r:id="rId38" xr:uid="{EC06FA14-D98E-40AB-90A7-A575E62B0755}"/>
    <hyperlink ref="C74" r:id="rId39" xr:uid="{37E4C68B-F441-410E-B3CF-D399F5CBA375}"/>
    <hyperlink ref="C75" r:id="rId40" xr:uid="{FBB0985B-27BA-4AB1-853B-0BAE7E8A4877}"/>
    <hyperlink ref="C76" r:id="rId41" xr:uid="{D58D224C-272C-470D-A159-0E6CC08564F0}"/>
    <hyperlink ref="C77" r:id="rId42" xr:uid="{9A8CB114-DD3A-43F4-9213-D324C6A4F11F}"/>
    <hyperlink ref="C78" r:id="rId43" xr:uid="{DE559376-D359-45FD-A034-FDE79AEC329B}"/>
    <hyperlink ref="C79" r:id="rId44" xr:uid="{3E0BA445-D760-4875-BDF4-179F0412D7D7}"/>
    <hyperlink ref="C80" r:id="rId45" xr:uid="{BDEDFD33-922E-4EF5-B0D2-18FA85E4967C}"/>
    <hyperlink ref="C81" r:id="rId46" xr:uid="{C23FFEAF-F089-46A5-92E0-7237F0F7E542}"/>
    <hyperlink ref="C82" r:id="rId47" xr:uid="{16B4395E-8E5E-4B92-BDB2-F80330F6610D}"/>
    <hyperlink ref="C83" r:id="rId48" xr:uid="{A75D0FFC-E9A6-4A0C-95E9-D8BF33FCFC58}"/>
    <hyperlink ref="C84" r:id="rId49" xr:uid="{89CE031B-0CEC-4ACA-B5AA-1053DFB4B128}"/>
    <hyperlink ref="C85" r:id="rId50" xr:uid="{473805FB-B675-41AA-9815-1551F1DCC19C}"/>
    <hyperlink ref="C86" r:id="rId51" xr:uid="{F4EE49A6-3C90-49D1-AB7A-F36713C14526}"/>
    <hyperlink ref="C87" r:id="rId52" xr:uid="{D4B97B22-BD7C-49B4-BEBF-BDA49D0C3C2C}"/>
    <hyperlink ref="C88" r:id="rId53" xr:uid="{1A2B22D2-CC63-4160-9B1A-6BAF4B7E3092}"/>
    <hyperlink ref="C89" r:id="rId54" xr:uid="{E98973C3-8205-461F-9654-E6F9CC068348}"/>
    <hyperlink ref="C90" r:id="rId55" xr:uid="{F38855D2-2291-4BA7-8485-88928D91BC45}"/>
    <hyperlink ref="C91" r:id="rId56" xr:uid="{456DFCBE-15BD-424A-9384-70DDCE571339}"/>
    <hyperlink ref="C92" r:id="rId57" xr:uid="{F88B9456-9130-4AD8-A969-AD1DC748CC6B}"/>
    <hyperlink ref="C93" r:id="rId58" xr:uid="{68453A67-DCC0-4121-AD70-B9D9C9762EA6}"/>
    <hyperlink ref="C94" r:id="rId59" xr:uid="{EC636B4D-9AE2-41EB-B00B-C9072BF8C3C0}"/>
    <hyperlink ref="C95" r:id="rId60" xr:uid="{BA56B767-48F0-49D0-B480-71D79C1507C2}"/>
    <hyperlink ref="C96" r:id="rId61" xr:uid="{00BB620B-E406-4EC3-9EEC-728692025E4B}"/>
    <hyperlink ref="C97" r:id="rId62" xr:uid="{3E5DA442-41DC-4FC6-AB48-581DAF231C53}"/>
    <hyperlink ref="C98" r:id="rId63" xr:uid="{C3D2F78C-EB85-4A20-8EE0-1C5F063720C7}"/>
    <hyperlink ref="C99" r:id="rId64" xr:uid="{E747382A-B37B-4218-ADB1-FC19E24253A8}"/>
    <hyperlink ref="C100" r:id="rId65" xr:uid="{067CBD9B-AD9E-43D8-8DBB-69194CABC408}"/>
    <hyperlink ref="C101" r:id="rId66" xr:uid="{B3FCC662-B3C5-431B-B1C9-D12D7310583A}"/>
    <hyperlink ref="C102" r:id="rId67" xr:uid="{26F69F82-C1A5-479C-A976-8BAA45A8242D}"/>
    <hyperlink ref="C43" r:id="rId68" xr:uid="{2C1999F4-97D6-472F-A68E-AA757ADCEED1}"/>
    <hyperlink ref="C44" r:id="rId69" xr:uid="{EADDC8A9-869E-4CA2-8B37-93A5F79E7102}"/>
    <hyperlink ref="C45" r:id="rId70" xr:uid="{50FFEAD7-A222-49F1-8A3B-0DA305A3336C}"/>
    <hyperlink ref="C46" r:id="rId71" xr:uid="{978A0C13-839D-4063-B124-7A98C6FAB196}"/>
    <hyperlink ref="C47" r:id="rId72" xr:uid="{6410BACC-4EEA-4B40-A4C4-26D1CEE92E60}"/>
    <hyperlink ref="C48" r:id="rId73" xr:uid="{1F761142-FD50-4E18-A393-7EBB5F966ABE}"/>
    <hyperlink ref="C49" r:id="rId74" xr:uid="{99F0BCBA-31DE-4C00-BF44-7AB2FB973D56}"/>
    <hyperlink ref="C50" r:id="rId75" xr:uid="{CE7EBDD9-29CE-42D4-BE7B-666349F7341E}"/>
    <hyperlink ref="C57" r:id="rId76" xr:uid="{5FE67AFF-927A-458B-AA93-20DEF01D67AD}"/>
    <hyperlink ref="C58" r:id="rId77" xr:uid="{78A818E7-8007-4157-BD43-39E38EBE8D43}"/>
    <hyperlink ref="C59" r:id="rId78" xr:uid="{C3D3A374-71D5-4424-8478-40E93A69A110}"/>
    <hyperlink ref="C60" r:id="rId79" xr:uid="{67049881-12B9-44A3-820A-07B9F0F3C286}"/>
    <hyperlink ref="C61" r:id="rId80" xr:uid="{EDA77DE3-603F-40C9-BCD4-474AD4A90E5F}"/>
    <hyperlink ref="C62" r:id="rId81" xr:uid="{6C83C523-401D-40B9-B5E2-C03AEA24AC5C}"/>
    <hyperlink ref="C63" r:id="rId82" xr:uid="{C6F4CD22-86C1-4750-A6DF-6D4B34B92C53}"/>
    <hyperlink ref="C64" r:id="rId83" xr:uid="{F0740532-A3B5-4A0B-AA98-724AFDB5D4D2}"/>
    <hyperlink ref="C65" r:id="rId84" xr:uid="{3CC464C4-E45F-4596-AABD-9B571251BE04}"/>
    <hyperlink ref="C66" r:id="rId85" xr:uid="{8C3F2B94-0B1A-47DC-8696-4FF76A81CC0F}"/>
    <hyperlink ref="C67" r:id="rId86" xr:uid="{10D6867E-B0D6-4B6F-94F6-81E7F94FF8FC}"/>
    <hyperlink ref="C68" r:id="rId87" xr:uid="{D16FF862-53B5-4106-B363-1E715DB6C019}"/>
    <hyperlink ref="C69" r:id="rId88" xr:uid="{9E2B8900-3766-4DDA-B22B-0FE67C45F6FA}"/>
    <hyperlink ref="C51" r:id="rId89" xr:uid="{18C16C16-B6E2-46E8-B321-3D0C77C9CE27}"/>
    <hyperlink ref="C52" r:id="rId90" xr:uid="{28EE0560-49B7-44C7-8F92-15F5159BA539}"/>
    <hyperlink ref="C53" r:id="rId91" xr:uid="{EC12DB13-680B-4BB4-9CDD-EDAACB0032A0}"/>
    <hyperlink ref="C54" r:id="rId92" xr:uid="{AD6E938C-97F1-4217-B7B5-7FC0C7291C19}"/>
    <hyperlink ref="C55" r:id="rId93" xr:uid="{01FF25ED-C828-4F88-A0B2-797F6F6A022E}"/>
    <hyperlink ref="C56" r:id="rId94" xr:uid="{5252D5D6-832F-4B96-B292-DEEF99B1BA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2448D-DDA8-4763-9939-66D8936744B0}">
  <dimension ref="A1:W35"/>
  <sheetViews>
    <sheetView workbookViewId="0">
      <selection activeCell="A2" sqref="A2"/>
    </sheetView>
  </sheetViews>
  <sheetFormatPr defaultColWidth="9.140625" defaultRowHeight="15" x14ac:dyDescent="0.25"/>
  <cols>
    <col min="1" max="1" width="9.42578125" style="34" customWidth="1"/>
    <col min="2" max="2" width="26.7109375" style="34" customWidth="1"/>
    <col min="3" max="16384" width="9.140625" style="34"/>
  </cols>
  <sheetData>
    <row r="1" spans="1:23" ht="17.25" x14ac:dyDescent="0.25">
      <c r="A1" s="23" t="s">
        <v>29</v>
      </c>
      <c r="B1" s="23" t="s">
        <v>331</v>
      </c>
      <c r="C1" s="23"/>
      <c r="D1" s="23"/>
      <c r="E1" s="23"/>
      <c r="F1" s="23"/>
      <c r="G1" s="23"/>
      <c r="H1" s="23"/>
      <c r="I1" s="23"/>
      <c r="J1" s="23"/>
      <c r="K1" s="23"/>
    </row>
    <row r="2" spans="1:23" x14ac:dyDescent="0.25">
      <c r="A2" s="60"/>
    </row>
    <row r="4" spans="1:23" x14ac:dyDescent="0.25">
      <c r="B4" s="33"/>
      <c r="C4" s="66" t="s">
        <v>332</v>
      </c>
      <c r="D4" s="66" t="s">
        <v>333</v>
      </c>
      <c r="E4" s="66" t="s">
        <v>334</v>
      </c>
      <c r="F4" s="66" t="s">
        <v>335</v>
      </c>
      <c r="G4" s="66" t="s">
        <v>336</v>
      </c>
      <c r="H4" s="66" t="s">
        <v>337</v>
      </c>
      <c r="I4" s="66" t="s">
        <v>338</v>
      </c>
      <c r="J4" s="66" t="s">
        <v>339</v>
      </c>
      <c r="K4" s="66" t="s">
        <v>340</v>
      </c>
      <c r="L4" s="66" t="s">
        <v>341</v>
      </c>
      <c r="M4" s="66" t="s">
        <v>342</v>
      </c>
      <c r="N4" s="66" t="s">
        <v>343</v>
      </c>
      <c r="O4" s="66" t="s">
        <v>344</v>
      </c>
      <c r="P4" s="66" t="s">
        <v>345</v>
      </c>
      <c r="Q4" s="66" t="s">
        <v>346</v>
      </c>
      <c r="R4" s="66" t="s">
        <v>347</v>
      </c>
      <c r="S4" s="66" t="s">
        <v>348</v>
      </c>
      <c r="T4" s="66" t="s">
        <v>349</v>
      </c>
      <c r="U4" s="66" t="s">
        <v>350</v>
      </c>
      <c r="V4" s="66" t="s">
        <v>351</v>
      </c>
      <c r="W4" s="66" t="s">
        <v>352</v>
      </c>
    </row>
    <row r="5" spans="1:23" x14ac:dyDescent="0.25">
      <c r="B5" s="34" t="s">
        <v>306</v>
      </c>
      <c r="C5" s="47">
        <v>13390.7</v>
      </c>
      <c r="D5" s="47">
        <v>12707.7</v>
      </c>
      <c r="E5" s="47">
        <v>13511.7</v>
      </c>
      <c r="F5" s="47">
        <v>14734.8</v>
      </c>
      <c r="G5" s="47">
        <v>16755.400000000001</v>
      </c>
      <c r="H5" s="47">
        <v>18294.7</v>
      </c>
      <c r="I5" s="47">
        <v>18201.900000000001</v>
      </c>
      <c r="J5" s="47">
        <v>18513.8</v>
      </c>
      <c r="K5" s="47">
        <v>20065.900000000001</v>
      </c>
      <c r="L5" s="47">
        <v>21176.3</v>
      </c>
      <c r="M5" s="47">
        <v>22556.9</v>
      </c>
      <c r="N5" s="47">
        <v>24801.9</v>
      </c>
      <c r="O5" s="47">
        <v>27782.400000000001</v>
      </c>
      <c r="P5" s="47">
        <v>29489.200000000001</v>
      </c>
      <c r="Q5" s="47">
        <v>31989.8</v>
      </c>
      <c r="R5" s="47">
        <v>32748.2</v>
      </c>
      <c r="S5" s="47">
        <v>35408.1</v>
      </c>
      <c r="T5" s="47">
        <v>36876.300000000003</v>
      </c>
      <c r="U5" s="47">
        <v>38305.1</v>
      </c>
      <c r="V5" s="47">
        <v>42792.800000000003</v>
      </c>
      <c r="W5" s="47">
        <v>47044.4</v>
      </c>
    </row>
    <row r="6" spans="1:23" x14ac:dyDescent="0.25">
      <c r="B6" s="34" t="s">
        <v>327</v>
      </c>
      <c r="C6" s="64">
        <v>21407.4</v>
      </c>
      <c r="D6" s="64">
        <v>19897.7</v>
      </c>
      <c r="E6" s="64">
        <v>20721.400000000001</v>
      </c>
      <c r="F6" s="64">
        <v>21237.9</v>
      </c>
      <c r="G6" s="64">
        <v>22423.7</v>
      </c>
      <c r="H6" s="64">
        <v>23407</v>
      </c>
      <c r="I6" s="64">
        <v>22242.799999999999</v>
      </c>
      <c r="J6" s="64">
        <v>21795.8</v>
      </c>
      <c r="K6" s="64">
        <v>22649.1</v>
      </c>
      <c r="L6" s="64">
        <v>23027.4</v>
      </c>
      <c r="M6" s="64">
        <v>23745.1</v>
      </c>
      <c r="N6" s="64">
        <v>25471.599999999999</v>
      </c>
      <c r="O6" s="64">
        <v>27782.400000000001</v>
      </c>
      <c r="P6" s="64">
        <v>28854.400000000001</v>
      </c>
      <c r="Q6" s="64">
        <v>30730</v>
      </c>
      <c r="R6" s="64">
        <v>30520</v>
      </c>
      <c r="S6" s="64">
        <v>32072</v>
      </c>
      <c r="T6" s="64">
        <v>32895.9</v>
      </c>
      <c r="U6" s="64">
        <v>33512.800000000003</v>
      </c>
      <c r="V6" s="64">
        <v>34622</v>
      </c>
      <c r="W6" s="64">
        <v>35939.199999999997</v>
      </c>
    </row>
    <row r="7" spans="1:23" x14ac:dyDescent="0.25">
      <c r="B7" s="34" t="s">
        <v>353</v>
      </c>
      <c r="C7" s="65"/>
      <c r="D7" s="65">
        <f>(D6-C6)/C6*100</f>
        <v>-7.0522342741295097</v>
      </c>
      <c r="E7" s="65">
        <f t="shared" ref="E7:W7" si="0">(E6-D6)/D6*100</f>
        <v>4.1396744347336663</v>
      </c>
      <c r="F7" s="65">
        <f t="shared" si="0"/>
        <v>2.4925921993687683</v>
      </c>
      <c r="G7" s="65">
        <f t="shared" si="0"/>
        <v>5.5834145560530901</v>
      </c>
      <c r="H7" s="65">
        <f t="shared" si="0"/>
        <v>4.3850925583199887</v>
      </c>
      <c r="I7" s="65">
        <f t="shared" si="0"/>
        <v>-4.9737258085188225</v>
      </c>
      <c r="J7" s="65">
        <f t="shared" si="0"/>
        <v>-2.0096390742172749</v>
      </c>
      <c r="K7" s="65">
        <f t="shared" si="0"/>
        <v>3.914974444617767</v>
      </c>
      <c r="L7" s="65">
        <f t="shared" si="0"/>
        <v>1.6702650436441313</v>
      </c>
      <c r="M7" s="65">
        <f t="shared" si="0"/>
        <v>3.1167218183555114</v>
      </c>
      <c r="N7" s="65">
        <f t="shared" si="0"/>
        <v>7.2709738009105047</v>
      </c>
      <c r="O7" s="65">
        <f t="shared" si="0"/>
        <v>9.0720645738783698</v>
      </c>
      <c r="P7" s="65">
        <f t="shared" si="0"/>
        <v>3.8585579359594564</v>
      </c>
      <c r="Q7" s="65">
        <f t="shared" si="0"/>
        <v>6.5002218032605033</v>
      </c>
      <c r="R7" s="65">
        <f t="shared" si="0"/>
        <v>-0.68337129840546695</v>
      </c>
      <c r="S7" s="65">
        <f t="shared" si="0"/>
        <v>5.0851900393184799</v>
      </c>
      <c r="T7" s="65">
        <f t="shared" si="0"/>
        <v>2.5689074582190119</v>
      </c>
      <c r="U7" s="65">
        <f t="shared" si="0"/>
        <v>1.8753096890493994</v>
      </c>
      <c r="V7" s="65">
        <f t="shared" si="0"/>
        <v>3.3097801437062766</v>
      </c>
      <c r="W7" s="65">
        <f t="shared" si="0"/>
        <v>3.8045173589047341</v>
      </c>
    </row>
    <row r="14" spans="1:23" x14ac:dyDescent="0.25">
      <c r="B14" s="23"/>
    </row>
    <row r="29" spans="2:23" x14ac:dyDescent="0.25">
      <c r="B29" s="34" t="s">
        <v>354</v>
      </c>
    </row>
    <row r="30" spans="2:23" x14ac:dyDescent="0.25">
      <c r="B30" s="34" t="s">
        <v>276</v>
      </c>
    </row>
    <row r="32" spans="2:23" x14ac:dyDescent="0.25">
      <c r="C32" s="61"/>
      <c r="D32" s="61"/>
      <c r="E32" s="61"/>
      <c r="F32" s="61"/>
      <c r="G32" s="61"/>
      <c r="H32" s="61"/>
      <c r="I32" s="61"/>
      <c r="J32" s="61"/>
      <c r="K32" s="61"/>
      <c r="L32" s="61"/>
      <c r="M32" s="61"/>
      <c r="N32" s="61"/>
      <c r="O32" s="61"/>
      <c r="P32" s="61"/>
      <c r="Q32" s="61"/>
      <c r="R32" s="61"/>
      <c r="S32" s="61"/>
      <c r="T32" s="61"/>
      <c r="U32" s="61"/>
      <c r="V32" s="61"/>
      <c r="W32" s="61"/>
    </row>
    <row r="33" spans="3:23" x14ac:dyDescent="0.25">
      <c r="C33" s="47"/>
      <c r="D33" s="47"/>
      <c r="E33" s="47"/>
      <c r="F33" s="47"/>
      <c r="G33" s="47"/>
      <c r="H33" s="47"/>
      <c r="I33" s="47"/>
      <c r="J33" s="47"/>
      <c r="K33" s="47"/>
      <c r="L33" s="47"/>
      <c r="M33" s="47"/>
      <c r="N33" s="47"/>
      <c r="O33" s="47"/>
      <c r="P33" s="47"/>
      <c r="Q33" s="47"/>
      <c r="R33" s="47"/>
      <c r="S33" s="47"/>
      <c r="T33" s="47"/>
      <c r="U33" s="47"/>
      <c r="V33" s="47"/>
      <c r="W33" s="47"/>
    </row>
    <row r="34" spans="3:23" x14ac:dyDescent="0.25">
      <c r="C34" s="62"/>
      <c r="D34" s="62"/>
      <c r="E34" s="62"/>
      <c r="F34" s="62"/>
      <c r="G34" s="62"/>
      <c r="H34" s="62"/>
      <c r="I34" s="62"/>
      <c r="J34" s="62"/>
      <c r="K34" s="62"/>
      <c r="L34" s="62"/>
      <c r="M34" s="62"/>
      <c r="N34" s="62"/>
      <c r="O34" s="62"/>
      <c r="P34" s="62"/>
      <c r="Q34" s="62"/>
      <c r="R34" s="62"/>
      <c r="S34" s="62"/>
      <c r="T34" s="62"/>
      <c r="U34" s="62"/>
      <c r="V34" s="62"/>
      <c r="W34" s="62"/>
    </row>
    <row r="35" spans="3:23" x14ac:dyDescent="0.25">
      <c r="C35" s="63"/>
      <c r="D35" s="63"/>
      <c r="E35" s="63"/>
      <c r="F35" s="63"/>
      <c r="G35" s="63"/>
      <c r="H35" s="63"/>
      <c r="I35" s="63"/>
      <c r="J35" s="63"/>
      <c r="K35" s="63"/>
      <c r="L35" s="63"/>
      <c r="M35" s="63"/>
      <c r="N35" s="63"/>
      <c r="O35" s="63"/>
      <c r="P35" s="63"/>
      <c r="Q35" s="63"/>
      <c r="R35" s="63"/>
      <c r="S35" s="63"/>
      <c r="T35" s="63"/>
      <c r="U35" s="63"/>
      <c r="V35" s="63"/>
      <c r="W35" s="6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6AF3-2B9C-48EB-A8AC-557C5A9CBCC3}">
  <dimension ref="A1:D19"/>
  <sheetViews>
    <sheetView workbookViewId="0">
      <selection activeCell="B2" sqref="B2:D2"/>
    </sheetView>
  </sheetViews>
  <sheetFormatPr defaultColWidth="11.42578125" defaultRowHeight="15" x14ac:dyDescent="0.25"/>
  <cols>
    <col min="1" max="1" width="11.42578125" style="34"/>
    <col min="2" max="2" width="72.85546875" style="34" customWidth="1"/>
    <col min="3" max="16384" width="11.42578125" style="34"/>
  </cols>
  <sheetData>
    <row r="1" spans="1:4" ht="17.25" x14ac:dyDescent="0.25">
      <c r="A1" s="23" t="s">
        <v>32</v>
      </c>
      <c r="B1" s="23" t="s">
        <v>355</v>
      </c>
    </row>
    <row r="2" spans="1:4" x14ac:dyDescent="0.25">
      <c r="A2" s="67"/>
      <c r="B2" s="123"/>
      <c r="C2" s="123">
        <v>2022</v>
      </c>
      <c r="D2" s="123">
        <v>2023</v>
      </c>
    </row>
    <row r="3" spans="1:4" x14ac:dyDescent="0.25">
      <c r="A3" s="67"/>
      <c r="B3" s="67" t="s">
        <v>356</v>
      </c>
      <c r="C3" s="67">
        <v>15.2</v>
      </c>
      <c r="D3" s="67">
        <v>34.4</v>
      </c>
    </row>
    <row r="4" spans="1:4" x14ac:dyDescent="0.25">
      <c r="A4" s="67"/>
      <c r="B4" s="67" t="s">
        <v>357</v>
      </c>
      <c r="C4" s="67">
        <v>53.7</v>
      </c>
      <c r="D4" s="67">
        <v>86.4</v>
      </c>
    </row>
    <row r="5" spans="1:4" x14ac:dyDescent="0.25">
      <c r="A5" s="67"/>
      <c r="B5" s="67" t="s">
        <v>358</v>
      </c>
      <c r="C5" s="67">
        <v>357.1</v>
      </c>
      <c r="D5" s="67">
        <v>448.5</v>
      </c>
    </row>
    <row r="6" spans="1:4" x14ac:dyDescent="0.25">
      <c r="A6" s="67"/>
      <c r="B6" s="67" t="s">
        <v>359</v>
      </c>
      <c r="C6" s="67">
        <v>558.20000000000005</v>
      </c>
      <c r="D6" s="67">
        <v>451.9</v>
      </c>
    </row>
    <row r="7" spans="1:4" x14ac:dyDescent="0.25">
      <c r="A7" s="67"/>
      <c r="B7" s="67" t="s">
        <v>360</v>
      </c>
      <c r="C7" s="67">
        <v>362.7</v>
      </c>
      <c r="D7" s="67">
        <v>483.5</v>
      </c>
    </row>
    <row r="8" spans="1:4" x14ac:dyDescent="0.25">
      <c r="A8" s="67"/>
      <c r="B8" s="67" t="s">
        <v>361</v>
      </c>
      <c r="C8" s="67">
        <v>522.1</v>
      </c>
      <c r="D8" s="67">
        <v>551.29999999999995</v>
      </c>
    </row>
    <row r="9" spans="1:4" x14ac:dyDescent="0.25">
      <c r="A9" s="67"/>
      <c r="B9" s="67" t="s">
        <v>362</v>
      </c>
      <c r="C9" s="67">
        <v>596.6</v>
      </c>
      <c r="D9" s="67">
        <v>817.3</v>
      </c>
    </row>
    <row r="10" spans="1:4" x14ac:dyDescent="0.25">
      <c r="A10" s="67"/>
      <c r="B10" s="67" t="s">
        <v>363</v>
      </c>
      <c r="C10" s="67">
        <v>992.3</v>
      </c>
      <c r="D10" s="67">
        <v>1253</v>
      </c>
    </row>
    <row r="11" spans="1:4" ht="17.25" x14ac:dyDescent="0.25">
      <c r="A11" s="67"/>
      <c r="B11" s="67" t="s">
        <v>364</v>
      </c>
      <c r="C11" s="67">
        <v>2124.4</v>
      </c>
      <c r="D11" s="67">
        <v>2167.6</v>
      </c>
    </row>
    <row r="12" spans="1:4" x14ac:dyDescent="0.25">
      <c r="A12" s="67"/>
      <c r="B12" s="67" t="s">
        <v>365</v>
      </c>
      <c r="C12" s="67">
        <v>2009.6</v>
      </c>
      <c r="D12" s="67">
        <v>2226.6</v>
      </c>
    </row>
    <row r="13" spans="1:4" x14ac:dyDescent="0.25">
      <c r="A13" s="67"/>
      <c r="B13" s="67" t="s">
        <v>366</v>
      </c>
      <c r="C13" s="67">
        <v>3234.6</v>
      </c>
      <c r="D13" s="67">
        <v>3389</v>
      </c>
    </row>
    <row r="14" spans="1:4" x14ac:dyDescent="0.25">
      <c r="A14" s="67"/>
      <c r="B14" s="67" t="s">
        <v>367</v>
      </c>
      <c r="C14" s="67">
        <v>4407.8999999999996</v>
      </c>
      <c r="D14" s="67">
        <v>4853.8</v>
      </c>
    </row>
    <row r="15" spans="1:4" x14ac:dyDescent="0.25">
      <c r="A15" s="67"/>
      <c r="B15" s="67" t="s">
        <v>368</v>
      </c>
      <c r="C15" s="67">
        <v>9485.4</v>
      </c>
      <c r="D15" s="67">
        <v>10720.4</v>
      </c>
    </row>
    <row r="16" spans="1:4" x14ac:dyDescent="0.25">
      <c r="A16" s="67"/>
      <c r="B16" s="67"/>
      <c r="C16" s="67"/>
      <c r="D16" s="67"/>
    </row>
    <row r="17" spans="1:1" ht="17.25" x14ac:dyDescent="0.25">
      <c r="A17" s="69" t="s">
        <v>369</v>
      </c>
    </row>
    <row r="18" spans="1:1" ht="17.25" x14ac:dyDescent="0.25">
      <c r="A18" s="34" t="s">
        <v>370</v>
      </c>
    </row>
    <row r="19" spans="1:1" x14ac:dyDescent="0.25">
      <c r="A19" s="70" t="s">
        <v>371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F6B0B-055B-4B51-9610-227071C1A075}">
  <dimension ref="A1:D25"/>
  <sheetViews>
    <sheetView workbookViewId="0">
      <selection activeCell="B3" sqref="B3:D3"/>
    </sheetView>
  </sheetViews>
  <sheetFormatPr defaultColWidth="11.42578125" defaultRowHeight="15" x14ac:dyDescent="0.25"/>
  <cols>
    <col min="2" max="2" width="41.85546875" customWidth="1"/>
  </cols>
  <sheetData>
    <row r="1" spans="1:4" ht="17.25" x14ac:dyDescent="0.25">
      <c r="A1" s="1" t="s">
        <v>35</v>
      </c>
      <c r="B1" s="1" t="s">
        <v>372</v>
      </c>
      <c r="C1" s="1"/>
      <c r="D1" s="1"/>
    </row>
    <row r="2" spans="1:4" x14ac:dyDescent="0.25">
      <c r="A2" s="1"/>
      <c r="B2" s="1"/>
      <c r="C2" s="1"/>
      <c r="D2" s="1"/>
    </row>
    <row r="3" spans="1:4" x14ac:dyDescent="0.25">
      <c r="B3" s="85"/>
      <c r="C3" s="85">
        <v>2022</v>
      </c>
      <c r="D3" s="85">
        <v>2023</v>
      </c>
    </row>
    <row r="4" spans="1:4" x14ac:dyDescent="0.25">
      <c r="B4" t="s">
        <v>373</v>
      </c>
      <c r="C4">
        <v>39.799999999999997</v>
      </c>
      <c r="D4">
        <v>42.5</v>
      </c>
    </row>
    <row r="5" spans="1:4" x14ac:dyDescent="0.25">
      <c r="B5" t="s">
        <v>374</v>
      </c>
      <c r="C5">
        <v>37.1</v>
      </c>
      <c r="D5">
        <v>53.2</v>
      </c>
    </row>
    <row r="6" spans="1:4" x14ac:dyDescent="0.25">
      <c r="B6" t="s">
        <v>375</v>
      </c>
      <c r="C6">
        <v>36.299999999999997</v>
      </c>
      <c r="D6">
        <v>72.2</v>
      </c>
    </row>
    <row r="7" spans="1:4" x14ac:dyDescent="0.25">
      <c r="B7" t="s">
        <v>376</v>
      </c>
      <c r="C7">
        <v>184.3</v>
      </c>
      <c r="D7">
        <v>186</v>
      </c>
    </row>
    <row r="8" spans="1:4" x14ac:dyDescent="0.25">
      <c r="B8" t="s">
        <v>377</v>
      </c>
      <c r="C8">
        <v>159.5</v>
      </c>
      <c r="D8">
        <v>188.7</v>
      </c>
    </row>
    <row r="9" spans="1:4" x14ac:dyDescent="0.25">
      <c r="B9" t="s">
        <v>378</v>
      </c>
      <c r="C9">
        <v>173.9</v>
      </c>
      <c r="D9">
        <v>213.2</v>
      </c>
    </row>
    <row r="10" spans="1:4" x14ac:dyDescent="0.25">
      <c r="B10" t="s">
        <v>379</v>
      </c>
      <c r="C10">
        <v>252</v>
      </c>
      <c r="D10">
        <v>239.8</v>
      </c>
    </row>
    <row r="11" spans="1:4" x14ac:dyDescent="0.25">
      <c r="B11" t="s">
        <v>380</v>
      </c>
      <c r="C11">
        <v>316.8</v>
      </c>
      <c r="D11">
        <v>311.39999999999998</v>
      </c>
    </row>
    <row r="12" spans="1:4" x14ac:dyDescent="0.25">
      <c r="B12" t="s">
        <v>381</v>
      </c>
      <c r="C12">
        <v>351.6</v>
      </c>
      <c r="D12">
        <v>341.2</v>
      </c>
    </row>
    <row r="13" spans="1:4" x14ac:dyDescent="0.25">
      <c r="B13" t="s">
        <v>382</v>
      </c>
      <c r="C13">
        <v>301.8</v>
      </c>
      <c r="D13">
        <v>411.4</v>
      </c>
    </row>
    <row r="14" spans="1:4" x14ac:dyDescent="0.25">
      <c r="B14" t="s">
        <v>383</v>
      </c>
      <c r="C14">
        <v>543</v>
      </c>
      <c r="D14">
        <v>610.20000000000005</v>
      </c>
    </row>
    <row r="15" spans="1:4" x14ac:dyDescent="0.25">
      <c r="B15" t="s">
        <v>384</v>
      </c>
      <c r="C15">
        <v>510.2</v>
      </c>
      <c r="D15">
        <v>616.20000000000005</v>
      </c>
    </row>
    <row r="16" spans="1:4" x14ac:dyDescent="0.25">
      <c r="B16" t="s">
        <v>385</v>
      </c>
      <c r="C16">
        <v>494.1</v>
      </c>
      <c r="D16">
        <v>634.29999999999995</v>
      </c>
    </row>
    <row r="17" spans="2:4" x14ac:dyDescent="0.25">
      <c r="B17" t="s">
        <v>386</v>
      </c>
      <c r="C17">
        <v>1135</v>
      </c>
      <c r="D17">
        <v>1034.8</v>
      </c>
    </row>
    <row r="18" spans="2:4" x14ac:dyDescent="0.25">
      <c r="B18" t="s">
        <v>387</v>
      </c>
      <c r="C18">
        <v>1466.5</v>
      </c>
      <c r="D18">
        <v>1264.2</v>
      </c>
    </row>
    <row r="19" spans="2:4" x14ac:dyDescent="0.25">
      <c r="B19" t="s">
        <v>388</v>
      </c>
      <c r="C19">
        <v>1719.6</v>
      </c>
      <c r="D19">
        <v>1465.4</v>
      </c>
    </row>
    <row r="20" spans="2:4" x14ac:dyDescent="0.25">
      <c r="B20" t="s">
        <v>389</v>
      </c>
      <c r="C20">
        <v>1494</v>
      </c>
      <c r="D20">
        <v>1548.9</v>
      </c>
    </row>
    <row r="21" spans="2:4" x14ac:dyDescent="0.25">
      <c r="B21" t="s">
        <v>390</v>
      </c>
      <c r="C21">
        <v>1741.4</v>
      </c>
      <c r="D21">
        <v>1909.8</v>
      </c>
    </row>
    <row r="22" spans="2:4" x14ac:dyDescent="0.25">
      <c r="B22" t="s">
        <v>391</v>
      </c>
      <c r="C22">
        <v>2689.1</v>
      </c>
      <c r="D22">
        <v>3046.9</v>
      </c>
    </row>
    <row r="24" spans="2:4" x14ac:dyDescent="0.25">
      <c r="B24" t="s">
        <v>392</v>
      </c>
    </row>
    <row r="25" spans="2:4" x14ac:dyDescent="0.25">
      <c r="B25" t="s">
        <v>371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12E3-356C-4A85-AE4D-8072703275D2}">
  <dimension ref="A1:E11"/>
  <sheetViews>
    <sheetView workbookViewId="0">
      <selection activeCell="B3" sqref="B3:E3"/>
    </sheetView>
  </sheetViews>
  <sheetFormatPr defaultColWidth="11.42578125" defaultRowHeight="15" x14ac:dyDescent="0.25"/>
  <cols>
    <col min="2" max="2" width="60" customWidth="1"/>
  </cols>
  <sheetData>
    <row r="1" spans="1:5" ht="17.25" x14ac:dyDescent="0.25">
      <c r="A1" s="1" t="s">
        <v>393</v>
      </c>
      <c r="B1" s="1" t="s">
        <v>394</v>
      </c>
    </row>
    <row r="3" spans="1:5" x14ac:dyDescent="0.25">
      <c r="B3" s="85"/>
      <c r="C3" s="85">
        <v>2022</v>
      </c>
      <c r="D3" s="85">
        <v>2023</v>
      </c>
      <c r="E3" s="85">
        <v>2023</v>
      </c>
    </row>
    <row r="4" spans="1:5" x14ac:dyDescent="0.25">
      <c r="B4" t="s">
        <v>395</v>
      </c>
      <c r="C4">
        <v>243.5</v>
      </c>
      <c r="D4">
        <v>151.9</v>
      </c>
      <c r="E4">
        <v>151.9</v>
      </c>
    </row>
    <row r="5" spans="1:5" x14ac:dyDescent="0.25">
      <c r="B5" t="s">
        <v>396</v>
      </c>
      <c r="C5">
        <v>417.3</v>
      </c>
      <c r="D5">
        <v>344</v>
      </c>
      <c r="E5">
        <v>344</v>
      </c>
    </row>
    <row r="6" spans="1:5" x14ac:dyDescent="0.25">
      <c r="B6" t="s">
        <v>397</v>
      </c>
      <c r="C6">
        <v>407.7</v>
      </c>
      <c r="D6">
        <v>643.79999999999995</v>
      </c>
      <c r="E6">
        <v>643.79999999999995</v>
      </c>
    </row>
    <row r="7" spans="1:5" x14ac:dyDescent="0.25">
      <c r="B7" t="s">
        <v>398</v>
      </c>
      <c r="C7">
        <v>1398.2</v>
      </c>
      <c r="D7">
        <v>1491.9</v>
      </c>
      <c r="E7">
        <v>1491.9</v>
      </c>
    </row>
    <row r="8" spans="1:5" x14ac:dyDescent="0.25">
      <c r="B8" t="s">
        <v>399</v>
      </c>
      <c r="C8">
        <v>1960.4</v>
      </c>
      <c r="D8">
        <v>2738.8</v>
      </c>
      <c r="E8">
        <v>2738.8</v>
      </c>
    </row>
    <row r="10" spans="1:5" x14ac:dyDescent="0.25">
      <c r="B10" t="s">
        <v>392</v>
      </c>
    </row>
    <row r="11" spans="1:5" x14ac:dyDescent="0.25">
      <c r="B11" t="s">
        <v>371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ABD13-4F11-45C9-AE38-F6B169924B22}">
  <dimension ref="A1:E13"/>
  <sheetViews>
    <sheetView workbookViewId="0">
      <selection activeCell="B3" sqref="B3:E3"/>
    </sheetView>
  </sheetViews>
  <sheetFormatPr defaultColWidth="11.42578125" defaultRowHeight="15" x14ac:dyDescent="0.25"/>
  <cols>
    <col min="1" max="1" width="12" customWidth="1"/>
    <col min="2" max="2" width="28.140625" customWidth="1"/>
  </cols>
  <sheetData>
    <row r="1" spans="1:5" x14ac:dyDescent="0.25">
      <c r="A1" s="1" t="s">
        <v>41</v>
      </c>
      <c r="B1" s="1" t="s">
        <v>400</v>
      </c>
    </row>
    <row r="3" spans="1:5" x14ac:dyDescent="0.25">
      <c r="B3" s="85"/>
      <c r="C3" s="85" t="s">
        <v>401</v>
      </c>
      <c r="D3" s="85" t="s">
        <v>402</v>
      </c>
      <c r="E3" s="85" t="s">
        <v>403</v>
      </c>
    </row>
    <row r="4" spans="1:5" x14ac:dyDescent="0.25">
      <c r="B4" t="s">
        <v>404</v>
      </c>
      <c r="C4">
        <v>476.1</v>
      </c>
      <c r="D4">
        <v>2709.6</v>
      </c>
      <c r="E4">
        <v>133</v>
      </c>
    </row>
    <row r="5" spans="1:5" x14ac:dyDescent="0.25">
      <c r="B5" t="s">
        <v>405</v>
      </c>
      <c r="C5">
        <v>692.4</v>
      </c>
      <c r="D5">
        <v>4615.3999999999996</v>
      </c>
      <c r="E5">
        <v>605.79999999999995</v>
      </c>
    </row>
    <row r="6" spans="1:5" x14ac:dyDescent="0.25">
      <c r="B6" t="s">
        <v>406</v>
      </c>
      <c r="C6">
        <v>1599</v>
      </c>
      <c r="D6">
        <v>6294.5</v>
      </c>
      <c r="E6">
        <v>774</v>
      </c>
    </row>
    <row r="7" spans="1:5" x14ac:dyDescent="0.25">
      <c r="B7" t="s">
        <v>407</v>
      </c>
      <c r="C7">
        <v>1355.3</v>
      </c>
      <c r="D7">
        <v>3794.3</v>
      </c>
      <c r="E7">
        <v>607.5</v>
      </c>
    </row>
    <row r="8" spans="1:5" x14ac:dyDescent="0.25">
      <c r="B8" t="s">
        <v>408</v>
      </c>
      <c r="C8">
        <v>1841.1</v>
      </c>
      <c r="D8">
        <v>2742.9</v>
      </c>
      <c r="E8">
        <v>455.7</v>
      </c>
    </row>
    <row r="9" spans="1:5" x14ac:dyDescent="0.25">
      <c r="B9" t="s">
        <v>409</v>
      </c>
      <c r="C9">
        <v>2422.1999999999998</v>
      </c>
      <c r="D9">
        <v>5130.1000000000004</v>
      </c>
      <c r="E9">
        <v>317</v>
      </c>
    </row>
    <row r="10" spans="1:5" x14ac:dyDescent="0.25">
      <c r="B10" t="s">
        <v>410</v>
      </c>
      <c r="C10">
        <v>6296.1</v>
      </c>
      <c r="D10">
        <v>4830.3</v>
      </c>
      <c r="E10">
        <v>2670.7</v>
      </c>
    </row>
    <row r="13" spans="1:5" x14ac:dyDescent="0.25">
      <c r="B13" t="s">
        <v>411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BF81-1D2A-41B4-B868-95F7A9DA0255}">
  <dimension ref="A1:E13"/>
  <sheetViews>
    <sheetView workbookViewId="0">
      <selection activeCell="B3" sqref="B3:E3"/>
    </sheetView>
  </sheetViews>
  <sheetFormatPr defaultColWidth="11.42578125" defaultRowHeight="15" x14ac:dyDescent="0.25"/>
  <cols>
    <col min="1" max="1" width="13.5703125" customWidth="1"/>
    <col min="2" max="2" width="29.85546875" customWidth="1"/>
  </cols>
  <sheetData>
    <row r="1" spans="1:5" ht="17.25" x14ac:dyDescent="0.25">
      <c r="A1" s="1" t="s">
        <v>412</v>
      </c>
      <c r="B1" s="1" t="s">
        <v>413</v>
      </c>
    </row>
    <row r="3" spans="1:5" x14ac:dyDescent="0.25">
      <c r="B3" s="85"/>
      <c r="C3" s="85" t="s">
        <v>401</v>
      </c>
      <c r="D3" s="85" t="s">
        <v>414</v>
      </c>
      <c r="E3" s="85" t="s">
        <v>403</v>
      </c>
    </row>
    <row r="4" spans="1:5" x14ac:dyDescent="0.25">
      <c r="B4" t="s">
        <v>415</v>
      </c>
      <c r="C4">
        <v>8867.7999999999993</v>
      </c>
      <c r="D4">
        <v>18790.099999999999</v>
      </c>
      <c r="E4">
        <v>2719.8</v>
      </c>
    </row>
    <row r="5" spans="1:5" ht="17.25" x14ac:dyDescent="0.25">
      <c r="B5" t="s">
        <v>416</v>
      </c>
      <c r="C5">
        <v>738.7</v>
      </c>
      <c r="D5">
        <v>4585.3</v>
      </c>
      <c r="E5">
        <v>528.5</v>
      </c>
    </row>
    <row r="6" spans="1:5" ht="17.25" x14ac:dyDescent="0.25">
      <c r="B6" t="s">
        <v>417</v>
      </c>
      <c r="C6">
        <v>3571.5</v>
      </c>
      <c r="D6">
        <v>3370.7</v>
      </c>
      <c r="E6">
        <v>1631.8</v>
      </c>
    </row>
    <row r="7" spans="1:5" ht="17.25" x14ac:dyDescent="0.25">
      <c r="B7" t="s">
        <v>418</v>
      </c>
      <c r="C7">
        <v>1028.0999999999999</v>
      </c>
      <c r="D7">
        <v>661.3</v>
      </c>
      <c r="E7">
        <v>550.79999999999995</v>
      </c>
    </row>
    <row r="8" spans="1:5" x14ac:dyDescent="0.25">
      <c r="B8" t="s">
        <v>419</v>
      </c>
      <c r="C8">
        <f>SUM(C4:C7)</f>
        <v>14206.1</v>
      </c>
      <c r="D8">
        <f>SUM(D4:D7)</f>
        <v>27407.399999999998</v>
      </c>
      <c r="E8">
        <f>SUM(E4:E7)</f>
        <v>5430.9000000000005</v>
      </c>
    </row>
    <row r="10" spans="1:5" x14ac:dyDescent="0.25">
      <c r="B10" t="s">
        <v>420</v>
      </c>
    </row>
    <row r="11" spans="1:5" x14ac:dyDescent="0.25">
      <c r="B11" t="s">
        <v>421</v>
      </c>
    </row>
    <row r="12" spans="1:5" x14ac:dyDescent="0.25">
      <c r="B12" t="s">
        <v>422</v>
      </c>
    </row>
    <row r="13" spans="1:5" x14ac:dyDescent="0.25">
      <c r="B13" t="s">
        <v>411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30F4B-1B26-41C2-BF9A-DD179702B487}">
  <dimension ref="A1:E39"/>
  <sheetViews>
    <sheetView workbookViewId="0">
      <selection activeCell="G19" sqref="G19"/>
    </sheetView>
  </sheetViews>
  <sheetFormatPr defaultColWidth="11.42578125" defaultRowHeight="15" x14ac:dyDescent="0.25"/>
  <cols>
    <col min="1" max="1" width="10.7109375" customWidth="1"/>
    <col min="2" max="2" width="31.85546875" customWidth="1"/>
    <col min="10" max="10" width="47.5703125" customWidth="1"/>
  </cols>
  <sheetData>
    <row r="1" spans="1:5" ht="17.25" x14ac:dyDescent="0.25">
      <c r="A1" s="1" t="s">
        <v>47</v>
      </c>
      <c r="B1" s="1" t="s">
        <v>423</v>
      </c>
    </row>
    <row r="5" spans="1:5" x14ac:dyDescent="0.25">
      <c r="B5" s="85"/>
      <c r="C5" s="85" t="s">
        <v>295</v>
      </c>
      <c r="D5" s="85" t="s">
        <v>296</v>
      </c>
      <c r="E5" s="85" t="s">
        <v>297</v>
      </c>
    </row>
    <row r="6" spans="1:5" x14ac:dyDescent="0.25">
      <c r="B6" t="s">
        <v>398</v>
      </c>
      <c r="C6">
        <v>27.9</v>
      </c>
      <c r="D6">
        <v>513.4</v>
      </c>
      <c r="E6">
        <v>674.4</v>
      </c>
    </row>
    <row r="7" spans="1:5" x14ac:dyDescent="0.25">
      <c r="B7" t="s">
        <v>424</v>
      </c>
      <c r="C7">
        <v>86.1</v>
      </c>
      <c r="D7">
        <v>489.4</v>
      </c>
      <c r="E7">
        <v>1977.2</v>
      </c>
    </row>
    <row r="8" spans="1:5" x14ac:dyDescent="0.25">
      <c r="B8" t="s">
        <v>386</v>
      </c>
      <c r="C8">
        <v>46</v>
      </c>
      <c r="D8">
        <v>295.10000000000002</v>
      </c>
      <c r="E8">
        <v>606.20000000000005</v>
      </c>
    </row>
    <row r="9" spans="1:5" x14ac:dyDescent="0.25">
      <c r="B9" t="s">
        <v>389</v>
      </c>
      <c r="C9">
        <v>133.19999999999999</v>
      </c>
      <c r="D9">
        <v>475.4</v>
      </c>
      <c r="E9">
        <v>861.9</v>
      </c>
    </row>
    <row r="10" spans="1:5" x14ac:dyDescent="0.25">
      <c r="B10" t="s">
        <v>384</v>
      </c>
      <c r="C10">
        <v>41.2</v>
      </c>
      <c r="D10">
        <v>126.2</v>
      </c>
      <c r="E10">
        <v>435.5</v>
      </c>
    </row>
    <row r="11" spans="1:5" x14ac:dyDescent="0.25">
      <c r="B11" t="s">
        <v>383</v>
      </c>
      <c r="C11">
        <v>29.9</v>
      </c>
      <c r="D11">
        <v>242.9</v>
      </c>
      <c r="E11">
        <v>301.60000000000002</v>
      </c>
    </row>
    <row r="12" spans="1:5" x14ac:dyDescent="0.25">
      <c r="B12" t="s">
        <v>390</v>
      </c>
      <c r="C12">
        <v>43.6</v>
      </c>
      <c r="D12">
        <v>408.8</v>
      </c>
      <c r="E12">
        <v>1427.4</v>
      </c>
    </row>
    <row r="13" spans="1:5" x14ac:dyDescent="0.25">
      <c r="B13" t="s">
        <v>391</v>
      </c>
      <c r="C13">
        <v>58.7</v>
      </c>
      <c r="D13">
        <v>168.3</v>
      </c>
      <c r="E13">
        <v>2745.9</v>
      </c>
    </row>
    <row r="14" spans="1:5" x14ac:dyDescent="0.25">
      <c r="B14" t="s">
        <v>388</v>
      </c>
      <c r="C14">
        <v>38.200000000000003</v>
      </c>
      <c r="D14">
        <v>192.8</v>
      </c>
      <c r="E14">
        <v>820.6</v>
      </c>
    </row>
    <row r="15" spans="1:5" x14ac:dyDescent="0.25">
      <c r="B15" t="s">
        <v>387</v>
      </c>
      <c r="C15">
        <v>29.1</v>
      </c>
      <c r="D15">
        <v>139.30000000000001</v>
      </c>
      <c r="E15">
        <v>1033.5999999999999</v>
      </c>
    </row>
    <row r="16" spans="1:5" x14ac:dyDescent="0.25">
      <c r="B16" t="s">
        <v>397</v>
      </c>
      <c r="C16">
        <v>18.8</v>
      </c>
      <c r="D16">
        <v>122</v>
      </c>
      <c r="E16">
        <v>438.1</v>
      </c>
    </row>
    <row r="17" spans="2:5" x14ac:dyDescent="0.25">
      <c r="B17" t="s">
        <v>363</v>
      </c>
      <c r="C17">
        <v>20.6</v>
      </c>
      <c r="D17">
        <v>188.7</v>
      </c>
      <c r="E17">
        <v>1006.7</v>
      </c>
    </row>
    <row r="18" spans="2:5" x14ac:dyDescent="0.25">
      <c r="B18" t="s">
        <v>366</v>
      </c>
      <c r="C18">
        <v>174.4</v>
      </c>
      <c r="D18">
        <v>333.9</v>
      </c>
      <c r="E18">
        <v>2839.7</v>
      </c>
    </row>
    <row r="19" spans="2:5" x14ac:dyDescent="0.25">
      <c r="B19" t="s">
        <v>368</v>
      </c>
      <c r="C19">
        <v>357.7</v>
      </c>
      <c r="D19">
        <v>1601</v>
      </c>
      <c r="E19">
        <v>8617.9</v>
      </c>
    </row>
    <row r="20" spans="2:5" x14ac:dyDescent="0.25">
      <c r="B20" t="s">
        <v>362</v>
      </c>
      <c r="C20">
        <v>28.5</v>
      </c>
      <c r="D20">
        <v>63.6</v>
      </c>
      <c r="E20">
        <v>723.3</v>
      </c>
    </row>
    <row r="21" spans="2:5" x14ac:dyDescent="0.25">
      <c r="B21" t="s">
        <v>365</v>
      </c>
      <c r="C21">
        <v>50.3</v>
      </c>
      <c r="D21">
        <v>229.8</v>
      </c>
      <c r="E21">
        <v>1936</v>
      </c>
    </row>
    <row r="22" spans="2:5" x14ac:dyDescent="0.25">
      <c r="B22" t="s">
        <v>361</v>
      </c>
      <c r="C22">
        <v>48.4</v>
      </c>
      <c r="D22">
        <v>119.7</v>
      </c>
      <c r="E22">
        <v>381.5</v>
      </c>
    </row>
    <row r="23" spans="2:5" x14ac:dyDescent="0.25">
      <c r="B23" t="s">
        <v>367</v>
      </c>
      <c r="C23">
        <v>144.1</v>
      </c>
      <c r="D23">
        <v>963.2</v>
      </c>
      <c r="E23">
        <v>3506.3</v>
      </c>
    </row>
    <row r="24" spans="2:5" ht="17.25" x14ac:dyDescent="0.25">
      <c r="B24" t="s">
        <v>425</v>
      </c>
      <c r="C24">
        <v>146.30000000000001</v>
      </c>
      <c r="D24">
        <v>495.2</v>
      </c>
      <c r="E24">
        <v>1405.3</v>
      </c>
    </row>
    <row r="26" spans="2:5" ht="17.25" x14ac:dyDescent="0.25">
      <c r="B26" t="s">
        <v>426</v>
      </c>
    </row>
    <row r="27" spans="2:5" ht="17.25" x14ac:dyDescent="0.25">
      <c r="B27" t="s">
        <v>427</v>
      </c>
    </row>
    <row r="28" spans="2:5" x14ac:dyDescent="0.25">
      <c r="B28" t="s">
        <v>428</v>
      </c>
    </row>
    <row r="33" customFormat="1" x14ac:dyDescent="0.25"/>
    <row r="34" customFormat="1" x14ac:dyDescent="0.25"/>
    <row r="35" customFormat="1" x14ac:dyDescent="0.25"/>
    <row r="36" customFormat="1" x14ac:dyDescent="0.25"/>
    <row r="38" customFormat="1" x14ac:dyDescent="0.25"/>
    <row r="39" customFormat="1"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AF05-35DA-4B50-8FCB-02754A37E35C}">
  <dimension ref="A1:F8"/>
  <sheetViews>
    <sheetView workbookViewId="0">
      <selection activeCell="B3" sqref="B3:E3"/>
    </sheetView>
  </sheetViews>
  <sheetFormatPr defaultColWidth="11.42578125" defaultRowHeight="15" x14ac:dyDescent="0.25"/>
  <cols>
    <col min="2" max="5" width="19.7109375" customWidth="1"/>
  </cols>
  <sheetData>
    <row r="1" spans="1:6" s="1" customFormat="1" ht="17.25" x14ac:dyDescent="0.25">
      <c r="A1" s="1" t="s">
        <v>50</v>
      </c>
      <c r="B1" s="1" t="s">
        <v>429</v>
      </c>
    </row>
    <row r="3" spans="1:6" x14ac:dyDescent="0.25">
      <c r="B3" s="85" t="s">
        <v>430</v>
      </c>
      <c r="C3" s="85" t="s">
        <v>431</v>
      </c>
      <c r="D3" s="85" t="s">
        <v>432</v>
      </c>
      <c r="E3" s="85" t="s">
        <v>433</v>
      </c>
      <c r="F3" s="5"/>
    </row>
    <row r="4" spans="1:6" x14ac:dyDescent="0.25">
      <c r="A4" t="s">
        <v>434</v>
      </c>
      <c r="B4">
        <v>21873.4</v>
      </c>
      <c r="C4">
        <v>13448.3</v>
      </c>
      <c r="D4">
        <v>4449.8</v>
      </c>
      <c r="E4">
        <v>5032.8</v>
      </c>
    </row>
    <row r="7" spans="1:6" x14ac:dyDescent="0.25">
      <c r="A7" t="s">
        <v>435</v>
      </c>
    </row>
    <row r="8" spans="1:6" x14ac:dyDescent="0.25">
      <c r="A8" t="s">
        <v>436</v>
      </c>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9091-8911-44D9-946E-DA49D8DFF2F7}">
  <dimension ref="A1:F13"/>
  <sheetViews>
    <sheetView workbookViewId="0">
      <selection activeCell="B3" sqref="B3:F3"/>
    </sheetView>
  </sheetViews>
  <sheetFormatPr defaultColWidth="11.42578125" defaultRowHeight="15" x14ac:dyDescent="0.25"/>
  <cols>
    <col min="2" max="2" width="17.28515625" customWidth="1"/>
    <col min="3" max="6" width="25.7109375" customWidth="1"/>
    <col min="7" max="7" width="12.7109375" customWidth="1"/>
  </cols>
  <sheetData>
    <row r="1" spans="1:6" s="1" customFormat="1" x14ac:dyDescent="0.25">
      <c r="A1" s="1" t="s">
        <v>437</v>
      </c>
      <c r="B1" s="1" t="s">
        <v>438</v>
      </c>
    </row>
    <row r="3" spans="1:6" x14ac:dyDescent="0.25">
      <c r="B3" s="85"/>
      <c r="C3" s="85" t="s">
        <v>430</v>
      </c>
      <c r="D3" s="85" t="s">
        <v>431</v>
      </c>
      <c r="E3" s="85" t="s">
        <v>432</v>
      </c>
      <c r="F3" s="85" t="s">
        <v>433</v>
      </c>
    </row>
    <row r="4" spans="1:6" x14ac:dyDescent="0.25">
      <c r="B4" t="s">
        <v>439</v>
      </c>
      <c r="C4">
        <v>1985.5</v>
      </c>
      <c r="D4">
        <v>781.5</v>
      </c>
      <c r="E4">
        <v>221.2</v>
      </c>
      <c r="F4">
        <v>126.8</v>
      </c>
    </row>
    <row r="5" spans="1:6" x14ac:dyDescent="0.25">
      <c r="B5" t="s">
        <v>405</v>
      </c>
      <c r="C5">
        <v>3246.5</v>
      </c>
      <c r="D5">
        <v>1291.0999999999999</v>
      </c>
      <c r="E5">
        <v>414.2</v>
      </c>
      <c r="F5">
        <v>401.1</v>
      </c>
    </row>
    <row r="6" spans="1:6" x14ac:dyDescent="0.25">
      <c r="B6" t="s">
        <v>406</v>
      </c>
      <c r="C6">
        <v>4524.2</v>
      </c>
      <c r="D6">
        <v>2221.3000000000002</v>
      </c>
      <c r="E6">
        <v>916.5</v>
      </c>
      <c r="F6">
        <v>733.3</v>
      </c>
    </row>
    <row r="7" spans="1:6" x14ac:dyDescent="0.25">
      <c r="B7" t="s">
        <v>407</v>
      </c>
      <c r="C7">
        <v>2773.3</v>
      </c>
      <c r="D7">
        <v>1645.4</v>
      </c>
      <c r="E7">
        <v>522.70000000000005</v>
      </c>
      <c r="F7">
        <v>635.79999999999995</v>
      </c>
    </row>
    <row r="8" spans="1:6" x14ac:dyDescent="0.25">
      <c r="B8" t="s">
        <v>408</v>
      </c>
      <c r="C8">
        <v>2266.6</v>
      </c>
      <c r="D8">
        <v>1663.8</v>
      </c>
      <c r="E8">
        <v>456.9</v>
      </c>
      <c r="F8">
        <v>434.2</v>
      </c>
    </row>
    <row r="9" spans="1:6" x14ac:dyDescent="0.25">
      <c r="B9" t="s">
        <v>409</v>
      </c>
      <c r="C9">
        <v>3752.1</v>
      </c>
      <c r="D9">
        <v>2746</v>
      </c>
      <c r="E9">
        <v>468.7</v>
      </c>
      <c r="F9">
        <v>352.1</v>
      </c>
    </row>
    <row r="10" spans="1:6" x14ac:dyDescent="0.25">
      <c r="B10" t="s">
        <v>410</v>
      </c>
      <c r="C10">
        <v>5310.8</v>
      </c>
      <c r="D10">
        <v>3880.7</v>
      </c>
      <c r="E10">
        <v>1670.8</v>
      </c>
      <c r="F10">
        <v>2476.3000000000002</v>
      </c>
    </row>
    <row r="13" spans="1:6" x14ac:dyDescent="0.25">
      <c r="B13" t="s">
        <v>436</v>
      </c>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07C9E-EF33-4821-BFC1-BC7E43584D2C}">
  <dimension ref="A1:J10"/>
  <sheetViews>
    <sheetView workbookViewId="0">
      <selection activeCell="A4" sqref="A4:J5"/>
    </sheetView>
  </sheetViews>
  <sheetFormatPr defaultColWidth="11.42578125" defaultRowHeight="15" x14ac:dyDescent="0.25"/>
  <sheetData>
    <row r="1" spans="1:10" ht="17.25" x14ac:dyDescent="0.25">
      <c r="A1" s="1" t="s">
        <v>440</v>
      </c>
      <c r="B1" s="1" t="s">
        <v>441</v>
      </c>
    </row>
    <row r="4" spans="1:10" ht="14.45" customHeight="1" x14ac:dyDescent="0.25">
      <c r="A4" s="210"/>
      <c r="B4" s="1" t="s">
        <v>442</v>
      </c>
      <c r="C4" s="210" t="s">
        <v>443</v>
      </c>
      <c r="D4" s="210"/>
      <c r="E4" s="1" t="s">
        <v>442</v>
      </c>
      <c r="F4" s="1" t="s">
        <v>442</v>
      </c>
      <c r="G4" s="210" t="s">
        <v>292</v>
      </c>
      <c r="H4" s="210"/>
      <c r="I4" s="210"/>
      <c r="J4" s="210"/>
    </row>
    <row r="5" spans="1:10" x14ac:dyDescent="0.25">
      <c r="A5" s="211"/>
      <c r="B5" s="85" t="s">
        <v>444</v>
      </c>
      <c r="C5" s="85" t="s">
        <v>445</v>
      </c>
      <c r="D5" s="85" t="s">
        <v>446</v>
      </c>
      <c r="E5" s="85" t="s">
        <v>447</v>
      </c>
      <c r="F5" s="85" t="s">
        <v>448</v>
      </c>
      <c r="G5" s="85" t="s">
        <v>449</v>
      </c>
      <c r="H5" s="85" t="s">
        <v>450</v>
      </c>
      <c r="I5" s="85" t="s">
        <v>451</v>
      </c>
      <c r="J5" s="85" t="s">
        <v>452</v>
      </c>
    </row>
    <row r="6" spans="1:10" x14ac:dyDescent="0.25">
      <c r="A6">
        <v>2023</v>
      </c>
      <c r="B6">
        <v>36043.699999999997</v>
      </c>
      <c r="C6">
        <v>904.6</v>
      </c>
      <c r="D6">
        <v>629.20000000000005</v>
      </c>
      <c r="E6">
        <v>2134.6</v>
      </c>
      <c r="F6">
        <v>1926.6</v>
      </c>
      <c r="G6">
        <v>4605.3999999999996</v>
      </c>
      <c r="H6">
        <v>342.9</v>
      </c>
      <c r="I6">
        <v>408.9</v>
      </c>
      <c r="J6">
        <v>48.6</v>
      </c>
    </row>
    <row r="7" spans="1:10" x14ac:dyDescent="0.25">
      <c r="A7">
        <v>2022</v>
      </c>
      <c r="B7">
        <v>32391.5</v>
      </c>
      <c r="C7">
        <v>1115.4000000000001</v>
      </c>
      <c r="D7">
        <v>629</v>
      </c>
      <c r="E7">
        <v>2126.8000000000002</v>
      </c>
      <c r="F7">
        <v>1800.7</v>
      </c>
      <c r="G7">
        <v>4134.8999999999996</v>
      </c>
      <c r="H7">
        <v>260.7</v>
      </c>
      <c r="I7">
        <v>312.39999999999998</v>
      </c>
      <c r="J7">
        <v>21.3</v>
      </c>
    </row>
    <row r="9" spans="1:10" x14ac:dyDescent="0.25">
      <c r="A9" t="s">
        <v>453</v>
      </c>
    </row>
    <row r="10" spans="1:10" x14ac:dyDescent="0.25">
      <c r="A10" t="s">
        <v>454</v>
      </c>
    </row>
  </sheetData>
  <mergeCells count="3">
    <mergeCell ref="A4:A5"/>
    <mergeCell ref="C4:D4"/>
    <mergeCell ref="G4:J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2B15-F895-4E87-83B5-1B635138F8DA}">
  <dimension ref="A1:P85"/>
  <sheetViews>
    <sheetView workbookViewId="0">
      <selection activeCell="F89" sqref="F89"/>
    </sheetView>
  </sheetViews>
  <sheetFormatPr defaultColWidth="11.42578125" defaultRowHeight="15" x14ac:dyDescent="0.25"/>
  <cols>
    <col min="1" max="1" width="21.85546875" style="19" customWidth="1"/>
    <col min="2" max="6" width="12.5703125" style="19" customWidth="1"/>
    <col min="7" max="8" width="11.42578125" style="19"/>
    <col min="9" max="9" width="14.42578125" style="19" customWidth="1"/>
    <col min="10" max="16384" width="11.42578125" style="19"/>
  </cols>
  <sheetData>
    <row r="1" spans="1:14" x14ac:dyDescent="0.25">
      <c r="A1" s="1" t="s">
        <v>3</v>
      </c>
      <c r="B1" s="18" t="s">
        <v>262</v>
      </c>
      <c r="I1" s="2"/>
      <c r="J1" s="2"/>
      <c r="K1" s="2"/>
      <c r="L1" s="2"/>
    </row>
    <row r="2" spans="1:14" x14ac:dyDescent="0.25">
      <c r="A2" s="23"/>
      <c r="B2" s="18"/>
      <c r="I2" s="2"/>
      <c r="J2" s="2"/>
      <c r="K2" s="2"/>
      <c r="L2" s="2"/>
    </row>
    <row r="3" spans="1:14" s="18" customFormat="1" x14ac:dyDescent="0.25">
      <c r="A3" s="23" t="s">
        <v>263</v>
      </c>
      <c r="C3" s="23"/>
      <c r="D3" s="23"/>
      <c r="E3" s="198"/>
      <c r="F3" s="198"/>
      <c r="I3" s="2"/>
      <c r="J3" s="2"/>
      <c r="K3" s="2"/>
      <c r="L3" s="2"/>
    </row>
    <row r="4" spans="1:14" ht="48" customHeight="1" x14ac:dyDescent="0.25">
      <c r="A4" s="22"/>
      <c r="B4" s="127" t="s">
        <v>264</v>
      </c>
      <c r="C4" s="127" t="s">
        <v>265</v>
      </c>
      <c r="D4" s="127" t="s">
        <v>266</v>
      </c>
      <c r="E4" s="127" t="s">
        <v>267</v>
      </c>
      <c r="F4" s="127" t="s">
        <v>268</v>
      </c>
      <c r="G4" s="37"/>
    </row>
    <row r="5" spans="1:14" x14ac:dyDescent="0.25">
      <c r="A5" s="19">
        <v>1970</v>
      </c>
      <c r="B5" s="26">
        <v>3723.8</v>
      </c>
      <c r="C5" s="26">
        <v>4449.3999999999996</v>
      </c>
      <c r="D5" s="26">
        <v>3865.7999999999997</v>
      </c>
      <c r="E5" s="26">
        <v>12039</v>
      </c>
      <c r="F5" s="26"/>
      <c r="G5" s="27"/>
      <c r="H5" s="27"/>
      <c r="J5" s="28"/>
    </row>
    <row r="6" spans="1:14" x14ac:dyDescent="0.25">
      <c r="A6" s="19">
        <v>1972</v>
      </c>
      <c r="B6" s="26">
        <v>3905.7999999999997</v>
      </c>
      <c r="C6" s="26">
        <v>5047.7</v>
      </c>
      <c r="D6" s="26">
        <v>4630</v>
      </c>
      <c r="E6" s="26">
        <v>13583.5</v>
      </c>
      <c r="F6" s="26"/>
      <c r="G6" s="27"/>
      <c r="H6" s="27"/>
    </row>
    <row r="7" spans="1:14" x14ac:dyDescent="0.25">
      <c r="A7" s="19">
        <v>1974</v>
      </c>
      <c r="B7" s="26">
        <v>4112.5999999999995</v>
      </c>
      <c r="C7" s="26">
        <v>5409.2</v>
      </c>
      <c r="D7" s="26">
        <v>4511.3</v>
      </c>
      <c r="E7" s="26">
        <v>14033.099999999999</v>
      </c>
      <c r="F7" s="26"/>
      <c r="G7" s="27"/>
      <c r="H7" s="27"/>
      <c r="K7" s="29"/>
      <c r="L7" s="29"/>
      <c r="M7" s="29"/>
      <c r="N7" s="29"/>
    </row>
    <row r="8" spans="1:14" x14ac:dyDescent="0.25">
      <c r="A8" s="19">
        <v>1977</v>
      </c>
      <c r="B8" s="26">
        <v>5200</v>
      </c>
      <c r="C8" s="26">
        <v>5865.5999999999995</v>
      </c>
      <c r="D8" s="26">
        <v>5551.0000000000009</v>
      </c>
      <c r="E8" s="26">
        <v>16616.599999999999</v>
      </c>
      <c r="F8" s="26"/>
      <c r="G8" s="27"/>
      <c r="H8" s="27"/>
      <c r="K8" s="29"/>
      <c r="L8" s="29"/>
      <c r="M8" s="29"/>
      <c r="N8" s="29"/>
    </row>
    <row r="9" spans="1:14" x14ac:dyDescent="0.25">
      <c r="A9" s="19">
        <v>1979</v>
      </c>
      <c r="B9" s="26">
        <v>5450.7999999999993</v>
      </c>
      <c r="C9" s="26">
        <v>6530.8999999999987</v>
      </c>
      <c r="D9" s="26">
        <v>5356.7999999999993</v>
      </c>
      <c r="E9" s="26">
        <v>17338.499999999996</v>
      </c>
      <c r="F9" s="26"/>
      <c r="G9" s="27"/>
      <c r="H9" s="27"/>
      <c r="K9" s="29"/>
      <c r="L9" s="29"/>
      <c r="M9" s="29"/>
      <c r="N9" s="29"/>
    </row>
    <row r="10" spans="1:14" x14ac:dyDescent="0.25">
      <c r="A10" s="19">
        <v>1981</v>
      </c>
      <c r="B10" s="26">
        <v>5861.4000000000005</v>
      </c>
      <c r="C10" s="26">
        <v>7525.7</v>
      </c>
      <c r="D10" s="26">
        <v>5359</v>
      </c>
      <c r="E10" s="26">
        <v>18746.099999999999</v>
      </c>
      <c r="F10" s="26"/>
      <c r="G10" s="27"/>
      <c r="H10" s="27"/>
      <c r="K10" s="29"/>
      <c r="L10" s="29"/>
      <c r="M10" s="29"/>
      <c r="N10" s="29"/>
    </row>
    <row r="11" spans="1:14" x14ac:dyDescent="0.25">
      <c r="A11" s="19">
        <v>1983</v>
      </c>
      <c r="B11" s="26">
        <v>6859.5</v>
      </c>
      <c r="C11" s="26">
        <v>8743.7999999999993</v>
      </c>
      <c r="D11" s="26">
        <v>5358.5000000000009</v>
      </c>
      <c r="E11" s="26">
        <v>20961.8</v>
      </c>
      <c r="F11" s="26"/>
      <c r="G11" s="27"/>
      <c r="H11" s="27"/>
      <c r="K11" s="29"/>
      <c r="L11" s="29"/>
      <c r="M11" s="29"/>
      <c r="N11" s="29"/>
    </row>
    <row r="12" spans="1:14" x14ac:dyDescent="0.25">
      <c r="A12" s="19">
        <v>1985</v>
      </c>
      <c r="B12" s="26">
        <v>11039.9</v>
      </c>
      <c r="C12" s="26">
        <v>8730.4999999999982</v>
      </c>
      <c r="D12" s="26">
        <v>5567.8</v>
      </c>
      <c r="E12" s="26">
        <v>25338.199999999997</v>
      </c>
      <c r="F12" s="26"/>
      <c r="G12" s="27"/>
      <c r="H12" s="27"/>
      <c r="K12" s="29"/>
      <c r="L12" s="29"/>
      <c r="M12" s="29"/>
      <c r="N12" s="29"/>
    </row>
    <row r="13" spans="1:14" x14ac:dyDescent="0.25">
      <c r="A13" s="19">
        <v>1987</v>
      </c>
      <c r="B13" s="26">
        <v>12069</v>
      </c>
      <c r="C13" s="26">
        <v>9565.6999999999989</v>
      </c>
      <c r="D13" s="26">
        <v>5746.8</v>
      </c>
      <c r="E13" s="26">
        <v>27381.499999999996</v>
      </c>
      <c r="F13" s="26"/>
      <c r="G13" s="27"/>
      <c r="H13" s="27"/>
      <c r="K13" s="29"/>
      <c r="L13" s="29"/>
      <c r="M13" s="29"/>
      <c r="N13" s="29"/>
    </row>
    <row r="14" spans="1:14" x14ac:dyDescent="0.25">
      <c r="A14" s="19">
        <v>1989</v>
      </c>
      <c r="B14" s="26">
        <v>11153.599999999999</v>
      </c>
      <c r="C14" s="26">
        <v>10449.5</v>
      </c>
      <c r="D14" s="26">
        <v>6734</v>
      </c>
      <c r="E14" s="26">
        <v>28337.1</v>
      </c>
      <c r="F14" s="26"/>
      <c r="G14" s="27"/>
      <c r="H14" s="27"/>
      <c r="K14" s="29"/>
      <c r="L14" s="29"/>
      <c r="M14" s="29"/>
      <c r="N14" s="29"/>
    </row>
    <row r="15" spans="1:14" x14ac:dyDescent="0.25">
      <c r="A15" s="19">
        <v>1991</v>
      </c>
      <c r="B15" s="26">
        <v>11208.9</v>
      </c>
      <c r="C15" s="26">
        <v>9915.6</v>
      </c>
      <c r="D15" s="26">
        <v>7560.7</v>
      </c>
      <c r="E15" s="26">
        <v>28685.200000000001</v>
      </c>
      <c r="F15" s="26"/>
      <c r="G15" s="27"/>
      <c r="H15" s="27"/>
      <c r="K15" s="29"/>
      <c r="L15" s="29"/>
      <c r="M15" s="29"/>
      <c r="N15" s="29"/>
    </row>
    <row r="16" spans="1:14" x14ac:dyDescent="0.25">
      <c r="A16" s="19">
        <v>1993</v>
      </c>
      <c r="B16" s="26">
        <v>12088.5</v>
      </c>
      <c r="C16" s="26">
        <v>10327.199999999999</v>
      </c>
      <c r="D16" s="26">
        <v>8358.5</v>
      </c>
      <c r="E16" s="26">
        <v>30774.199999999997</v>
      </c>
      <c r="F16" s="26"/>
      <c r="G16" s="27"/>
      <c r="H16" s="27"/>
      <c r="K16" s="29"/>
      <c r="L16" s="29"/>
      <c r="M16" s="29"/>
      <c r="N16" s="29"/>
    </row>
    <row r="17" spans="1:16" x14ac:dyDescent="0.25">
      <c r="A17" s="19">
        <v>1995</v>
      </c>
      <c r="B17" s="26">
        <v>14839.1</v>
      </c>
      <c r="C17" s="26">
        <v>9078.1</v>
      </c>
      <c r="D17" s="26">
        <v>8367.2999999999993</v>
      </c>
      <c r="E17" s="26">
        <v>32284.5</v>
      </c>
      <c r="F17" s="26"/>
      <c r="G17" s="27"/>
      <c r="H17" s="27"/>
      <c r="K17" s="29"/>
      <c r="L17" s="29"/>
      <c r="M17" s="29"/>
      <c r="N17" s="29"/>
    </row>
    <row r="18" spans="1:16" x14ac:dyDescent="0.25">
      <c r="A18" s="19">
        <v>1997</v>
      </c>
      <c r="B18" s="26">
        <v>16159.7</v>
      </c>
      <c r="C18" s="26">
        <v>9099.6</v>
      </c>
      <c r="D18" s="26">
        <v>9135.6999999999989</v>
      </c>
      <c r="E18" s="26">
        <v>34395</v>
      </c>
      <c r="F18" s="26"/>
      <c r="G18" s="27"/>
      <c r="H18" s="27"/>
      <c r="K18" s="29"/>
      <c r="L18" s="29"/>
      <c r="M18" s="29"/>
      <c r="N18" s="29"/>
    </row>
    <row r="19" spans="1:16" x14ac:dyDescent="0.25">
      <c r="A19" s="19">
        <v>1999</v>
      </c>
      <c r="B19" s="26">
        <v>16824.900000000001</v>
      </c>
      <c r="C19" s="26">
        <v>8795.3000000000011</v>
      </c>
      <c r="D19" s="26">
        <v>10263.199999999999</v>
      </c>
      <c r="E19" s="26">
        <v>35883.4</v>
      </c>
      <c r="F19" s="26"/>
      <c r="G19" s="27"/>
      <c r="H19" s="27"/>
      <c r="K19" s="29"/>
      <c r="L19" s="29"/>
      <c r="M19" s="29"/>
      <c r="N19" s="29"/>
    </row>
    <row r="20" spans="1:16" x14ac:dyDescent="0.25">
      <c r="A20" s="19">
        <v>2001</v>
      </c>
      <c r="B20" s="26">
        <v>21060.9</v>
      </c>
      <c r="C20" s="26">
        <v>9319.4</v>
      </c>
      <c r="D20" s="26">
        <v>10475.900000000001</v>
      </c>
      <c r="E20" s="26">
        <v>40856.200000000004</v>
      </c>
      <c r="F20" s="26"/>
      <c r="G20" s="27"/>
      <c r="H20" s="27"/>
      <c r="K20" s="29"/>
      <c r="L20" s="29"/>
      <c r="M20" s="29"/>
      <c r="N20" s="29"/>
    </row>
    <row r="21" spans="1:16" x14ac:dyDescent="0.25">
      <c r="A21" s="19">
        <v>2003</v>
      </c>
      <c r="B21" s="26">
        <v>21407.4</v>
      </c>
      <c r="C21" s="26">
        <v>10167.6</v>
      </c>
      <c r="D21" s="26">
        <v>11982.2</v>
      </c>
      <c r="E21" s="26">
        <v>43557.2</v>
      </c>
      <c r="F21" s="26"/>
      <c r="G21" s="27"/>
      <c r="H21" s="27"/>
      <c r="K21" s="29"/>
      <c r="L21" s="29"/>
      <c r="M21" s="29"/>
      <c r="N21" s="29"/>
    </row>
    <row r="22" spans="1:16" x14ac:dyDescent="0.25">
      <c r="A22" s="19">
        <v>2004</v>
      </c>
      <c r="B22" s="26">
        <v>19897.7</v>
      </c>
      <c r="C22" s="26">
        <v>10365.499999999998</v>
      </c>
      <c r="D22" s="26">
        <v>12878.6</v>
      </c>
      <c r="E22" s="26">
        <v>43141.799999999996</v>
      </c>
      <c r="F22" s="26"/>
      <c r="G22" s="27"/>
      <c r="H22" s="27"/>
      <c r="K22" s="29"/>
      <c r="L22" s="29"/>
      <c r="M22" s="29"/>
      <c r="N22" s="29"/>
    </row>
    <row r="23" spans="1:16" x14ac:dyDescent="0.25">
      <c r="A23" s="19">
        <v>2005</v>
      </c>
      <c r="B23" s="26">
        <v>20721.400000000001</v>
      </c>
      <c r="C23" s="26">
        <v>10592.1</v>
      </c>
      <c r="D23" s="26">
        <v>13949.900000000001</v>
      </c>
      <c r="E23" s="26">
        <v>45263.4</v>
      </c>
      <c r="F23" s="26"/>
      <c r="G23" s="27"/>
      <c r="H23" s="27"/>
      <c r="K23" s="29"/>
      <c r="L23" s="29"/>
      <c r="M23" s="29"/>
      <c r="N23" s="29"/>
    </row>
    <row r="24" spans="1:16" x14ac:dyDescent="0.25">
      <c r="A24" s="19">
        <v>2006</v>
      </c>
      <c r="B24" s="26">
        <v>21238.100000000002</v>
      </c>
      <c r="C24" s="26">
        <v>11026.300000000001</v>
      </c>
      <c r="D24" s="26">
        <v>14254.9</v>
      </c>
      <c r="E24" s="26">
        <v>46519.3</v>
      </c>
      <c r="F24" s="26"/>
      <c r="G24" s="27"/>
      <c r="H24" s="30"/>
      <c r="I24" s="31"/>
      <c r="K24" s="29"/>
      <c r="L24" s="29"/>
      <c r="M24" s="29"/>
      <c r="N24" s="29"/>
    </row>
    <row r="25" spans="1:16" x14ac:dyDescent="0.25">
      <c r="A25" s="19">
        <v>2007</v>
      </c>
      <c r="B25" s="26">
        <v>22423.599999999999</v>
      </c>
      <c r="C25" s="26">
        <v>11120.999999999998</v>
      </c>
      <c r="D25" s="26">
        <v>15688.799999999997</v>
      </c>
      <c r="E25" s="26">
        <v>49233.399999999994</v>
      </c>
      <c r="F25" s="26">
        <v>2659.7999999999997</v>
      </c>
      <c r="G25" s="27"/>
      <c r="H25" s="30"/>
      <c r="I25" s="31"/>
      <c r="K25" s="29"/>
      <c r="L25" s="29"/>
      <c r="M25" s="29"/>
      <c r="N25" s="29"/>
      <c r="O25" s="29"/>
    </row>
    <row r="26" spans="1:16" x14ac:dyDescent="0.25">
      <c r="A26" s="19">
        <v>2008</v>
      </c>
      <c r="B26" s="26">
        <v>23406.9</v>
      </c>
      <c r="C26" s="26">
        <v>11856.099999999999</v>
      </c>
      <c r="D26" s="26">
        <v>16612.2</v>
      </c>
      <c r="E26" s="26">
        <v>51875.199999999997</v>
      </c>
      <c r="F26" s="26">
        <v>3018.2</v>
      </c>
      <c r="G26" s="27"/>
      <c r="H26" s="30"/>
      <c r="I26" s="31"/>
      <c r="K26" s="29"/>
      <c r="L26" s="29"/>
      <c r="M26" s="29"/>
      <c r="N26" s="29"/>
      <c r="O26" s="29"/>
    </row>
    <row r="27" spans="1:16" x14ac:dyDescent="0.25">
      <c r="A27" s="19">
        <v>2009</v>
      </c>
      <c r="B27" s="26">
        <v>22242.799999999999</v>
      </c>
      <c r="C27" s="26">
        <v>12540.8</v>
      </c>
      <c r="D27" s="26">
        <v>16399.7</v>
      </c>
      <c r="E27" s="26">
        <v>51183.3</v>
      </c>
      <c r="F27" s="26">
        <v>2973.9</v>
      </c>
      <c r="G27" s="27"/>
      <c r="H27" s="30"/>
      <c r="I27" s="31"/>
      <c r="K27" s="29"/>
      <c r="L27" s="29"/>
      <c r="M27" s="29"/>
      <c r="N27" s="29"/>
      <c r="O27" s="29"/>
    </row>
    <row r="28" spans="1:16" x14ac:dyDescent="0.25">
      <c r="A28" s="19">
        <v>2010</v>
      </c>
      <c r="B28" s="26">
        <v>21795.800000000003</v>
      </c>
      <c r="C28" s="26">
        <v>12261.699999999999</v>
      </c>
      <c r="D28" s="26">
        <v>16281.7</v>
      </c>
      <c r="E28" s="26">
        <v>50339.199999999997</v>
      </c>
      <c r="F28" s="26">
        <v>2754</v>
      </c>
      <c r="G28" s="27"/>
      <c r="H28" s="30"/>
      <c r="I28" s="31"/>
      <c r="K28" s="29"/>
      <c r="L28" s="29"/>
      <c r="M28" s="29"/>
      <c r="N28" s="29"/>
      <c r="O28" s="29"/>
    </row>
    <row r="29" spans="1:16" x14ac:dyDescent="0.25">
      <c r="A29" s="19">
        <v>2011</v>
      </c>
      <c r="B29" s="26">
        <v>22649.100000000002</v>
      </c>
      <c r="C29" s="26">
        <v>12545.999999999998</v>
      </c>
      <c r="D29" s="26">
        <v>16095</v>
      </c>
      <c r="E29" s="26">
        <v>51290.1</v>
      </c>
      <c r="F29" s="26">
        <v>3132.9</v>
      </c>
      <c r="G29" s="27"/>
      <c r="H29" s="30"/>
      <c r="I29" s="31"/>
      <c r="K29" s="29"/>
      <c r="L29" s="29"/>
      <c r="M29" s="29"/>
      <c r="N29" s="29"/>
      <c r="O29" s="29"/>
    </row>
    <row r="30" spans="1:16" x14ac:dyDescent="0.25">
      <c r="A30" s="19">
        <v>2012</v>
      </c>
      <c r="B30" s="26">
        <v>23027.5</v>
      </c>
      <c r="C30" s="26">
        <v>12862.1</v>
      </c>
      <c r="D30" s="26">
        <v>16353.5</v>
      </c>
      <c r="E30" s="26">
        <v>52243.1</v>
      </c>
      <c r="F30" s="26">
        <v>3399.9</v>
      </c>
      <c r="G30" s="27"/>
      <c r="H30" s="30"/>
      <c r="I30" s="31"/>
      <c r="K30" s="29"/>
      <c r="L30" s="29"/>
      <c r="M30" s="29"/>
      <c r="N30" s="29"/>
      <c r="O30" s="29"/>
    </row>
    <row r="31" spans="1:16" x14ac:dyDescent="0.25">
      <c r="A31" s="19">
        <v>2013</v>
      </c>
      <c r="B31" s="26">
        <v>23745</v>
      </c>
      <c r="C31" s="26">
        <v>12832.2</v>
      </c>
      <c r="D31" s="26">
        <v>16844.100000000002</v>
      </c>
      <c r="E31" s="26">
        <v>53421.3</v>
      </c>
      <c r="F31" s="26">
        <v>3653.2000000000003</v>
      </c>
      <c r="G31" s="27"/>
      <c r="H31" s="30"/>
      <c r="I31" s="31"/>
      <c r="K31" s="29"/>
      <c r="L31" s="29"/>
      <c r="M31" s="29"/>
      <c r="N31" s="29"/>
      <c r="O31" s="29"/>
    </row>
    <row r="32" spans="1:16" x14ac:dyDescent="0.25">
      <c r="A32" s="19">
        <v>2014</v>
      </c>
      <c r="B32" s="26">
        <v>25471.599999999999</v>
      </c>
      <c r="C32" s="26">
        <v>12678.4</v>
      </c>
      <c r="D32" s="26">
        <v>17171.400000000001</v>
      </c>
      <c r="E32" s="26">
        <v>55321.4</v>
      </c>
      <c r="F32" s="26">
        <v>3528.8</v>
      </c>
      <c r="G32" s="27"/>
      <c r="H32" s="30"/>
      <c r="I32" s="31"/>
      <c r="K32" s="29"/>
      <c r="L32" s="29"/>
      <c r="M32" s="29"/>
      <c r="N32" s="29"/>
      <c r="O32" s="29"/>
      <c r="P32" s="26"/>
    </row>
    <row r="33" spans="1:16" x14ac:dyDescent="0.25">
      <c r="A33" s="19">
        <v>2015</v>
      </c>
      <c r="B33" s="26">
        <v>27782.5</v>
      </c>
      <c r="C33" s="26">
        <v>13718.1</v>
      </c>
      <c r="D33" s="26">
        <v>18708.7</v>
      </c>
      <c r="E33" s="26">
        <v>60209.3</v>
      </c>
      <c r="F33" s="26">
        <v>4006.8</v>
      </c>
      <c r="G33" s="27"/>
      <c r="H33" s="30"/>
      <c r="I33" s="31"/>
      <c r="J33" s="30"/>
      <c r="K33" s="29"/>
      <c r="L33" s="29"/>
      <c r="M33" s="29"/>
      <c r="N33" s="29"/>
      <c r="O33" s="29"/>
    </row>
    <row r="34" spans="1:16" x14ac:dyDescent="0.25">
      <c r="A34" s="19">
        <v>2016</v>
      </c>
      <c r="B34" s="26">
        <v>28854.500000000004</v>
      </c>
      <c r="C34" s="26">
        <v>12935</v>
      </c>
      <c r="D34" s="26">
        <v>20191.7</v>
      </c>
      <c r="E34" s="26">
        <v>61981.2</v>
      </c>
      <c r="F34" s="26">
        <v>4097.2</v>
      </c>
      <c r="G34" s="27"/>
      <c r="H34" s="30"/>
      <c r="I34" s="31"/>
      <c r="J34" s="30"/>
      <c r="K34" s="29"/>
      <c r="L34" s="29"/>
      <c r="M34" s="29"/>
      <c r="N34" s="29"/>
      <c r="O34" s="29"/>
    </row>
    <row r="35" spans="1:16" x14ac:dyDescent="0.25">
      <c r="A35" s="19">
        <v>2017</v>
      </c>
      <c r="B35" s="26">
        <v>30717.5</v>
      </c>
      <c r="C35" s="26">
        <v>13313.1</v>
      </c>
      <c r="D35" s="26">
        <v>22394.5</v>
      </c>
      <c r="E35" s="26">
        <v>66425.100000000006</v>
      </c>
      <c r="F35" s="26">
        <v>4203.2</v>
      </c>
      <c r="G35" s="27"/>
      <c r="H35" s="30"/>
      <c r="I35" s="31"/>
      <c r="J35" s="30"/>
      <c r="K35" s="29"/>
      <c r="L35" s="29"/>
      <c r="M35" s="29"/>
      <c r="N35" s="29"/>
      <c r="O35" s="29"/>
      <c r="P35" s="29"/>
    </row>
    <row r="36" spans="1:16" x14ac:dyDescent="0.25">
      <c r="A36" s="19">
        <v>2018</v>
      </c>
      <c r="B36" s="26">
        <v>30530.000000000004</v>
      </c>
      <c r="C36" s="26">
        <v>13823.5</v>
      </c>
      <c r="D36" s="26">
        <v>23494.1</v>
      </c>
      <c r="E36" s="26">
        <v>67847.600000000006</v>
      </c>
      <c r="F36" s="26">
        <v>4291.5</v>
      </c>
      <c r="G36" s="27"/>
      <c r="H36" s="30"/>
      <c r="I36" s="31"/>
      <c r="J36" s="30"/>
      <c r="K36" s="29"/>
      <c r="L36" s="29"/>
      <c r="M36" s="29"/>
      <c r="N36" s="29"/>
      <c r="O36" s="29"/>
    </row>
    <row r="37" spans="1:16" x14ac:dyDescent="0.25">
      <c r="A37" s="19">
        <v>2019</v>
      </c>
      <c r="B37" s="26">
        <v>32079.3</v>
      </c>
      <c r="C37" s="26">
        <v>13669.300000000001</v>
      </c>
      <c r="D37" s="26">
        <v>23858.800000000003</v>
      </c>
      <c r="E37" s="26">
        <v>69607.399999999994</v>
      </c>
      <c r="F37" s="26">
        <v>4354.3</v>
      </c>
      <c r="G37" s="27"/>
      <c r="H37" s="30"/>
      <c r="I37" s="31"/>
      <c r="J37" s="30"/>
      <c r="K37" s="29"/>
      <c r="L37" s="29"/>
      <c r="M37" s="29"/>
      <c r="N37" s="29"/>
      <c r="O37" s="29"/>
    </row>
    <row r="38" spans="1:16" x14ac:dyDescent="0.25">
      <c r="A38" s="19">
        <v>2020</v>
      </c>
      <c r="B38" s="26">
        <v>32895.9</v>
      </c>
      <c r="C38" s="26">
        <v>13378.9</v>
      </c>
      <c r="D38" s="26">
        <v>23029.7</v>
      </c>
      <c r="E38" s="26">
        <v>69304.5</v>
      </c>
      <c r="F38" s="26">
        <v>4334.4999999999991</v>
      </c>
      <c r="G38" s="27"/>
      <c r="H38" s="30"/>
      <c r="I38" s="31"/>
      <c r="J38" s="30"/>
      <c r="K38" s="29"/>
      <c r="L38" s="29"/>
      <c r="M38" s="29"/>
      <c r="N38" s="29"/>
      <c r="O38" s="29"/>
    </row>
    <row r="39" spans="1:16" x14ac:dyDescent="0.25">
      <c r="A39" s="19">
        <v>2021</v>
      </c>
      <c r="B39" s="26">
        <v>33512.799999999996</v>
      </c>
      <c r="C39" s="26">
        <v>14357.7</v>
      </c>
      <c r="D39" s="26">
        <v>23538.2</v>
      </c>
      <c r="E39" s="26">
        <v>71408.7</v>
      </c>
      <c r="F39" s="26">
        <v>4609.0999999999995</v>
      </c>
      <c r="G39" s="27"/>
      <c r="H39" s="30"/>
      <c r="I39" s="31"/>
      <c r="J39" s="30"/>
      <c r="K39" s="29"/>
      <c r="L39" s="29"/>
      <c r="M39" s="29"/>
      <c r="N39" s="29"/>
      <c r="O39" s="29"/>
    </row>
    <row r="40" spans="1:16" x14ac:dyDescent="0.25">
      <c r="A40" s="19">
        <v>2022</v>
      </c>
      <c r="B40" s="26">
        <v>34622.1</v>
      </c>
      <c r="C40" s="26">
        <v>13725.8</v>
      </c>
      <c r="D40" s="26">
        <v>23583.100000000002</v>
      </c>
      <c r="E40" s="26">
        <v>71931</v>
      </c>
      <c r="F40" s="26">
        <v>4664.7</v>
      </c>
      <c r="G40" s="27"/>
      <c r="H40" s="30"/>
      <c r="I40" s="31"/>
      <c r="J40" s="30"/>
      <c r="K40" s="29"/>
      <c r="L40" s="29"/>
      <c r="M40" s="29"/>
      <c r="N40" s="29"/>
      <c r="O40" s="29"/>
    </row>
    <row r="41" spans="1:16" x14ac:dyDescent="0.25">
      <c r="A41" s="19">
        <v>2023</v>
      </c>
      <c r="B41" s="26">
        <v>35939.200000000004</v>
      </c>
      <c r="C41" s="26">
        <v>13622.000000000002</v>
      </c>
      <c r="D41" s="26">
        <v>22594.2</v>
      </c>
      <c r="E41" s="26">
        <v>72155.400000000009</v>
      </c>
      <c r="F41" s="26">
        <v>4587.8</v>
      </c>
      <c r="G41" s="27"/>
      <c r="H41" s="30"/>
      <c r="I41" s="31"/>
      <c r="J41" s="30"/>
      <c r="K41" s="29"/>
      <c r="L41" s="29"/>
      <c r="M41" s="29"/>
      <c r="N41" s="29"/>
      <c r="O41" s="29"/>
    </row>
    <row r="42" spans="1:16" x14ac:dyDescent="0.25">
      <c r="B42" s="32"/>
      <c r="C42" s="32"/>
      <c r="D42" s="32"/>
      <c r="E42" s="32"/>
      <c r="F42" s="32"/>
      <c r="M42" s="29"/>
    </row>
    <row r="43" spans="1:16" x14ac:dyDescent="0.25">
      <c r="B43" s="14"/>
      <c r="C43" s="14"/>
      <c r="D43" s="14"/>
      <c r="E43" s="14"/>
      <c r="F43" s="14"/>
    </row>
    <row r="44" spans="1:16" x14ac:dyDescent="0.25">
      <c r="B44" s="14"/>
      <c r="C44" s="14"/>
      <c r="D44" s="14"/>
      <c r="E44" s="14"/>
      <c r="F44" s="14"/>
    </row>
    <row r="45" spans="1:16" x14ac:dyDescent="0.25">
      <c r="A45" s="22" t="s">
        <v>269</v>
      </c>
      <c r="B45" s="33"/>
      <c r="C45" s="33"/>
      <c r="D45" s="33"/>
      <c r="E45" s="33"/>
      <c r="F45" s="24"/>
    </row>
    <row r="46" spans="1:16" ht="47.25" customHeight="1" x14ac:dyDescent="0.25">
      <c r="A46" s="33" t="s">
        <v>270</v>
      </c>
      <c r="B46" s="25" t="s">
        <v>264</v>
      </c>
      <c r="C46" s="25" t="s">
        <v>265</v>
      </c>
      <c r="D46" s="25" t="s">
        <v>271</v>
      </c>
      <c r="E46" s="25" t="s">
        <v>267</v>
      </c>
      <c r="F46" s="25" t="s">
        <v>268</v>
      </c>
    </row>
    <row r="47" spans="1:16" x14ac:dyDescent="0.25">
      <c r="A47" s="34">
        <v>1970</v>
      </c>
      <c r="B47" s="35">
        <v>275.60000000000002</v>
      </c>
      <c r="C47" s="35">
        <v>329.3</v>
      </c>
      <c r="D47" s="35">
        <v>286.10000000000002</v>
      </c>
      <c r="E47" s="35">
        <v>891.00000000000011</v>
      </c>
      <c r="F47" s="35"/>
    </row>
    <row r="48" spans="1:16" x14ac:dyDescent="0.25">
      <c r="A48" s="34">
        <v>1972</v>
      </c>
      <c r="B48" s="35">
        <v>355.40000000000003</v>
      </c>
      <c r="C48" s="35">
        <v>459.3</v>
      </c>
      <c r="D48" s="35">
        <v>421.29999999999995</v>
      </c>
      <c r="E48" s="35">
        <v>1236</v>
      </c>
      <c r="F48" s="35"/>
    </row>
    <row r="49" spans="1:6" x14ac:dyDescent="0.25">
      <c r="A49" s="34">
        <v>1974</v>
      </c>
      <c r="B49" s="35">
        <v>478.59999999999997</v>
      </c>
      <c r="C49" s="35">
        <v>629.49999999999989</v>
      </c>
      <c r="D49" s="35">
        <v>525</v>
      </c>
      <c r="E49" s="35">
        <v>1633.1</v>
      </c>
      <c r="F49" s="35"/>
    </row>
    <row r="50" spans="1:6" x14ac:dyDescent="0.25">
      <c r="A50" s="34">
        <v>1977</v>
      </c>
      <c r="B50" s="35">
        <v>850</v>
      </c>
      <c r="C50" s="35">
        <v>958.8</v>
      </c>
      <c r="D50" s="35">
        <v>907.39999999999986</v>
      </c>
      <c r="E50" s="35">
        <v>2716.2</v>
      </c>
      <c r="F50" s="35"/>
    </row>
    <row r="51" spans="1:6" x14ac:dyDescent="0.25">
      <c r="A51" s="34">
        <v>1979</v>
      </c>
      <c r="B51" s="35">
        <v>1026.5</v>
      </c>
      <c r="C51" s="35">
        <v>1229.9000000000001</v>
      </c>
      <c r="D51" s="35">
        <v>1008.8</v>
      </c>
      <c r="E51" s="35">
        <v>3265.2</v>
      </c>
      <c r="F51" s="35"/>
    </row>
    <row r="52" spans="1:6" x14ac:dyDescent="0.25">
      <c r="A52" s="34">
        <v>1981</v>
      </c>
      <c r="B52" s="35">
        <v>1334.3999999999999</v>
      </c>
      <c r="C52" s="35">
        <v>1713.3</v>
      </c>
      <c r="D52" s="35">
        <v>1220</v>
      </c>
      <c r="E52" s="35">
        <v>4267.7</v>
      </c>
      <c r="F52" s="35"/>
    </row>
    <row r="53" spans="1:6" x14ac:dyDescent="0.25">
      <c r="A53" s="34">
        <v>1983</v>
      </c>
      <c r="B53" s="35">
        <v>1886.4</v>
      </c>
      <c r="C53" s="35">
        <v>2404.6</v>
      </c>
      <c r="D53" s="35">
        <v>1473.6000000000001</v>
      </c>
      <c r="E53" s="35">
        <v>5764.6</v>
      </c>
      <c r="F53" s="35"/>
    </row>
    <row r="54" spans="1:6" x14ac:dyDescent="0.25">
      <c r="A54" s="34">
        <v>1985</v>
      </c>
      <c r="B54" s="35">
        <v>3574</v>
      </c>
      <c r="C54" s="35">
        <v>2826.4</v>
      </c>
      <c r="D54" s="35">
        <v>1802.5</v>
      </c>
      <c r="E54" s="35">
        <v>8202.9</v>
      </c>
      <c r="F54" s="35"/>
    </row>
    <row r="55" spans="1:6" x14ac:dyDescent="0.25">
      <c r="A55" s="34">
        <v>1987</v>
      </c>
      <c r="B55" s="35">
        <v>4548.5</v>
      </c>
      <c r="C55" s="35">
        <v>3605.1</v>
      </c>
      <c r="D55" s="35">
        <v>2165.7999999999997</v>
      </c>
      <c r="E55" s="35">
        <v>10319.4</v>
      </c>
      <c r="F55" s="35"/>
    </row>
    <row r="56" spans="1:6" x14ac:dyDescent="0.25">
      <c r="A56" s="34">
        <v>1989</v>
      </c>
      <c r="B56" s="35">
        <v>4590.3</v>
      </c>
      <c r="C56" s="35">
        <v>4300.5</v>
      </c>
      <c r="D56" s="35">
        <v>2771.4</v>
      </c>
      <c r="E56" s="35">
        <v>11662.199999999999</v>
      </c>
      <c r="F56" s="35"/>
    </row>
    <row r="57" spans="1:6" x14ac:dyDescent="0.25">
      <c r="A57" s="34">
        <v>1991</v>
      </c>
      <c r="B57" s="35">
        <v>4979.7999999999993</v>
      </c>
      <c r="C57" s="35">
        <v>4405.2</v>
      </c>
      <c r="D57" s="35">
        <v>3359</v>
      </c>
      <c r="E57" s="35">
        <v>12744</v>
      </c>
      <c r="F57" s="35"/>
    </row>
    <row r="58" spans="1:6" x14ac:dyDescent="0.25">
      <c r="A58" s="34">
        <v>1993</v>
      </c>
      <c r="B58" s="35">
        <v>5631.2</v>
      </c>
      <c r="C58" s="35">
        <v>4810.7</v>
      </c>
      <c r="D58" s="35">
        <v>3893.7000000000003</v>
      </c>
      <c r="E58" s="35">
        <v>14335.6</v>
      </c>
      <c r="F58" s="35"/>
    </row>
    <row r="59" spans="1:6" x14ac:dyDescent="0.25">
      <c r="A59" s="34">
        <v>1995</v>
      </c>
      <c r="B59" s="35">
        <v>7340.6</v>
      </c>
      <c r="C59" s="35">
        <v>4490.7</v>
      </c>
      <c r="D59" s="35">
        <v>4139.1000000000004</v>
      </c>
      <c r="E59" s="35">
        <v>15970.4</v>
      </c>
      <c r="F59" s="35"/>
    </row>
    <row r="60" spans="1:6" x14ac:dyDescent="0.25">
      <c r="A60" s="34">
        <v>1997</v>
      </c>
      <c r="B60" s="35">
        <v>8571.5</v>
      </c>
      <c r="C60" s="35">
        <v>4826.6000000000004</v>
      </c>
      <c r="D60" s="35">
        <v>4845.8</v>
      </c>
      <c r="E60" s="35">
        <v>18243.900000000001</v>
      </c>
      <c r="F60" s="35"/>
    </row>
    <row r="61" spans="1:6" x14ac:dyDescent="0.25">
      <c r="A61" s="34">
        <v>1999</v>
      </c>
      <c r="B61" s="35">
        <v>9539.9999999999982</v>
      </c>
      <c r="C61" s="35">
        <v>4987.0999999999995</v>
      </c>
      <c r="D61" s="35">
        <v>5819.3999999999987</v>
      </c>
      <c r="E61" s="35">
        <v>20346.499999999996</v>
      </c>
      <c r="F61" s="35"/>
    </row>
    <row r="62" spans="1:6" x14ac:dyDescent="0.25">
      <c r="A62" s="34">
        <v>2001</v>
      </c>
      <c r="B62" s="35">
        <v>12613.7</v>
      </c>
      <c r="C62" s="35">
        <v>5581.5</v>
      </c>
      <c r="D62" s="35">
        <v>6274.2</v>
      </c>
      <c r="E62" s="35">
        <v>24469.4</v>
      </c>
      <c r="F62" s="35"/>
    </row>
    <row r="63" spans="1:6" x14ac:dyDescent="0.25">
      <c r="A63" s="34">
        <v>2003</v>
      </c>
      <c r="B63" s="35">
        <v>13390.7</v>
      </c>
      <c r="C63" s="35">
        <v>6360</v>
      </c>
      <c r="D63" s="35">
        <v>7495.0999999999995</v>
      </c>
      <c r="E63" s="35">
        <v>27245.8</v>
      </c>
      <c r="F63" s="35"/>
    </row>
    <row r="64" spans="1:6" x14ac:dyDescent="0.25">
      <c r="A64" s="34">
        <v>2004</v>
      </c>
      <c r="B64" s="36">
        <v>12707.699999999999</v>
      </c>
      <c r="C64" s="36">
        <v>6620</v>
      </c>
      <c r="D64" s="36">
        <v>8225</v>
      </c>
      <c r="E64" s="36">
        <v>27552.699999999997</v>
      </c>
      <c r="F64" s="35"/>
    </row>
    <row r="65" spans="1:6" x14ac:dyDescent="0.25">
      <c r="A65" s="34">
        <v>2005</v>
      </c>
      <c r="B65" s="35">
        <v>13511.699999999999</v>
      </c>
      <c r="C65" s="35">
        <v>6906.8000000000011</v>
      </c>
      <c r="D65" s="35">
        <v>9096.2999999999993</v>
      </c>
      <c r="E65" s="35">
        <v>29514.799999999999</v>
      </c>
      <c r="F65" s="35"/>
    </row>
    <row r="66" spans="1:6" x14ac:dyDescent="0.25">
      <c r="A66" s="34">
        <v>2006</v>
      </c>
      <c r="B66" s="36">
        <v>14734.9</v>
      </c>
      <c r="C66" s="36">
        <v>7650</v>
      </c>
      <c r="D66" s="36">
        <v>9890</v>
      </c>
      <c r="E66" s="36">
        <v>32274.9</v>
      </c>
      <c r="F66" s="35"/>
    </row>
    <row r="67" spans="1:6" x14ac:dyDescent="0.25">
      <c r="A67" s="34">
        <v>2007</v>
      </c>
      <c r="B67" s="35">
        <v>16755.400000000001</v>
      </c>
      <c r="C67" s="35">
        <v>8309.9</v>
      </c>
      <c r="D67" s="35">
        <v>11722.9</v>
      </c>
      <c r="E67" s="35">
        <v>36788.200000000004</v>
      </c>
      <c r="F67" s="35">
        <v>2176.5</v>
      </c>
    </row>
    <row r="68" spans="1:6" x14ac:dyDescent="0.25">
      <c r="A68" s="34">
        <v>2008</v>
      </c>
      <c r="B68" s="36">
        <v>18294.7</v>
      </c>
      <c r="C68" s="36">
        <v>9266.6</v>
      </c>
      <c r="D68" s="36">
        <v>12984</v>
      </c>
      <c r="E68" s="36">
        <v>40545.300000000003</v>
      </c>
      <c r="F68" s="36">
        <v>2469.9</v>
      </c>
    </row>
    <row r="69" spans="1:6" x14ac:dyDescent="0.25">
      <c r="A69" s="34">
        <v>2009</v>
      </c>
      <c r="B69" s="35">
        <v>18201.899999999998</v>
      </c>
      <c r="C69" s="35">
        <v>10262.400000000001</v>
      </c>
      <c r="D69" s="35">
        <v>13420.2</v>
      </c>
      <c r="E69" s="35">
        <v>41884.5</v>
      </c>
      <c r="F69" s="35">
        <v>2433.5</v>
      </c>
    </row>
    <row r="70" spans="1:6" x14ac:dyDescent="0.25">
      <c r="A70" s="34">
        <v>2010</v>
      </c>
      <c r="B70" s="36">
        <v>18513.8</v>
      </c>
      <c r="C70" s="36">
        <v>10415.299999999999</v>
      </c>
      <c r="D70" s="36">
        <v>13830</v>
      </c>
      <c r="E70" s="36">
        <v>42759.1</v>
      </c>
      <c r="F70" s="36">
        <v>2339.3000000000002</v>
      </c>
    </row>
    <row r="71" spans="1:6" x14ac:dyDescent="0.25">
      <c r="A71" s="34">
        <v>2011</v>
      </c>
      <c r="B71" s="35">
        <v>20065.900000000001</v>
      </c>
      <c r="C71" s="35">
        <v>11115.1</v>
      </c>
      <c r="D71" s="35">
        <v>14259.400000000001</v>
      </c>
      <c r="E71" s="35">
        <v>45440.4</v>
      </c>
      <c r="F71" s="35">
        <v>2775.7</v>
      </c>
    </row>
    <row r="72" spans="1:6" x14ac:dyDescent="0.25">
      <c r="A72" s="34">
        <v>2012</v>
      </c>
      <c r="B72" s="36">
        <v>21176.3</v>
      </c>
      <c r="C72" s="36">
        <v>11828.199999999999</v>
      </c>
      <c r="D72" s="36">
        <v>15039</v>
      </c>
      <c r="E72" s="36">
        <v>48043.5</v>
      </c>
      <c r="F72" s="36">
        <v>3126.5999999999995</v>
      </c>
    </row>
    <row r="73" spans="1:6" x14ac:dyDescent="0.25">
      <c r="A73" s="34">
        <v>2013</v>
      </c>
      <c r="B73" s="35">
        <v>22556.899999999998</v>
      </c>
      <c r="C73" s="35">
        <v>12190.099999999999</v>
      </c>
      <c r="D73" s="35">
        <v>16001.248439999998</v>
      </c>
      <c r="E73" s="35">
        <v>50748.248439999996</v>
      </c>
      <c r="F73" s="35">
        <v>3470.4</v>
      </c>
    </row>
    <row r="74" spans="1:6" x14ac:dyDescent="0.25">
      <c r="A74" s="34">
        <v>2014</v>
      </c>
      <c r="B74" s="36">
        <v>24801.9</v>
      </c>
      <c r="C74" s="36">
        <v>12345.1</v>
      </c>
      <c r="D74" s="36">
        <v>16720</v>
      </c>
      <c r="E74" s="36">
        <v>53867</v>
      </c>
      <c r="F74" s="36">
        <v>3436.058</v>
      </c>
    </row>
    <row r="75" spans="1:6" x14ac:dyDescent="0.25">
      <c r="A75" s="34">
        <v>2015</v>
      </c>
      <c r="B75" s="35">
        <v>27782.5</v>
      </c>
      <c r="C75" s="35">
        <v>13718.1</v>
      </c>
      <c r="D75" s="35">
        <v>18708.707390000058</v>
      </c>
      <c r="E75" s="35">
        <v>60209.30739000006</v>
      </c>
      <c r="F75" s="35">
        <v>4006.641418701437</v>
      </c>
    </row>
    <row r="76" spans="1:6" x14ac:dyDescent="0.25">
      <c r="A76" s="34">
        <v>2016</v>
      </c>
      <c r="B76" s="36">
        <v>29489.200000000001</v>
      </c>
      <c r="C76" s="36">
        <v>13219.581</v>
      </c>
      <c r="D76" s="36">
        <v>20636</v>
      </c>
      <c r="E76" s="36">
        <v>63344.781000000003</v>
      </c>
      <c r="F76" s="36">
        <v>4187.1959999999999</v>
      </c>
    </row>
    <row r="77" spans="1:6" x14ac:dyDescent="0.25">
      <c r="A77" s="34">
        <v>2017</v>
      </c>
      <c r="B77" s="35">
        <v>31989.8</v>
      </c>
      <c r="C77" s="35">
        <v>13864.4</v>
      </c>
      <c r="D77" s="35">
        <v>23322</v>
      </c>
      <c r="E77" s="35">
        <v>69176.2</v>
      </c>
      <c r="F77" s="35">
        <v>4377.2079999999996</v>
      </c>
    </row>
    <row r="78" spans="1:6" x14ac:dyDescent="0.25">
      <c r="A78" s="34">
        <v>2018</v>
      </c>
      <c r="B78" s="36">
        <v>32748.2</v>
      </c>
      <c r="C78" s="36">
        <v>14827.9</v>
      </c>
      <c r="D78" s="36">
        <v>25201.043365855257</v>
      </c>
      <c r="E78" s="36">
        <v>72777.143365855256</v>
      </c>
      <c r="F78" s="36">
        <v>4603.4000000000005</v>
      </c>
    </row>
    <row r="79" spans="1:6" x14ac:dyDescent="0.25">
      <c r="A79" s="34">
        <v>2019</v>
      </c>
      <c r="B79" s="35">
        <v>35408.1</v>
      </c>
      <c r="C79" s="35">
        <v>15087.800000000001</v>
      </c>
      <c r="D79" s="35">
        <v>26334.589189999999</v>
      </c>
      <c r="E79" s="35">
        <v>76830.489189999993</v>
      </c>
      <c r="F79" s="35">
        <v>4806.0689999999995</v>
      </c>
    </row>
    <row r="80" spans="1:6" x14ac:dyDescent="0.25">
      <c r="A80" s="34">
        <v>2020</v>
      </c>
      <c r="B80" s="36">
        <v>36876.299999999996</v>
      </c>
      <c r="C80" s="36">
        <v>14997.676000000001</v>
      </c>
      <c r="D80" s="36">
        <v>25816.3</v>
      </c>
      <c r="E80" s="36">
        <v>77690.275999999998</v>
      </c>
      <c r="F80" s="36">
        <v>4858.9340000000002</v>
      </c>
    </row>
    <row r="81" spans="1:6" x14ac:dyDescent="0.25">
      <c r="A81" s="34">
        <v>2021</v>
      </c>
      <c r="B81" s="30">
        <v>38305.100000000006</v>
      </c>
      <c r="C81" s="30">
        <v>16410.900000000001</v>
      </c>
      <c r="D81" s="30">
        <v>26904.200000000004</v>
      </c>
      <c r="E81" s="30">
        <v>81620.200000000012</v>
      </c>
      <c r="F81" s="30">
        <v>5268.1</v>
      </c>
    </row>
    <row r="82" spans="1:6" x14ac:dyDescent="0.25">
      <c r="A82" s="34">
        <v>2022</v>
      </c>
      <c r="B82" s="30">
        <v>42792.800000000003</v>
      </c>
      <c r="C82" s="30">
        <v>16965</v>
      </c>
      <c r="D82" s="30">
        <v>29148.699999999997</v>
      </c>
      <c r="E82" s="30">
        <v>88906.5</v>
      </c>
      <c r="F82" s="30">
        <v>5765.4</v>
      </c>
    </row>
    <row r="83" spans="1:6" x14ac:dyDescent="0.25">
      <c r="A83" s="34">
        <v>2023</v>
      </c>
      <c r="B83" s="30">
        <v>47044.399999999994</v>
      </c>
      <c r="C83" s="30">
        <v>17831.3</v>
      </c>
      <c r="D83" s="30">
        <v>29575.800000000003</v>
      </c>
      <c r="E83" s="30">
        <v>94451.5</v>
      </c>
      <c r="F83" s="30">
        <v>6005.5</v>
      </c>
    </row>
    <row r="84" spans="1:6" x14ac:dyDescent="0.25">
      <c r="B84" s="29"/>
      <c r="C84" s="29"/>
      <c r="D84" s="29"/>
      <c r="E84" s="29"/>
      <c r="F84" s="29"/>
    </row>
    <row r="85" spans="1:6" x14ac:dyDescent="0.25">
      <c r="A85" s="19" t="s">
        <v>272</v>
      </c>
      <c r="B85" s="29"/>
      <c r="C85" s="29"/>
      <c r="D85" s="29"/>
      <c r="E85" s="29"/>
      <c r="F85" s="29"/>
    </row>
  </sheetData>
  <conditionalFormatting sqref="B47:F80">
    <cfRule type="cellIs" dxfId="3" priority="1" stopIfTrue="1" operator="equal">
      <formula>0</formula>
    </cfRule>
  </conditionalFormatting>
  <conditionalFormatting sqref="F5:F41">
    <cfRule type="cellIs" dxfId="2" priority="2" stopIfTrue="1"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4412-C74D-49A5-8E33-7413CD8E062E}">
  <dimension ref="A1:I15"/>
  <sheetViews>
    <sheetView showGridLines="0" workbookViewId="0">
      <selection activeCell="B4" sqref="B4:H4"/>
    </sheetView>
  </sheetViews>
  <sheetFormatPr defaultColWidth="11.42578125" defaultRowHeight="15" x14ac:dyDescent="0.25"/>
  <cols>
    <col min="1" max="1" width="11.42578125" style="67"/>
    <col min="2" max="2" width="29.140625" style="67" customWidth="1"/>
    <col min="3" max="3" width="11.42578125" style="67"/>
    <col min="4" max="4" width="11.5703125" style="67" customWidth="1"/>
    <col min="5" max="16384" width="11.42578125" style="67"/>
  </cols>
  <sheetData>
    <row r="1" spans="1:9" ht="17.25" x14ac:dyDescent="0.25">
      <c r="A1" s="72" t="s">
        <v>59</v>
      </c>
      <c r="B1" s="72" t="s">
        <v>455</v>
      </c>
      <c r="C1" s="72"/>
      <c r="D1" s="72"/>
      <c r="E1" s="72"/>
      <c r="F1" s="72"/>
    </row>
    <row r="2" spans="1:9" ht="15" customHeight="1" x14ac:dyDescent="0.25"/>
    <row r="3" spans="1:9" ht="28.5" customHeight="1" x14ac:dyDescent="0.25"/>
    <row r="4" spans="1:9" x14ac:dyDescent="0.25">
      <c r="B4" s="123"/>
      <c r="C4" s="123" t="s">
        <v>456</v>
      </c>
      <c r="D4" s="123" t="s">
        <v>448</v>
      </c>
      <c r="E4" s="123" t="s">
        <v>447</v>
      </c>
      <c r="F4" s="123" t="s">
        <v>443</v>
      </c>
      <c r="G4" s="123" t="s">
        <v>444</v>
      </c>
      <c r="H4" s="123" t="s">
        <v>419</v>
      </c>
      <c r="I4" s="68"/>
    </row>
    <row r="5" spans="1:9" x14ac:dyDescent="0.25">
      <c r="B5" s="67" t="s">
        <v>457</v>
      </c>
      <c r="C5" s="67">
        <v>105.3</v>
      </c>
      <c r="D5" s="67">
        <v>291.8</v>
      </c>
      <c r="E5" s="67">
        <v>533.6</v>
      </c>
      <c r="F5" s="67">
        <v>133.4</v>
      </c>
      <c r="G5" s="67">
        <v>2254.6999999999998</v>
      </c>
      <c r="H5" s="67">
        <v>3318.7</v>
      </c>
    </row>
    <row r="6" spans="1:9" x14ac:dyDescent="0.25">
      <c r="B6" s="67" t="s">
        <v>458</v>
      </c>
      <c r="C6" s="67">
        <v>331.5</v>
      </c>
      <c r="D6" s="67">
        <v>531.70000000000005</v>
      </c>
      <c r="E6" s="67">
        <v>537</v>
      </c>
      <c r="F6" s="67">
        <v>263.10000000000002</v>
      </c>
      <c r="G6" s="67">
        <v>4250.3999999999996</v>
      </c>
      <c r="H6" s="67">
        <v>5913.6</v>
      </c>
    </row>
    <row r="7" spans="1:9" x14ac:dyDescent="0.25">
      <c r="B7" s="67" t="s">
        <v>459</v>
      </c>
      <c r="C7" s="67">
        <v>597.79999999999995</v>
      </c>
      <c r="D7" s="67">
        <v>635</v>
      </c>
      <c r="E7" s="67">
        <v>580.4</v>
      </c>
      <c r="F7" s="67">
        <v>595.6</v>
      </c>
      <c r="G7" s="67">
        <v>6258.7</v>
      </c>
      <c r="H7" s="67">
        <v>8667.5</v>
      </c>
    </row>
    <row r="8" spans="1:9" x14ac:dyDescent="0.25">
      <c r="B8" s="67" t="s">
        <v>460</v>
      </c>
      <c r="C8" s="67">
        <v>650.6</v>
      </c>
      <c r="D8" s="67">
        <v>286.8</v>
      </c>
      <c r="E8" s="67">
        <v>190.1</v>
      </c>
      <c r="F8" s="67">
        <v>175.2</v>
      </c>
      <c r="G8" s="67">
        <v>4454.3999999999996</v>
      </c>
      <c r="H8" s="67">
        <v>5757.1</v>
      </c>
    </row>
    <row r="9" spans="1:9" x14ac:dyDescent="0.25">
      <c r="B9" s="67" t="s">
        <v>461</v>
      </c>
      <c r="C9" s="67">
        <v>421.3</v>
      </c>
      <c r="D9" s="67">
        <v>206.1</v>
      </c>
      <c r="E9" s="67">
        <v>135.6</v>
      </c>
      <c r="F9" s="67">
        <v>128.6</v>
      </c>
      <c r="G9" s="67">
        <v>4148.2</v>
      </c>
      <c r="H9" s="67">
        <v>5039.8</v>
      </c>
    </row>
    <row r="10" spans="1:9" x14ac:dyDescent="0.25">
      <c r="B10" s="67" t="s">
        <v>462</v>
      </c>
      <c r="C10" s="67">
        <v>1959.7</v>
      </c>
      <c r="D10" s="67">
        <v>138.1</v>
      </c>
      <c r="E10" s="67">
        <v>288.8</v>
      </c>
      <c r="F10" s="67">
        <v>121</v>
      </c>
      <c r="G10" s="67">
        <v>5361.7</v>
      </c>
      <c r="H10" s="67">
        <v>7869.3</v>
      </c>
    </row>
    <row r="11" spans="1:9" x14ac:dyDescent="0.25">
      <c r="B11" s="67" t="s">
        <v>410</v>
      </c>
      <c r="C11" s="67">
        <v>1445</v>
      </c>
      <c r="D11" s="67">
        <v>128.9</v>
      </c>
      <c r="E11" s="67">
        <v>402.7</v>
      </c>
      <c r="F11" s="67">
        <v>250.3</v>
      </c>
      <c r="G11" s="67">
        <v>11570.3</v>
      </c>
      <c r="H11" s="67">
        <v>13797.1</v>
      </c>
    </row>
    <row r="14" spans="1:9" x14ac:dyDescent="0.25">
      <c r="A14" s="67" t="s">
        <v>463</v>
      </c>
    </row>
    <row r="15" spans="1:9" x14ac:dyDescent="0.25">
      <c r="A15" s="67" t="s">
        <v>454</v>
      </c>
    </row>
  </sheetData>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732A-1776-4321-A676-04F989A5E363}">
  <dimension ref="A1:H29"/>
  <sheetViews>
    <sheetView workbookViewId="0">
      <selection activeCell="B4" sqref="B3:H4"/>
    </sheetView>
  </sheetViews>
  <sheetFormatPr defaultColWidth="11.42578125" defaultRowHeight="15" x14ac:dyDescent="0.25"/>
  <cols>
    <col min="1" max="1" width="8.85546875" customWidth="1"/>
    <col min="2" max="2" width="33.7109375" customWidth="1"/>
  </cols>
  <sheetData>
    <row r="1" spans="1:8" s="1" customFormat="1" ht="17.25" x14ac:dyDescent="0.25">
      <c r="A1" s="1" t="s">
        <v>62</v>
      </c>
      <c r="B1" s="1" t="s">
        <v>464</v>
      </c>
    </row>
    <row r="3" spans="1:8" x14ac:dyDescent="0.25">
      <c r="B3" s="1"/>
      <c r="C3" s="212" t="s">
        <v>465</v>
      </c>
      <c r="D3" s="212"/>
      <c r="E3" s="212"/>
      <c r="F3" s="212"/>
      <c r="G3" s="212"/>
      <c r="H3" s="212"/>
    </row>
    <row r="4" spans="1:8" x14ac:dyDescent="0.25">
      <c r="B4" s="85"/>
      <c r="C4" s="85" t="s">
        <v>419</v>
      </c>
      <c r="D4" s="85" t="s">
        <v>444</v>
      </c>
      <c r="E4" s="85" t="s">
        <v>443</v>
      </c>
      <c r="F4" s="85" t="s">
        <v>456</v>
      </c>
      <c r="G4" s="85" t="s">
        <v>447</v>
      </c>
      <c r="H4" s="85" t="s">
        <v>448</v>
      </c>
    </row>
    <row r="5" spans="1:8" x14ac:dyDescent="0.25">
      <c r="B5" t="s">
        <v>398</v>
      </c>
      <c r="C5">
        <v>1491.9</v>
      </c>
      <c r="D5">
        <v>1117.3</v>
      </c>
      <c r="E5">
        <v>39.9</v>
      </c>
      <c r="F5">
        <v>196.5</v>
      </c>
      <c r="G5">
        <v>55.2</v>
      </c>
      <c r="H5">
        <v>83.1</v>
      </c>
    </row>
    <row r="6" spans="1:8" x14ac:dyDescent="0.25">
      <c r="B6" t="s">
        <v>424</v>
      </c>
      <c r="C6">
        <v>2696.1</v>
      </c>
      <c r="D6">
        <v>2498.5</v>
      </c>
      <c r="E6">
        <v>86.6</v>
      </c>
      <c r="F6">
        <v>53.1</v>
      </c>
      <c r="G6">
        <v>37.9</v>
      </c>
      <c r="H6">
        <v>20</v>
      </c>
    </row>
    <row r="7" spans="1:8" x14ac:dyDescent="0.25">
      <c r="B7" t="s">
        <v>386</v>
      </c>
      <c r="C7">
        <v>1034.8</v>
      </c>
      <c r="D7">
        <v>911</v>
      </c>
      <c r="E7">
        <v>5.0999999999999996</v>
      </c>
      <c r="F7">
        <v>4</v>
      </c>
      <c r="G7">
        <v>58.3</v>
      </c>
      <c r="H7">
        <v>56.5</v>
      </c>
    </row>
    <row r="8" spans="1:8" x14ac:dyDescent="0.25">
      <c r="B8" t="s">
        <v>389</v>
      </c>
      <c r="C8">
        <v>1548.9</v>
      </c>
      <c r="D8">
        <v>1319.6</v>
      </c>
      <c r="E8">
        <v>24</v>
      </c>
      <c r="F8">
        <v>70.400000000000006</v>
      </c>
      <c r="G8">
        <v>89.1</v>
      </c>
      <c r="H8">
        <v>45.7</v>
      </c>
    </row>
    <row r="9" spans="1:8" x14ac:dyDescent="0.25">
      <c r="B9" t="s">
        <v>384</v>
      </c>
      <c r="C9">
        <v>616.20000000000005</v>
      </c>
      <c r="D9">
        <v>508.2</v>
      </c>
      <c r="E9">
        <v>0</v>
      </c>
      <c r="F9">
        <v>82</v>
      </c>
      <c r="G9">
        <v>9.1999999999999993</v>
      </c>
      <c r="H9">
        <v>16.8</v>
      </c>
    </row>
    <row r="10" spans="1:8" x14ac:dyDescent="0.25">
      <c r="B10" t="s">
        <v>383</v>
      </c>
      <c r="C10">
        <v>610.20000000000005</v>
      </c>
      <c r="D10">
        <v>504.1</v>
      </c>
      <c r="E10">
        <v>0</v>
      </c>
      <c r="F10">
        <v>18.2</v>
      </c>
      <c r="G10">
        <v>67.2</v>
      </c>
      <c r="H10">
        <v>20.7</v>
      </c>
    </row>
    <row r="11" spans="1:8" x14ac:dyDescent="0.25">
      <c r="B11" t="s">
        <v>390</v>
      </c>
      <c r="C11">
        <v>1909.8</v>
      </c>
      <c r="D11">
        <v>1589.4</v>
      </c>
      <c r="E11">
        <v>19</v>
      </c>
      <c r="F11">
        <v>180.6</v>
      </c>
      <c r="G11">
        <v>70.2</v>
      </c>
      <c r="H11">
        <v>50.6</v>
      </c>
    </row>
    <row r="12" spans="1:8" x14ac:dyDescent="0.25">
      <c r="B12" t="s">
        <v>391</v>
      </c>
      <c r="C12">
        <v>3046.9</v>
      </c>
      <c r="D12">
        <v>2355.3000000000002</v>
      </c>
      <c r="E12">
        <v>14.1</v>
      </c>
      <c r="F12">
        <v>530.5</v>
      </c>
      <c r="G12">
        <v>95.3</v>
      </c>
      <c r="H12">
        <v>51.7</v>
      </c>
    </row>
    <row r="13" spans="1:8" x14ac:dyDescent="0.25">
      <c r="B13" t="s">
        <v>388</v>
      </c>
      <c r="C13">
        <v>1465.4</v>
      </c>
      <c r="D13">
        <v>684</v>
      </c>
      <c r="E13">
        <v>12.7</v>
      </c>
      <c r="F13">
        <v>574.9</v>
      </c>
      <c r="G13">
        <v>147.30000000000001</v>
      </c>
      <c r="H13">
        <v>46.6</v>
      </c>
    </row>
    <row r="14" spans="1:8" x14ac:dyDescent="0.25">
      <c r="B14" t="s">
        <v>387</v>
      </c>
      <c r="C14">
        <v>1264.2</v>
      </c>
      <c r="D14">
        <v>940.3</v>
      </c>
      <c r="E14">
        <v>87.6</v>
      </c>
      <c r="F14">
        <v>95.6</v>
      </c>
      <c r="G14">
        <v>68.3</v>
      </c>
      <c r="H14">
        <v>72.3</v>
      </c>
    </row>
    <row r="15" spans="1:8" x14ac:dyDescent="0.25">
      <c r="B15" t="s">
        <v>397</v>
      </c>
      <c r="C15">
        <v>643.79999999999995</v>
      </c>
      <c r="D15">
        <v>546.6</v>
      </c>
      <c r="E15">
        <v>2.2000000000000002</v>
      </c>
      <c r="F15">
        <v>9.9</v>
      </c>
      <c r="G15">
        <v>55.8</v>
      </c>
      <c r="H15">
        <v>29.4</v>
      </c>
    </row>
    <row r="16" spans="1:8" x14ac:dyDescent="0.25">
      <c r="B16" t="s">
        <v>363</v>
      </c>
      <c r="C16">
        <v>1253</v>
      </c>
      <c r="D16">
        <v>1007.8</v>
      </c>
      <c r="E16">
        <v>25.8</v>
      </c>
      <c r="F16">
        <v>87</v>
      </c>
      <c r="G16">
        <v>32.700000000000003</v>
      </c>
      <c r="H16">
        <v>99.8</v>
      </c>
    </row>
    <row r="17" spans="2:8" x14ac:dyDescent="0.25">
      <c r="B17" t="s">
        <v>466</v>
      </c>
      <c r="C17">
        <v>3389</v>
      </c>
      <c r="D17">
        <v>2112</v>
      </c>
      <c r="E17">
        <v>182.4</v>
      </c>
      <c r="F17">
        <v>925.2</v>
      </c>
      <c r="G17">
        <v>46</v>
      </c>
      <c r="H17">
        <v>123.4</v>
      </c>
    </row>
    <row r="18" spans="2:8" x14ac:dyDescent="0.25">
      <c r="B18" t="s">
        <v>368</v>
      </c>
      <c r="C18">
        <v>10720.4</v>
      </c>
      <c r="D18">
        <v>7854.3</v>
      </c>
      <c r="E18">
        <v>335.2</v>
      </c>
      <c r="F18">
        <v>1746.5</v>
      </c>
      <c r="G18">
        <v>268.60000000000002</v>
      </c>
      <c r="H18">
        <v>515.70000000000005</v>
      </c>
    </row>
    <row r="19" spans="2:8" x14ac:dyDescent="0.25">
      <c r="B19" t="s">
        <v>362</v>
      </c>
      <c r="C19">
        <v>817.3</v>
      </c>
      <c r="D19">
        <v>678.4</v>
      </c>
      <c r="E19">
        <v>20.8</v>
      </c>
      <c r="F19">
        <v>56.4</v>
      </c>
      <c r="G19">
        <v>7.1</v>
      </c>
      <c r="H19">
        <v>54.5</v>
      </c>
    </row>
    <row r="20" spans="2:8" x14ac:dyDescent="0.25">
      <c r="B20" t="s">
        <v>365</v>
      </c>
      <c r="C20">
        <v>2226.6</v>
      </c>
      <c r="D20">
        <v>2054.3000000000002</v>
      </c>
      <c r="E20">
        <v>42.7</v>
      </c>
      <c r="F20">
        <v>3.3</v>
      </c>
      <c r="G20">
        <v>75.2</v>
      </c>
      <c r="H20">
        <v>51.1</v>
      </c>
    </row>
    <row r="21" spans="2:8" x14ac:dyDescent="0.25">
      <c r="B21" t="s">
        <v>361</v>
      </c>
      <c r="C21">
        <v>551.29999999999995</v>
      </c>
      <c r="D21">
        <v>331.7</v>
      </c>
      <c r="E21">
        <v>86.6</v>
      </c>
      <c r="F21">
        <v>14.6</v>
      </c>
      <c r="G21">
        <v>106.8</v>
      </c>
      <c r="H21">
        <v>11.6</v>
      </c>
    </row>
    <row r="22" spans="2:8" x14ac:dyDescent="0.25">
      <c r="B22" t="s">
        <v>367</v>
      </c>
      <c r="C22">
        <v>4853.8</v>
      </c>
      <c r="D22">
        <v>3810.1</v>
      </c>
      <c r="E22">
        <v>241.4</v>
      </c>
      <c r="F22">
        <v>215.2</v>
      </c>
      <c r="G22">
        <v>338</v>
      </c>
      <c r="H22">
        <v>249.1</v>
      </c>
    </row>
    <row r="23" spans="2:8" ht="17.25" x14ac:dyDescent="0.25">
      <c r="B23" t="s">
        <v>467</v>
      </c>
      <c r="C23">
        <v>2167.6</v>
      </c>
      <c r="D23">
        <v>1494</v>
      </c>
      <c r="E23">
        <v>119.4</v>
      </c>
      <c r="F23">
        <v>222</v>
      </c>
      <c r="G23">
        <v>223</v>
      </c>
      <c r="H23">
        <v>109.3</v>
      </c>
    </row>
    <row r="25" spans="2:8" x14ac:dyDescent="0.25">
      <c r="B25" t="s">
        <v>468</v>
      </c>
    </row>
    <row r="26" spans="2:8" x14ac:dyDescent="0.25">
      <c r="B26" t="s">
        <v>469</v>
      </c>
    </row>
    <row r="27" spans="2:8" x14ac:dyDescent="0.25">
      <c r="B27" t="s">
        <v>470</v>
      </c>
    </row>
    <row r="29" spans="2:8" x14ac:dyDescent="0.25">
      <c r="B29" t="s">
        <v>471</v>
      </c>
    </row>
  </sheetData>
  <mergeCells count="1">
    <mergeCell ref="C3:H3"/>
  </mergeCell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CF867-BE7B-41DE-BFA2-8DFA9E5BBF20}">
  <dimension ref="A1:I12"/>
  <sheetViews>
    <sheetView workbookViewId="0">
      <selection activeCell="A4" sqref="A4:I4"/>
    </sheetView>
  </sheetViews>
  <sheetFormatPr defaultColWidth="11.42578125" defaultRowHeight="15" x14ac:dyDescent="0.25"/>
  <cols>
    <col min="2" max="9" width="12.5703125" customWidth="1"/>
  </cols>
  <sheetData>
    <row r="1" spans="1:9" ht="17.25" x14ac:dyDescent="0.25">
      <c r="A1" s="1" t="s">
        <v>65</v>
      </c>
      <c r="B1" s="1" t="s">
        <v>472</v>
      </c>
      <c r="C1" s="1"/>
      <c r="D1" s="1"/>
      <c r="E1" s="1"/>
      <c r="F1" s="1"/>
      <c r="G1" s="1"/>
      <c r="H1" s="1"/>
    </row>
    <row r="4" spans="1:9" ht="51" customHeight="1" x14ac:dyDescent="0.25">
      <c r="A4" s="85"/>
      <c r="B4" s="122" t="s">
        <v>473</v>
      </c>
      <c r="C4" s="122" t="s">
        <v>474</v>
      </c>
      <c r="D4" s="122" t="s">
        <v>475</v>
      </c>
      <c r="E4" s="122" t="s">
        <v>476</v>
      </c>
      <c r="F4" s="122" t="s">
        <v>477</v>
      </c>
      <c r="G4" s="122" t="s">
        <v>478</v>
      </c>
      <c r="H4" s="122" t="s">
        <v>479</v>
      </c>
      <c r="I4" s="122" t="s">
        <v>480</v>
      </c>
    </row>
    <row r="5" spans="1:9" x14ac:dyDescent="0.25">
      <c r="A5" t="s">
        <v>481</v>
      </c>
      <c r="B5">
        <v>24</v>
      </c>
      <c r="C5">
        <v>36</v>
      </c>
      <c r="D5">
        <v>34</v>
      </c>
      <c r="E5">
        <v>10</v>
      </c>
      <c r="F5">
        <v>18</v>
      </c>
      <c r="G5">
        <v>18</v>
      </c>
      <c r="H5">
        <v>42</v>
      </c>
      <c r="I5">
        <v>36</v>
      </c>
    </row>
    <row r="6" spans="1:9" x14ac:dyDescent="0.25">
      <c r="A6" t="s">
        <v>401</v>
      </c>
      <c r="B6">
        <v>24</v>
      </c>
      <c r="C6">
        <v>41</v>
      </c>
      <c r="D6">
        <v>34</v>
      </c>
      <c r="E6">
        <v>9</v>
      </c>
      <c r="F6">
        <v>17</v>
      </c>
      <c r="G6">
        <v>20</v>
      </c>
      <c r="H6">
        <v>38</v>
      </c>
      <c r="I6">
        <v>38</v>
      </c>
    </row>
    <row r="7" spans="1:9" x14ac:dyDescent="0.25">
      <c r="A7" t="s">
        <v>482</v>
      </c>
      <c r="B7">
        <v>26</v>
      </c>
      <c r="C7">
        <v>25</v>
      </c>
      <c r="D7">
        <v>42</v>
      </c>
      <c r="E7">
        <v>7</v>
      </c>
      <c r="F7">
        <v>14</v>
      </c>
      <c r="G7">
        <v>13</v>
      </c>
      <c r="H7">
        <v>42</v>
      </c>
      <c r="I7">
        <v>32</v>
      </c>
    </row>
    <row r="8" spans="1:9" x14ac:dyDescent="0.25">
      <c r="A8" t="s">
        <v>403</v>
      </c>
      <c r="B8">
        <v>20</v>
      </c>
      <c r="C8">
        <v>56</v>
      </c>
      <c r="D8">
        <v>15</v>
      </c>
      <c r="E8">
        <v>18</v>
      </c>
      <c r="F8">
        <v>27</v>
      </c>
      <c r="G8">
        <v>26</v>
      </c>
      <c r="H8">
        <v>47</v>
      </c>
      <c r="I8">
        <v>42</v>
      </c>
    </row>
    <row r="10" spans="1:9" x14ac:dyDescent="0.25">
      <c r="A10" t="s">
        <v>483</v>
      </c>
    </row>
    <row r="11" spans="1:9" x14ac:dyDescent="0.25">
      <c r="A11" t="s">
        <v>484</v>
      </c>
    </row>
    <row r="12" spans="1:9" x14ac:dyDescent="0.25">
      <c r="A12" t="s">
        <v>485</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982BD-F464-4DE5-86E5-19D0CF666707}">
  <dimension ref="A1:H12"/>
  <sheetViews>
    <sheetView workbookViewId="0">
      <selection activeCell="A4" sqref="A4:H4"/>
    </sheetView>
  </sheetViews>
  <sheetFormatPr defaultColWidth="11.42578125" defaultRowHeight="15" x14ac:dyDescent="0.25"/>
  <cols>
    <col min="1" max="1" width="19.7109375" customWidth="1"/>
    <col min="2" max="2" width="12.85546875" customWidth="1"/>
  </cols>
  <sheetData>
    <row r="1" spans="1:8" ht="17.25" x14ac:dyDescent="0.25">
      <c r="A1" s="1" t="s">
        <v>68</v>
      </c>
      <c r="B1" s="1" t="s">
        <v>486</v>
      </c>
    </row>
    <row r="4" spans="1:8" x14ac:dyDescent="0.25">
      <c r="A4" s="85"/>
      <c r="B4" s="85" t="s">
        <v>487</v>
      </c>
      <c r="C4" s="85" t="s">
        <v>488</v>
      </c>
      <c r="D4" s="85" t="s">
        <v>489</v>
      </c>
      <c r="E4" s="85" t="s">
        <v>490</v>
      </c>
      <c r="F4" s="85" t="s">
        <v>491</v>
      </c>
      <c r="G4" s="85" t="s">
        <v>492</v>
      </c>
      <c r="H4" s="85" t="s">
        <v>493</v>
      </c>
    </row>
    <row r="5" spans="1:8" x14ac:dyDescent="0.25">
      <c r="A5" t="s">
        <v>481</v>
      </c>
      <c r="B5">
        <v>68</v>
      </c>
      <c r="C5">
        <v>53</v>
      </c>
      <c r="D5">
        <v>19</v>
      </c>
      <c r="E5">
        <v>28</v>
      </c>
      <c r="F5">
        <v>7</v>
      </c>
      <c r="G5">
        <v>2</v>
      </c>
      <c r="H5">
        <v>5</v>
      </c>
    </row>
    <row r="6" spans="1:8" x14ac:dyDescent="0.25">
      <c r="A6" t="s">
        <v>401</v>
      </c>
      <c r="B6">
        <v>68</v>
      </c>
      <c r="C6">
        <v>54</v>
      </c>
      <c r="D6">
        <v>20</v>
      </c>
      <c r="E6">
        <v>32</v>
      </c>
      <c r="F6">
        <v>8</v>
      </c>
      <c r="G6">
        <v>4</v>
      </c>
      <c r="H6">
        <v>6</v>
      </c>
    </row>
    <row r="7" spans="1:8" x14ac:dyDescent="0.25">
      <c r="A7" t="s">
        <v>482</v>
      </c>
      <c r="B7">
        <v>66</v>
      </c>
      <c r="C7">
        <v>49</v>
      </c>
      <c r="D7">
        <v>21</v>
      </c>
      <c r="E7">
        <v>31</v>
      </c>
      <c r="F7">
        <v>8</v>
      </c>
      <c r="G7">
        <v>2</v>
      </c>
      <c r="H7">
        <v>6</v>
      </c>
    </row>
    <row r="8" spans="1:8" x14ac:dyDescent="0.25">
      <c r="A8" t="s">
        <v>403</v>
      </c>
      <c r="B8">
        <v>73</v>
      </c>
      <c r="C8">
        <v>62</v>
      </c>
      <c r="D8">
        <v>12</v>
      </c>
      <c r="E8">
        <v>16</v>
      </c>
      <c r="F8">
        <v>6</v>
      </c>
      <c r="G8">
        <v>1</v>
      </c>
      <c r="H8">
        <v>4</v>
      </c>
    </row>
    <row r="10" spans="1:8" x14ac:dyDescent="0.25">
      <c r="A10" t="s">
        <v>483</v>
      </c>
    </row>
    <row r="11" spans="1:8" x14ac:dyDescent="0.25">
      <c r="A11" t="s">
        <v>484</v>
      </c>
    </row>
    <row r="12" spans="1:8" x14ac:dyDescent="0.25">
      <c r="A12" t="s">
        <v>494</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DFB1-72B9-4854-945E-A6CA3BB80EA3}">
  <dimension ref="A1:G8"/>
  <sheetViews>
    <sheetView workbookViewId="0">
      <selection sqref="A1:E1"/>
    </sheetView>
  </sheetViews>
  <sheetFormatPr defaultColWidth="11.42578125" defaultRowHeight="15" x14ac:dyDescent="0.25"/>
  <cols>
    <col min="2" max="7" width="19.5703125" customWidth="1"/>
  </cols>
  <sheetData>
    <row r="1" spans="1:7" ht="17.25" x14ac:dyDescent="0.25">
      <c r="A1" s="1" t="s">
        <v>71</v>
      </c>
      <c r="B1" s="1" t="s">
        <v>495</v>
      </c>
      <c r="C1" s="1"/>
      <c r="D1" s="1"/>
      <c r="E1" s="1"/>
    </row>
    <row r="3" spans="1:7" ht="62.45" customHeight="1" x14ac:dyDescent="0.25">
      <c r="A3" s="122"/>
      <c r="B3" s="122" t="s">
        <v>496</v>
      </c>
      <c r="C3" s="122" t="s">
        <v>497</v>
      </c>
      <c r="D3" s="122" t="s">
        <v>498</v>
      </c>
      <c r="E3" s="122" t="s">
        <v>499</v>
      </c>
      <c r="F3" s="122" t="s">
        <v>500</v>
      </c>
      <c r="G3" s="122" t="s">
        <v>501</v>
      </c>
    </row>
    <row r="4" spans="1:7" x14ac:dyDescent="0.25">
      <c r="A4">
        <v>2022</v>
      </c>
      <c r="B4">
        <v>856.3</v>
      </c>
      <c r="C4">
        <v>2926.6</v>
      </c>
      <c r="D4">
        <v>1308</v>
      </c>
      <c r="E4">
        <v>2712.1</v>
      </c>
      <c r="F4">
        <v>1795.3</v>
      </c>
      <c r="G4">
        <v>183.4</v>
      </c>
    </row>
    <row r="5" spans="1:7" x14ac:dyDescent="0.25">
      <c r="A5">
        <v>2023</v>
      </c>
      <c r="B5">
        <v>694.3</v>
      </c>
      <c r="C5">
        <v>2937.6</v>
      </c>
      <c r="D5">
        <v>1257.7</v>
      </c>
      <c r="E5">
        <v>2377.6</v>
      </c>
      <c r="F5">
        <v>2166.1999999999998</v>
      </c>
      <c r="G5">
        <v>244.7</v>
      </c>
    </row>
    <row r="7" spans="1:7" x14ac:dyDescent="0.25">
      <c r="A7" t="s">
        <v>502</v>
      </c>
    </row>
    <row r="8" spans="1:7" x14ac:dyDescent="0.25">
      <c r="A8" t="s">
        <v>503</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613B-A8AF-44C3-9522-78D1730B4119}">
  <dimension ref="A1:C27"/>
  <sheetViews>
    <sheetView workbookViewId="0">
      <selection activeCell="B15" sqref="B15"/>
    </sheetView>
  </sheetViews>
  <sheetFormatPr defaultColWidth="11.42578125" defaultRowHeight="15" x14ac:dyDescent="0.25"/>
  <cols>
    <col min="2" max="2" width="28.42578125" customWidth="1"/>
  </cols>
  <sheetData>
    <row r="1" spans="1:3" x14ac:dyDescent="0.25">
      <c r="A1" s="1" t="s">
        <v>74</v>
      </c>
      <c r="B1" s="1" t="s">
        <v>504</v>
      </c>
    </row>
    <row r="3" spans="1:3" x14ac:dyDescent="0.25">
      <c r="A3" s="5"/>
      <c r="B3" s="5"/>
      <c r="C3" s="85" t="s">
        <v>505</v>
      </c>
    </row>
    <row r="4" spans="1:3" ht="12.75" customHeight="1" x14ac:dyDescent="0.25">
      <c r="A4" s="214" t="s">
        <v>506</v>
      </c>
      <c r="B4" t="s">
        <v>439</v>
      </c>
      <c r="C4">
        <v>33.6</v>
      </c>
    </row>
    <row r="5" spans="1:3" ht="12.75" customHeight="1" x14ac:dyDescent="0.25">
      <c r="A5" s="214"/>
      <c r="B5" t="s">
        <v>405</v>
      </c>
      <c r="C5">
        <v>67.2</v>
      </c>
    </row>
    <row r="6" spans="1:3" ht="12.75" customHeight="1" x14ac:dyDescent="0.25">
      <c r="A6" s="214"/>
      <c r="B6" t="s">
        <v>406</v>
      </c>
      <c r="C6">
        <v>255.6</v>
      </c>
    </row>
    <row r="7" spans="1:3" ht="12.75" customHeight="1" x14ac:dyDescent="0.25">
      <c r="A7" s="214"/>
      <c r="B7" t="s">
        <v>407</v>
      </c>
      <c r="C7">
        <v>119.5</v>
      </c>
    </row>
    <row r="8" spans="1:3" ht="12.75" customHeight="1" x14ac:dyDescent="0.25">
      <c r="A8" s="214"/>
      <c r="B8" t="s">
        <v>408</v>
      </c>
      <c r="C8">
        <v>396.8</v>
      </c>
    </row>
    <row r="9" spans="1:3" ht="12.75" customHeight="1" x14ac:dyDescent="0.25">
      <c r="A9" s="214"/>
      <c r="B9" t="s">
        <v>409</v>
      </c>
      <c r="C9">
        <v>321.5</v>
      </c>
    </row>
    <row r="10" spans="1:3" ht="12.75" customHeight="1" x14ac:dyDescent="0.25">
      <c r="A10" s="214"/>
      <c r="B10" t="s">
        <v>507</v>
      </c>
      <c r="C10">
        <v>1156.5999999999999</v>
      </c>
    </row>
    <row r="11" spans="1:3" ht="12.75" customHeight="1" x14ac:dyDescent="0.25">
      <c r="A11" s="214" t="s">
        <v>508</v>
      </c>
      <c r="B11" t="s">
        <v>439</v>
      </c>
      <c r="C11">
        <v>530.6</v>
      </c>
    </row>
    <row r="12" spans="1:3" ht="12.75" customHeight="1" x14ac:dyDescent="0.25">
      <c r="A12" s="214"/>
      <c r="B12" t="s">
        <v>405</v>
      </c>
      <c r="C12">
        <v>807.8</v>
      </c>
    </row>
    <row r="13" spans="1:3" ht="12.75" customHeight="1" x14ac:dyDescent="0.25">
      <c r="A13" s="214"/>
      <c r="B13" t="s">
        <v>406</v>
      </c>
      <c r="C13">
        <v>1040.2</v>
      </c>
    </row>
    <row r="14" spans="1:3" ht="12.75" customHeight="1" x14ac:dyDescent="0.25">
      <c r="A14" s="214"/>
      <c r="B14" t="s">
        <v>407</v>
      </c>
      <c r="C14">
        <v>501.6</v>
      </c>
    </row>
    <row r="15" spans="1:3" ht="12.75" customHeight="1" x14ac:dyDescent="0.25">
      <c r="A15" s="214"/>
      <c r="B15" t="s">
        <v>408</v>
      </c>
      <c r="C15">
        <v>655.29999999999995</v>
      </c>
    </row>
    <row r="16" spans="1:3" ht="12.75" customHeight="1" x14ac:dyDescent="0.25">
      <c r="A16" s="214"/>
      <c r="B16" t="s">
        <v>409</v>
      </c>
      <c r="C16">
        <v>614.1</v>
      </c>
    </row>
    <row r="17" spans="1:3" ht="12.75" customHeight="1" x14ac:dyDescent="0.25">
      <c r="A17" s="214"/>
      <c r="B17" t="s">
        <v>507</v>
      </c>
      <c r="C17">
        <v>576.5</v>
      </c>
    </row>
    <row r="18" spans="1:3" ht="12.75" customHeight="1" x14ac:dyDescent="0.25">
      <c r="A18" s="213" t="s">
        <v>403</v>
      </c>
      <c r="B18" t="s">
        <v>439</v>
      </c>
      <c r="C18">
        <v>11.8</v>
      </c>
    </row>
    <row r="19" spans="1:3" ht="12.75" customHeight="1" x14ac:dyDescent="0.25">
      <c r="A19" s="213"/>
      <c r="B19" t="s">
        <v>405</v>
      </c>
      <c r="C19">
        <v>39.4</v>
      </c>
    </row>
    <row r="20" spans="1:3" ht="12.75" customHeight="1" x14ac:dyDescent="0.25">
      <c r="A20" s="213"/>
      <c r="B20" t="s">
        <v>406</v>
      </c>
      <c r="C20">
        <v>54.3</v>
      </c>
    </row>
    <row r="21" spans="1:3" ht="12.75" customHeight="1" x14ac:dyDescent="0.25">
      <c r="A21" s="213"/>
      <c r="B21" t="s">
        <v>407</v>
      </c>
      <c r="C21">
        <v>168.1</v>
      </c>
    </row>
    <row r="22" spans="1:3" ht="12.75" customHeight="1" x14ac:dyDescent="0.25">
      <c r="A22" s="213"/>
      <c r="B22" t="s">
        <v>408</v>
      </c>
      <c r="C22">
        <v>144.80000000000001</v>
      </c>
    </row>
    <row r="23" spans="1:3" ht="12.75" customHeight="1" x14ac:dyDescent="0.25">
      <c r="A23" s="213"/>
      <c r="B23" t="s">
        <v>409</v>
      </c>
      <c r="C23">
        <v>423.1</v>
      </c>
    </row>
    <row r="24" spans="1:3" ht="12.75" customHeight="1" x14ac:dyDescent="0.25">
      <c r="A24" s="213"/>
      <c r="B24" t="s">
        <v>507</v>
      </c>
      <c r="C24">
        <v>2335.9</v>
      </c>
    </row>
    <row r="27" spans="1:3" x14ac:dyDescent="0.25">
      <c r="A27" t="s">
        <v>503</v>
      </c>
    </row>
  </sheetData>
  <mergeCells count="3">
    <mergeCell ref="A18:A24"/>
    <mergeCell ref="A11:A17"/>
    <mergeCell ref="A4:A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F59F-8B0B-48D3-97E4-E46E82586445}">
  <dimension ref="A1:AL6"/>
  <sheetViews>
    <sheetView workbookViewId="0">
      <selection activeCell="A3" sqref="A3"/>
    </sheetView>
  </sheetViews>
  <sheetFormatPr defaultColWidth="9.140625" defaultRowHeight="15" x14ac:dyDescent="0.25"/>
  <cols>
    <col min="1" max="1" width="26.42578125" style="41" customWidth="1"/>
    <col min="2" max="2" width="6.7109375" style="41" customWidth="1"/>
    <col min="3" max="38" width="6" style="41" bestFit="1" customWidth="1"/>
    <col min="39" max="16384" width="9.140625" style="41"/>
  </cols>
  <sheetData>
    <row r="1" spans="1:38" x14ac:dyDescent="0.25">
      <c r="A1" s="15" t="s">
        <v>509</v>
      </c>
    </row>
    <row r="2" spans="1:38" x14ac:dyDescent="0.25">
      <c r="A2" s="41" t="s">
        <v>272</v>
      </c>
    </row>
    <row r="3" spans="1:38" x14ac:dyDescent="0.25">
      <c r="A3" s="15"/>
    </row>
    <row r="4" spans="1:38" x14ac:dyDescent="0.25">
      <c r="A4" s="82"/>
      <c r="B4" s="81" t="s">
        <v>510</v>
      </c>
      <c r="C4" s="81" t="s">
        <v>511</v>
      </c>
      <c r="D4" s="81" t="s">
        <v>512</v>
      </c>
      <c r="E4" s="81" t="s">
        <v>513</v>
      </c>
      <c r="F4" s="81" t="s">
        <v>514</v>
      </c>
      <c r="G4" s="81" t="s">
        <v>515</v>
      </c>
      <c r="H4" s="81" t="s">
        <v>516</v>
      </c>
      <c r="I4" s="81" t="s">
        <v>517</v>
      </c>
      <c r="J4" s="81" t="s">
        <v>518</v>
      </c>
      <c r="K4" s="81" t="s">
        <v>519</v>
      </c>
      <c r="L4" s="81" t="s">
        <v>520</v>
      </c>
      <c r="M4" s="81" t="s">
        <v>521</v>
      </c>
      <c r="N4" s="81" t="s">
        <v>522</v>
      </c>
      <c r="O4" s="81" t="s">
        <v>523</v>
      </c>
      <c r="P4" s="81" t="s">
        <v>524</v>
      </c>
      <c r="Q4" s="81" t="s">
        <v>525</v>
      </c>
      <c r="R4" s="81" t="s">
        <v>332</v>
      </c>
      <c r="S4" s="81" t="s">
        <v>333</v>
      </c>
      <c r="T4" s="81" t="s">
        <v>334</v>
      </c>
      <c r="U4" s="81" t="s">
        <v>335</v>
      </c>
      <c r="V4" s="81" t="s">
        <v>336</v>
      </c>
      <c r="W4" s="81" t="s">
        <v>337</v>
      </c>
      <c r="X4" s="81" t="s">
        <v>338</v>
      </c>
      <c r="Y4" s="81" t="s">
        <v>339</v>
      </c>
      <c r="Z4" s="81" t="s">
        <v>340</v>
      </c>
      <c r="AA4" s="81" t="s">
        <v>341</v>
      </c>
      <c r="AB4" s="81" t="s">
        <v>342</v>
      </c>
      <c r="AC4" s="81" t="s">
        <v>343</v>
      </c>
      <c r="AD4" s="81" t="s">
        <v>344</v>
      </c>
      <c r="AE4" s="81" t="s">
        <v>345</v>
      </c>
      <c r="AF4" s="81" t="s">
        <v>346</v>
      </c>
      <c r="AG4" s="81" t="s">
        <v>347</v>
      </c>
      <c r="AH4" s="81" t="s">
        <v>348</v>
      </c>
      <c r="AI4" s="81" t="s">
        <v>349</v>
      </c>
      <c r="AJ4" s="81" t="s">
        <v>350</v>
      </c>
      <c r="AK4" s="81" t="s">
        <v>351</v>
      </c>
      <c r="AL4" s="81" t="s">
        <v>352</v>
      </c>
    </row>
    <row r="5" spans="1:38" x14ac:dyDescent="0.25">
      <c r="A5" s="15" t="s">
        <v>306</v>
      </c>
      <c r="B5" s="42">
        <v>286</v>
      </c>
      <c r="C5" s="42">
        <v>421</v>
      </c>
      <c r="D5" s="42">
        <v>525</v>
      </c>
      <c r="E5" s="42">
        <v>907</v>
      </c>
      <c r="F5" s="42">
        <v>1009</v>
      </c>
      <c r="G5" s="42">
        <v>1220</v>
      </c>
      <c r="H5" s="42">
        <v>1474</v>
      </c>
      <c r="I5" s="42">
        <v>1803</v>
      </c>
      <c r="J5" s="42">
        <v>2166</v>
      </c>
      <c r="K5" s="42">
        <v>2771</v>
      </c>
      <c r="L5" s="42">
        <v>3359</v>
      </c>
      <c r="M5" s="42">
        <v>3894</v>
      </c>
      <c r="N5" s="42">
        <v>4139</v>
      </c>
      <c r="O5" s="42">
        <v>4846</v>
      </c>
      <c r="P5" s="42">
        <v>5819</v>
      </c>
      <c r="Q5" s="42">
        <v>6274</v>
      </c>
      <c r="R5" s="42">
        <v>7495</v>
      </c>
      <c r="S5" s="42">
        <v>8225</v>
      </c>
      <c r="T5" s="42">
        <v>9096</v>
      </c>
      <c r="U5" s="42">
        <v>9890</v>
      </c>
      <c r="V5" s="42">
        <v>11723</v>
      </c>
      <c r="W5" s="42">
        <v>12984</v>
      </c>
      <c r="X5" s="42">
        <v>13420</v>
      </c>
      <c r="Y5" s="42">
        <v>13830</v>
      </c>
      <c r="Z5" s="42">
        <v>14259</v>
      </c>
      <c r="AA5" s="42">
        <v>15039</v>
      </c>
      <c r="AB5" s="42">
        <v>16001</v>
      </c>
      <c r="AC5" s="42">
        <v>16720</v>
      </c>
      <c r="AD5" s="42">
        <v>18709</v>
      </c>
      <c r="AE5" s="42">
        <v>20636</v>
      </c>
      <c r="AF5" s="42">
        <v>23322</v>
      </c>
      <c r="AG5" s="42">
        <v>25201</v>
      </c>
      <c r="AH5" s="42">
        <v>26335</v>
      </c>
      <c r="AI5" s="42">
        <v>25816</v>
      </c>
      <c r="AJ5" s="42">
        <v>26904</v>
      </c>
      <c r="AK5" s="42">
        <v>29149</v>
      </c>
      <c r="AL5" s="42">
        <v>29576</v>
      </c>
    </row>
    <row r="6" spans="1:38" x14ac:dyDescent="0.25">
      <c r="A6" s="15" t="s">
        <v>327</v>
      </c>
      <c r="B6" s="42">
        <v>3866</v>
      </c>
      <c r="C6" s="42">
        <v>4630</v>
      </c>
      <c r="D6" s="42">
        <v>4511</v>
      </c>
      <c r="E6" s="42">
        <v>5551</v>
      </c>
      <c r="F6" s="42">
        <v>5357</v>
      </c>
      <c r="G6" s="42">
        <v>5359</v>
      </c>
      <c r="H6" s="42">
        <v>5358</v>
      </c>
      <c r="I6" s="42">
        <v>5568</v>
      </c>
      <c r="J6" s="42">
        <v>5747</v>
      </c>
      <c r="K6" s="42">
        <v>6734</v>
      </c>
      <c r="L6" s="42">
        <v>7561</v>
      </c>
      <c r="M6" s="42">
        <v>8359</v>
      </c>
      <c r="N6" s="42">
        <v>8367</v>
      </c>
      <c r="O6" s="42">
        <v>9136</v>
      </c>
      <c r="P6" s="42">
        <v>10263</v>
      </c>
      <c r="Q6" s="42">
        <v>10476</v>
      </c>
      <c r="R6" s="42">
        <v>11982</v>
      </c>
      <c r="S6" s="42">
        <v>12879</v>
      </c>
      <c r="T6" s="42">
        <v>13950</v>
      </c>
      <c r="U6" s="42">
        <v>14255</v>
      </c>
      <c r="V6" s="42">
        <v>15689</v>
      </c>
      <c r="W6" s="42">
        <v>16612</v>
      </c>
      <c r="X6" s="42">
        <v>16400</v>
      </c>
      <c r="Y6" s="42">
        <v>16282</v>
      </c>
      <c r="Z6" s="42">
        <v>16095</v>
      </c>
      <c r="AA6" s="42">
        <v>16354</v>
      </c>
      <c r="AB6" s="42">
        <v>16844</v>
      </c>
      <c r="AC6" s="42">
        <v>17171</v>
      </c>
      <c r="AD6" s="42">
        <v>18709</v>
      </c>
      <c r="AE6" s="42">
        <v>20192</v>
      </c>
      <c r="AF6" s="42">
        <v>22403</v>
      </c>
      <c r="AG6" s="42">
        <v>23486</v>
      </c>
      <c r="AH6" s="42">
        <v>23854</v>
      </c>
      <c r="AI6" s="42">
        <v>23029</v>
      </c>
      <c r="AJ6" s="42">
        <v>23538</v>
      </c>
      <c r="AK6" s="42">
        <v>23583</v>
      </c>
      <c r="AL6" s="42">
        <v>22594</v>
      </c>
    </row>
  </sheetData>
  <pageMargins left="0.75" right="0.75" top="0.75" bottom="0.5" header="0.5" footer="0.7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C93E-A241-42A9-AF35-F599502F7492}">
  <dimension ref="A1:G25"/>
  <sheetViews>
    <sheetView workbookViewId="0">
      <selection activeCell="C19" sqref="C19"/>
    </sheetView>
  </sheetViews>
  <sheetFormatPr defaultColWidth="11.5703125" defaultRowHeight="15" x14ac:dyDescent="0.25"/>
  <cols>
    <col min="1" max="16384" width="11.5703125" style="41"/>
  </cols>
  <sheetData>
    <row r="1" spans="1:7" x14ac:dyDescent="0.25">
      <c r="A1" s="15" t="s">
        <v>526</v>
      </c>
    </row>
    <row r="2" spans="1:7" x14ac:dyDescent="0.25">
      <c r="A2" s="41" t="s">
        <v>272</v>
      </c>
    </row>
    <row r="4" spans="1:7" ht="30" x14ac:dyDescent="0.25">
      <c r="A4" s="82"/>
      <c r="B4" s="92" t="s">
        <v>527</v>
      </c>
      <c r="C4" s="92" t="s">
        <v>528</v>
      </c>
      <c r="D4" s="92" t="s">
        <v>529</v>
      </c>
      <c r="E4" s="92" t="s">
        <v>282</v>
      </c>
      <c r="F4" s="92" t="s">
        <v>530</v>
      </c>
      <c r="G4" s="92" t="s">
        <v>531</v>
      </c>
    </row>
    <row r="5" spans="1:7" x14ac:dyDescent="0.25">
      <c r="A5" s="15" t="s">
        <v>332</v>
      </c>
      <c r="B5" s="42">
        <v>3653</v>
      </c>
      <c r="C5" s="42">
        <v>3008</v>
      </c>
      <c r="D5" s="42">
        <v>311</v>
      </c>
      <c r="E5" s="42">
        <v>523</v>
      </c>
      <c r="F5" s="76">
        <v>6.5328524031884827E-2</v>
      </c>
      <c r="G5" s="76">
        <v>0.10475972639527309</v>
      </c>
    </row>
    <row r="6" spans="1:7" x14ac:dyDescent="0.25">
      <c r="A6" s="15" t="s">
        <v>333</v>
      </c>
      <c r="B6" s="42">
        <v>3963</v>
      </c>
      <c r="C6" s="42">
        <v>3262</v>
      </c>
      <c r="D6" s="42">
        <v>373</v>
      </c>
      <c r="E6" s="42">
        <v>627</v>
      </c>
      <c r="F6" s="76">
        <v>6.2353272607756693E-2</v>
      </c>
      <c r="G6" s="76">
        <v>0.17391304347826098</v>
      </c>
    </row>
    <row r="7" spans="1:7" x14ac:dyDescent="0.25">
      <c r="A7" s="15" t="s">
        <v>334</v>
      </c>
      <c r="B7" s="42">
        <v>4546</v>
      </c>
      <c r="C7" s="42">
        <v>3645</v>
      </c>
      <c r="D7" s="42">
        <v>365</v>
      </c>
      <c r="E7" s="42">
        <v>541</v>
      </c>
      <c r="F7" s="76">
        <v>0.11031556616282145</v>
      </c>
      <c r="G7" s="76">
        <v>-0.1130268199233716</v>
      </c>
    </row>
    <row r="8" spans="1:7" x14ac:dyDescent="0.25">
      <c r="A8" s="15" t="s">
        <v>335</v>
      </c>
      <c r="B8" s="42">
        <v>4930</v>
      </c>
      <c r="C8" s="42">
        <v>3950</v>
      </c>
      <c r="D8" s="42">
        <v>370</v>
      </c>
      <c r="E8" s="42">
        <v>640</v>
      </c>
      <c r="F8" s="76">
        <v>1.8947536024201961E-2</v>
      </c>
      <c r="G8" s="76">
        <v>4.8236141108711328E-2</v>
      </c>
    </row>
    <row r="9" spans="1:7" x14ac:dyDescent="0.25">
      <c r="A9" s="15" t="s">
        <v>336</v>
      </c>
      <c r="B9" s="42">
        <v>6069</v>
      </c>
      <c r="C9" s="42">
        <v>4463</v>
      </c>
      <c r="D9" s="42">
        <v>393</v>
      </c>
      <c r="E9" s="42">
        <v>797</v>
      </c>
      <c r="F9" s="76">
        <v>0.10133604187827183</v>
      </c>
      <c r="G9" s="76">
        <v>9.4093406593406703E-2</v>
      </c>
    </row>
    <row r="10" spans="1:7" x14ac:dyDescent="0.25">
      <c r="A10" s="15" t="s">
        <v>337</v>
      </c>
      <c r="B10" s="42">
        <v>6803</v>
      </c>
      <c r="C10" s="42">
        <v>4810</v>
      </c>
      <c r="D10" s="42">
        <v>452</v>
      </c>
      <c r="E10" s="42">
        <v>919</v>
      </c>
      <c r="F10" s="76">
        <v>5.4057888762769624E-2</v>
      </c>
      <c r="G10" s="76">
        <v>0.10106716886377898</v>
      </c>
    </row>
    <row r="11" spans="1:7" x14ac:dyDescent="0.25">
      <c r="A11" s="15" t="s">
        <v>338</v>
      </c>
      <c r="B11" s="42">
        <v>7248</v>
      </c>
      <c r="C11" s="42">
        <v>4839</v>
      </c>
      <c r="D11" s="42">
        <v>360</v>
      </c>
      <c r="E11" s="42">
        <v>973</v>
      </c>
      <c r="F11" s="76">
        <v>-5.8554314174181776E-3</v>
      </c>
      <c r="G11" s="76">
        <v>-7.1265678449258796E-2</v>
      </c>
    </row>
    <row r="12" spans="1:7" x14ac:dyDescent="0.25">
      <c r="A12" s="15" t="s">
        <v>339</v>
      </c>
      <c r="B12" s="42">
        <v>7615</v>
      </c>
      <c r="C12" s="42">
        <v>5070</v>
      </c>
      <c r="D12" s="42">
        <v>405</v>
      </c>
      <c r="E12" s="42">
        <v>740</v>
      </c>
      <c r="F12" s="76">
        <v>1.103513641595022E-2</v>
      </c>
      <c r="G12" s="76">
        <v>-0.17249846531614488</v>
      </c>
    </row>
    <row r="13" spans="1:7" x14ac:dyDescent="0.25">
      <c r="A13" s="15" t="s">
        <v>340</v>
      </c>
      <c r="B13" s="42">
        <v>7952</v>
      </c>
      <c r="C13" s="42">
        <v>5435</v>
      </c>
      <c r="D13" s="42">
        <v>384</v>
      </c>
      <c r="E13" s="42">
        <v>488</v>
      </c>
      <c r="F13" s="76">
        <v>1.1852149457613592E-2</v>
      </c>
      <c r="G13" s="76">
        <v>-0.27002967359050445</v>
      </c>
    </row>
    <row r="14" spans="1:7" x14ac:dyDescent="0.25">
      <c r="A14" s="15" t="s">
        <v>341</v>
      </c>
      <c r="B14" s="42">
        <v>8395</v>
      </c>
      <c r="C14" s="42">
        <v>5789</v>
      </c>
      <c r="D14" s="42">
        <v>403</v>
      </c>
      <c r="E14" s="42">
        <v>452</v>
      </c>
      <c r="F14" s="76">
        <v>2.0713387598438215E-2</v>
      </c>
      <c r="G14" s="76">
        <v>-5.4878048780487854E-2</v>
      </c>
    </row>
    <row r="15" spans="1:7" x14ac:dyDescent="0.25">
      <c r="A15" s="15" t="s">
        <v>342</v>
      </c>
      <c r="B15" s="42">
        <v>8949</v>
      </c>
      <c r="C15" s="42">
        <v>6120</v>
      </c>
      <c r="D15" s="42">
        <v>419</v>
      </c>
      <c r="E15" s="42">
        <v>512</v>
      </c>
      <c r="F15" s="76">
        <v>2.8462136929460646E-2</v>
      </c>
      <c r="G15" s="76">
        <v>5.4838709677419439E-2</v>
      </c>
    </row>
    <row r="16" spans="1:7" x14ac:dyDescent="0.25">
      <c r="A16" s="15" t="s">
        <v>343</v>
      </c>
      <c r="B16" s="42">
        <v>9126</v>
      </c>
      <c r="C16" s="42">
        <v>6522</v>
      </c>
      <c r="D16" s="42">
        <v>461</v>
      </c>
      <c r="E16" s="42">
        <v>611</v>
      </c>
      <c r="F16" s="76">
        <v>1.3049234066696114E-2</v>
      </c>
      <c r="G16" s="76">
        <v>0.12232415902140681</v>
      </c>
    </row>
    <row r="17" spans="1:7" x14ac:dyDescent="0.25">
      <c r="A17" s="15" t="s">
        <v>344</v>
      </c>
      <c r="B17" s="42">
        <v>10933</v>
      </c>
      <c r="C17" s="42">
        <v>6308</v>
      </c>
      <c r="D17" s="42">
        <v>517</v>
      </c>
      <c r="E17" s="42">
        <v>951</v>
      </c>
      <c r="F17" s="76">
        <v>7.2868699439950113E-2</v>
      </c>
      <c r="G17" s="76">
        <v>0.33333333333333326</v>
      </c>
    </row>
    <row r="18" spans="1:7" x14ac:dyDescent="0.25">
      <c r="A18" s="15" t="s">
        <v>345</v>
      </c>
      <c r="B18" s="42">
        <v>11864</v>
      </c>
      <c r="C18" s="42">
        <v>7008</v>
      </c>
      <c r="D18" s="42">
        <v>756</v>
      </c>
      <c r="E18" s="42">
        <v>1008</v>
      </c>
      <c r="F18" s="76">
        <v>7.1051563134388873E-2</v>
      </c>
      <c r="G18" s="76">
        <v>0.1757493188010899</v>
      </c>
    </row>
    <row r="19" spans="1:7" x14ac:dyDescent="0.25">
      <c r="A19" s="15" t="s">
        <v>346</v>
      </c>
      <c r="B19" s="42">
        <v>13049</v>
      </c>
      <c r="C19" s="42">
        <v>8051</v>
      </c>
      <c r="D19" s="42">
        <v>516</v>
      </c>
      <c r="E19" s="42">
        <v>1706</v>
      </c>
      <c r="F19" s="76">
        <v>9.7638903931549947E-2</v>
      </c>
      <c r="G19" s="76">
        <v>0.23638470451911942</v>
      </c>
    </row>
    <row r="20" spans="1:7" x14ac:dyDescent="0.25">
      <c r="A20" s="15" t="s">
        <v>347</v>
      </c>
      <c r="B20" s="42">
        <v>14033</v>
      </c>
      <c r="C20" s="42">
        <v>8669</v>
      </c>
      <c r="D20" s="42">
        <v>703</v>
      </c>
      <c r="E20" s="42">
        <v>1796</v>
      </c>
      <c r="F20" s="76">
        <v>4.3860081898465575E-2</v>
      </c>
      <c r="G20" s="76">
        <v>9.1377694470478055E-2</v>
      </c>
    </row>
    <row r="21" spans="1:7" x14ac:dyDescent="0.25">
      <c r="A21" s="15" t="s">
        <v>348</v>
      </c>
      <c r="B21" s="42">
        <v>15002</v>
      </c>
      <c r="C21" s="42">
        <v>8643</v>
      </c>
      <c r="D21" s="42">
        <v>587</v>
      </c>
      <c r="E21" s="42">
        <v>2102</v>
      </c>
      <c r="F21" s="76">
        <v>1.2288496077133892E-2</v>
      </c>
      <c r="G21" s="76">
        <v>4.5942464577071629E-2</v>
      </c>
    </row>
    <row r="22" spans="1:7" x14ac:dyDescent="0.25">
      <c r="A22" s="15" t="s">
        <v>349</v>
      </c>
      <c r="B22" s="42">
        <v>14669</v>
      </c>
      <c r="C22" s="42">
        <v>8439</v>
      </c>
      <c r="D22" s="42">
        <v>683</v>
      </c>
      <c r="E22" s="42">
        <v>2026</v>
      </c>
      <c r="F22" s="76">
        <v>-3.7538519002707993E-2</v>
      </c>
      <c r="G22" s="76">
        <v>-7.7996715927750593E-3</v>
      </c>
    </row>
    <row r="23" spans="1:7" x14ac:dyDescent="0.25">
      <c r="A23" s="15" t="s">
        <v>350</v>
      </c>
      <c r="B23" s="42">
        <v>15575</v>
      </c>
      <c r="C23" s="42">
        <v>8743</v>
      </c>
      <c r="D23" s="42">
        <v>695</v>
      </c>
      <c r="E23" s="42">
        <v>1892</v>
      </c>
      <c r="F23" s="76">
        <v>3.2065586494615328E-2</v>
      </c>
      <c r="G23" s="76">
        <v>-6.37153496069508E-2</v>
      </c>
    </row>
    <row r="24" spans="1:7" x14ac:dyDescent="0.25">
      <c r="A24" s="15" t="s">
        <v>351</v>
      </c>
      <c r="B24" s="42">
        <v>16293</v>
      </c>
      <c r="C24" s="42">
        <v>9994</v>
      </c>
      <c r="D24" s="42">
        <v>595</v>
      </c>
      <c r="E24" s="42">
        <v>2267</v>
      </c>
      <c r="F24" s="76">
        <v>-3.2902467685080872E-4</v>
      </c>
      <c r="G24" s="76">
        <v>2.297834732655768E-2</v>
      </c>
    </row>
    <row r="25" spans="1:7" x14ac:dyDescent="0.25">
      <c r="A25" s="15" t="s">
        <v>352</v>
      </c>
      <c r="B25" s="42">
        <v>16470</v>
      </c>
      <c r="C25" s="42">
        <v>10073</v>
      </c>
      <c r="D25" s="42">
        <v>530</v>
      </c>
      <c r="E25" s="42">
        <v>2503</v>
      </c>
      <c r="F25" s="76">
        <v>-4.6595824713184131E-2</v>
      </c>
      <c r="G25" s="76">
        <v>8.6393088552916275E-4</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8EFE-8F4D-462D-91C7-03F81C77FA95}">
  <dimension ref="A1:M13"/>
  <sheetViews>
    <sheetView workbookViewId="0">
      <selection activeCell="A2" sqref="A2"/>
    </sheetView>
  </sheetViews>
  <sheetFormatPr defaultColWidth="11.5703125" defaultRowHeight="15" x14ac:dyDescent="0.25"/>
  <cols>
    <col min="1" max="1" width="21.42578125" style="41" customWidth="1"/>
    <col min="2" max="3" width="6.28515625" style="41" customWidth="1"/>
    <col min="4" max="12" width="6" style="41" bestFit="1" customWidth="1"/>
    <col min="13" max="13" width="7.85546875" style="41" customWidth="1"/>
    <col min="14" max="14" width="11.5703125" style="41"/>
    <col min="15" max="15" width="35" style="41" bestFit="1" customWidth="1"/>
    <col min="16" max="16" width="11.5703125" style="41"/>
    <col min="17" max="33" width="5.85546875" style="41" customWidth="1"/>
    <col min="34" max="16384" width="11.5703125" style="41"/>
  </cols>
  <sheetData>
    <row r="1" spans="1:13" x14ac:dyDescent="0.25">
      <c r="A1" s="15" t="s">
        <v>532</v>
      </c>
    </row>
    <row r="2" spans="1:13" x14ac:dyDescent="0.25">
      <c r="A2" s="41" t="s">
        <v>533</v>
      </c>
    </row>
    <row r="3" spans="1:13" x14ac:dyDescent="0.25">
      <c r="A3" s="83"/>
      <c r="B3" s="83"/>
      <c r="C3" s="83"/>
      <c r="D3" s="83"/>
      <c r="E3" s="83"/>
      <c r="F3" s="83"/>
      <c r="G3" s="83"/>
      <c r="H3" s="83"/>
      <c r="I3" s="83"/>
      <c r="J3" s="83"/>
      <c r="K3" s="83"/>
      <c r="L3" s="83"/>
    </row>
    <row r="4" spans="1:13" x14ac:dyDescent="0.25">
      <c r="A4" s="82"/>
      <c r="B4" s="81" t="s">
        <v>332</v>
      </c>
      <c r="C4" s="81" t="s">
        <v>334</v>
      </c>
      <c r="D4" s="81" t="s">
        <v>336</v>
      </c>
      <c r="E4" s="81" t="s">
        <v>338</v>
      </c>
      <c r="F4" s="81" t="s">
        <v>340</v>
      </c>
      <c r="G4" s="81" t="s">
        <v>342</v>
      </c>
      <c r="H4" s="81" t="s">
        <v>344</v>
      </c>
      <c r="I4" s="81" t="s">
        <v>346</v>
      </c>
      <c r="J4" s="81" t="s">
        <v>348</v>
      </c>
      <c r="K4" s="81" t="s">
        <v>350</v>
      </c>
      <c r="L4" s="81" t="s">
        <v>352</v>
      </c>
      <c r="M4" s="15"/>
    </row>
    <row r="5" spans="1:13" x14ac:dyDescent="0.25">
      <c r="A5" s="15" t="s">
        <v>534</v>
      </c>
      <c r="B5" s="42">
        <v>6661</v>
      </c>
      <c r="C5" s="42">
        <v>8190</v>
      </c>
      <c r="D5" s="42">
        <v>10533</v>
      </c>
      <c r="E5" s="42">
        <v>12086</v>
      </c>
      <c r="F5" s="42">
        <v>13388</v>
      </c>
      <c r="G5" s="42">
        <v>15070</v>
      </c>
      <c r="H5" s="42">
        <v>17241</v>
      </c>
      <c r="I5" s="42">
        <v>21100</v>
      </c>
      <c r="J5" s="42">
        <v>23645</v>
      </c>
      <c r="K5" s="42">
        <v>24318</v>
      </c>
      <c r="L5" s="42">
        <v>26543</v>
      </c>
      <c r="M5" s="77"/>
    </row>
    <row r="6" spans="1:13" x14ac:dyDescent="0.25">
      <c r="A6" s="15" t="s">
        <v>535</v>
      </c>
      <c r="B6" s="42">
        <v>4166</v>
      </c>
      <c r="C6" s="42">
        <v>5110</v>
      </c>
      <c r="D6" s="42">
        <v>6523</v>
      </c>
      <c r="E6" s="42">
        <v>7730</v>
      </c>
      <c r="F6" s="42">
        <v>8701</v>
      </c>
      <c r="G6" s="42">
        <v>10125</v>
      </c>
      <c r="H6" s="42">
        <v>11737</v>
      </c>
      <c r="I6" s="42">
        <v>14649</v>
      </c>
      <c r="J6" s="42">
        <v>15706</v>
      </c>
      <c r="K6" s="42">
        <v>16044</v>
      </c>
      <c r="L6" s="42">
        <v>16511</v>
      </c>
      <c r="M6" s="42"/>
    </row>
    <row r="7" spans="1:13" x14ac:dyDescent="0.25">
      <c r="A7" s="15" t="s">
        <v>536</v>
      </c>
      <c r="B7" s="42">
        <v>365</v>
      </c>
      <c r="C7" s="42">
        <v>421</v>
      </c>
      <c r="D7" s="42">
        <v>462</v>
      </c>
      <c r="E7" s="42">
        <v>496</v>
      </c>
      <c r="F7" s="42">
        <v>542</v>
      </c>
      <c r="G7" s="42">
        <v>645</v>
      </c>
      <c r="H7" s="42">
        <v>567</v>
      </c>
      <c r="I7" s="42">
        <v>522</v>
      </c>
      <c r="J7" s="42">
        <v>610</v>
      </c>
      <c r="K7" s="42">
        <v>552</v>
      </c>
      <c r="L7" s="42">
        <v>623</v>
      </c>
      <c r="M7" s="77"/>
    </row>
    <row r="8" spans="1:13" x14ac:dyDescent="0.25">
      <c r="A8" s="15" t="s">
        <v>537</v>
      </c>
      <c r="B8" s="42">
        <v>1280</v>
      </c>
      <c r="C8" s="42">
        <v>1545</v>
      </c>
      <c r="D8" s="42">
        <v>1866</v>
      </c>
      <c r="E8" s="42">
        <v>2307</v>
      </c>
      <c r="F8" s="42">
        <v>2439</v>
      </c>
      <c r="G8" s="42">
        <v>2344</v>
      </c>
      <c r="H8" s="42">
        <v>2637</v>
      </c>
      <c r="I8" s="42">
        <v>3232</v>
      </c>
      <c r="J8" s="42">
        <v>3712</v>
      </c>
      <c r="K8" s="42">
        <v>3805</v>
      </c>
      <c r="L8" s="42">
        <v>4409</v>
      </c>
      <c r="M8" s="77"/>
    </row>
    <row r="9" spans="1:13" x14ac:dyDescent="0.25">
      <c r="A9" s="15" t="s">
        <v>538</v>
      </c>
      <c r="B9" s="42">
        <v>345</v>
      </c>
      <c r="C9" s="42">
        <v>513</v>
      </c>
      <c r="D9" s="42">
        <v>969</v>
      </c>
      <c r="E9" s="42">
        <v>818</v>
      </c>
      <c r="F9" s="42">
        <v>948</v>
      </c>
      <c r="G9" s="42">
        <v>1036</v>
      </c>
      <c r="H9" s="42">
        <v>1137</v>
      </c>
      <c r="I9" s="42">
        <v>1208</v>
      </c>
      <c r="J9" s="42">
        <v>1579</v>
      </c>
      <c r="K9" s="42">
        <v>1424</v>
      </c>
      <c r="L9" s="42">
        <v>1822</v>
      </c>
      <c r="M9" s="77"/>
    </row>
    <row r="10" spans="1:13" x14ac:dyDescent="0.25">
      <c r="A10" s="15" t="s">
        <v>539</v>
      </c>
      <c r="B10" s="42">
        <v>291</v>
      </c>
      <c r="C10" s="42">
        <v>328</v>
      </c>
      <c r="D10" s="42">
        <v>430</v>
      </c>
      <c r="E10" s="42">
        <v>414</v>
      </c>
      <c r="F10" s="42">
        <v>439</v>
      </c>
      <c r="G10" s="42">
        <v>484</v>
      </c>
      <c r="H10" s="42">
        <v>605</v>
      </c>
      <c r="I10" s="42">
        <v>758</v>
      </c>
      <c r="J10" s="42">
        <v>1043</v>
      </c>
      <c r="K10" s="42">
        <v>1404</v>
      </c>
      <c r="L10" s="42">
        <v>1727</v>
      </c>
      <c r="M10" s="77"/>
    </row>
    <row r="11" spans="1:13" x14ac:dyDescent="0.25">
      <c r="A11" s="15" t="s">
        <v>451</v>
      </c>
      <c r="B11" s="42">
        <v>135</v>
      </c>
      <c r="C11" s="42">
        <v>165</v>
      </c>
      <c r="D11" s="42">
        <v>170</v>
      </c>
      <c r="E11" s="42">
        <v>198</v>
      </c>
      <c r="F11" s="42">
        <v>225</v>
      </c>
      <c r="G11" s="42">
        <v>321</v>
      </c>
      <c r="H11" s="42">
        <v>406</v>
      </c>
      <c r="I11" s="42">
        <v>526</v>
      </c>
      <c r="J11" s="42">
        <v>670</v>
      </c>
      <c r="K11" s="42">
        <v>822</v>
      </c>
      <c r="L11" s="42">
        <v>1142</v>
      </c>
      <c r="M11" s="77"/>
    </row>
    <row r="12" spans="1:13" x14ac:dyDescent="0.25">
      <c r="A12" s="15" t="s">
        <v>540</v>
      </c>
      <c r="B12" s="42">
        <v>79</v>
      </c>
      <c r="C12" s="42">
        <v>107</v>
      </c>
      <c r="D12" s="42">
        <v>112</v>
      </c>
      <c r="E12" s="42">
        <v>124</v>
      </c>
      <c r="F12" s="42">
        <v>93</v>
      </c>
      <c r="G12" s="42">
        <v>115</v>
      </c>
      <c r="H12" s="42">
        <v>151</v>
      </c>
      <c r="I12" s="42">
        <v>204</v>
      </c>
      <c r="J12" s="42">
        <v>325</v>
      </c>
      <c r="K12" s="42">
        <v>266</v>
      </c>
      <c r="L12" s="42">
        <v>309</v>
      </c>
      <c r="M12" s="77"/>
    </row>
    <row r="13" spans="1:13" x14ac:dyDescent="0.25">
      <c r="A13" s="41" t="s">
        <v>541</v>
      </c>
      <c r="B13" s="77">
        <f t="shared" ref="B13:L13" si="0">(B5-B6)/B5</f>
        <v>0.37456838312565682</v>
      </c>
      <c r="C13" s="77">
        <f t="shared" si="0"/>
        <v>0.37606837606837606</v>
      </c>
      <c r="D13" s="77">
        <f t="shared" si="0"/>
        <v>0.38070825026108424</v>
      </c>
      <c r="E13" s="77">
        <f t="shared" si="0"/>
        <v>0.36041701141816979</v>
      </c>
      <c r="F13" s="77">
        <f t="shared" si="0"/>
        <v>0.35008963250672243</v>
      </c>
      <c r="G13" s="77">
        <f t="shared" si="0"/>
        <v>0.3281353682813537</v>
      </c>
      <c r="H13" s="77">
        <f t="shared" si="0"/>
        <v>0.31923902325851167</v>
      </c>
      <c r="I13" s="77">
        <f t="shared" si="0"/>
        <v>0.30573459715639811</v>
      </c>
      <c r="J13" s="77">
        <f t="shared" si="0"/>
        <v>0.33575808839078031</v>
      </c>
      <c r="K13" s="77">
        <f t="shared" si="0"/>
        <v>0.34024179620034545</v>
      </c>
      <c r="L13" s="77">
        <f t="shared" si="0"/>
        <v>0.37795275590551181</v>
      </c>
      <c r="M13" s="77"/>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219B-9A0D-4FB4-93BA-87E41FD7B88C}">
  <dimension ref="A1:L14"/>
  <sheetViews>
    <sheetView workbookViewId="0">
      <selection activeCell="A3" sqref="A3"/>
    </sheetView>
  </sheetViews>
  <sheetFormatPr defaultColWidth="11.5703125" defaultRowHeight="15" x14ac:dyDescent="0.25"/>
  <cols>
    <col min="1" max="1" width="21.42578125" style="41" customWidth="1"/>
    <col min="2" max="3" width="6.28515625" style="41" customWidth="1"/>
    <col min="4" max="12" width="6" style="41" bestFit="1" customWidth="1"/>
    <col min="13" max="13" width="7.85546875" style="41" customWidth="1"/>
    <col min="14" max="14" width="11.5703125" style="41"/>
    <col min="15" max="15" width="35" style="41" bestFit="1" customWidth="1"/>
    <col min="16" max="16" width="11.5703125" style="41"/>
    <col min="17" max="33" width="5.85546875" style="41" customWidth="1"/>
    <col min="34" max="16384" width="11.5703125" style="41"/>
  </cols>
  <sheetData>
    <row r="1" spans="1:12" x14ac:dyDescent="0.25">
      <c r="A1" s="15" t="s">
        <v>542</v>
      </c>
    </row>
    <row r="2" spans="1:12" x14ac:dyDescent="0.25">
      <c r="A2" s="41" t="s">
        <v>533</v>
      </c>
    </row>
    <row r="5" spans="1:12" x14ac:dyDescent="0.25">
      <c r="A5" s="82"/>
      <c r="B5" s="81" t="s">
        <v>332</v>
      </c>
      <c r="C5" s="81" t="s">
        <v>334</v>
      </c>
      <c r="D5" s="81" t="s">
        <v>336</v>
      </c>
      <c r="E5" s="81" t="s">
        <v>338</v>
      </c>
      <c r="F5" s="81" t="s">
        <v>340</v>
      </c>
      <c r="G5" s="81" t="s">
        <v>342</v>
      </c>
      <c r="H5" s="81" t="s">
        <v>344</v>
      </c>
      <c r="I5" s="81" t="s">
        <v>346</v>
      </c>
      <c r="J5" s="81" t="s">
        <v>348</v>
      </c>
      <c r="K5" s="81" t="s">
        <v>350</v>
      </c>
      <c r="L5" s="81" t="s">
        <v>352</v>
      </c>
    </row>
    <row r="6" spans="1:12" x14ac:dyDescent="0.25">
      <c r="A6" s="15" t="s">
        <v>534</v>
      </c>
      <c r="B6" s="42">
        <v>10640.575079872204</v>
      </c>
      <c r="C6" s="42">
        <v>12561.349693251534</v>
      </c>
      <c r="D6" s="42">
        <v>14100.401606425703</v>
      </c>
      <c r="E6" s="42">
        <v>14775.061124694377</v>
      </c>
      <c r="F6" s="42">
        <v>15110.609480812642</v>
      </c>
      <c r="G6" s="42">
        <v>15863.157894736843</v>
      </c>
      <c r="H6" s="42">
        <v>17241</v>
      </c>
      <c r="I6" s="42">
        <v>20268.972142170991</v>
      </c>
      <c r="J6" s="42">
        <v>21417.572463768112</v>
      </c>
      <c r="K6" s="42">
        <v>21275.590551181103</v>
      </c>
      <c r="L6" s="42">
        <v>20277.310924369747</v>
      </c>
    </row>
    <row r="7" spans="1:12" x14ac:dyDescent="0.25">
      <c r="A7" s="15" t="s">
        <v>535</v>
      </c>
      <c r="B7" s="42">
        <v>6654.9520766773167</v>
      </c>
      <c r="C7" s="42">
        <v>7837.4233128834348</v>
      </c>
      <c r="D7" s="42">
        <v>8732.262382864792</v>
      </c>
      <c r="E7" s="42">
        <v>9449.8777506112474</v>
      </c>
      <c r="F7" s="42">
        <v>9820.541760722348</v>
      </c>
      <c r="G7" s="42">
        <v>10657.894736842105</v>
      </c>
      <c r="H7" s="42">
        <v>11737</v>
      </c>
      <c r="I7" s="42">
        <v>14072.046109510087</v>
      </c>
      <c r="J7" s="42">
        <v>14226.449275362318</v>
      </c>
      <c r="K7" s="42">
        <v>14036.745406824146</v>
      </c>
      <c r="L7" s="42">
        <v>12613.44537815126</v>
      </c>
    </row>
    <row r="8" spans="1:12" x14ac:dyDescent="0.25">
      <c r="A8" s="15" t="s">
        <v>536</v>
      </c>
      <c r="B8" s="42">
        <v>583.06709265175721</v>
      </c>
      <c r="C8" s="42">
        <v>645.70552147239266</v>
      </c>
      <c r="D8" s="42">
        <v>618.47389558232931</v>
      </c>
      <c r="E8" s="42">
        <v>606.35696821515899</v>
      </c>
      <c r="F8" s="42">
        <v>611.73814898419869</v>
      </c>
      <c r="G8" s="42">
        <v>678.94736842105272</v>
      </c>
      <c r="H8" s="42">
        <v>567</v>
      </c>
      <c r="I8" s="42">
        <v>501.44092219020177</v>
      </c>
      <c r="J8" s="42">
        <v>552.53623188405788</v>
      </c>
      <c r="K8" s="42">
        <v>482.93963254593177</v>
      </c>
      <c r="L8" s="42">
        <v>475.93582887700535</v>
      </c>
    </row>
    <row r="9" spans="1:12" x14ac:dyDescent="0.25">
      <c r="A9" s="15" t="s">
        <v>537</v>
      </c>
      <c r="B9" s="42">
        <v>2044.7284345047924</v>
      </c>
      <c r="C9" s="42">
        <v>2369.6319018404906</v>
      </c>
      <c r="D9" s="42">
        <v>2497.9919678714859</v>
      </c>
      <c r="E9" s="42">
        <v>2820.2933985330073</v>
      </c>
      <c r="F9" s="42">
        <v>2752.8216704288939</v>
      </c>
      <c r="G9" s="42">
        <v>2467.3684210526317</v>
      </c>
      <c r="H9" s="42">
        <v>2637</v>
      </c>
      <c r="I9" s="42">
        <v>3104.7070124879924</v>
      </c>
      <c r="J9" s="42">
        <v>3362.31884057971</v>
      </c>
      <c r="K9" s="42">
        <v>3328.9588801399823</v>
      </c>
      <c r="L9" s="42">
        <v>3368.2200152788391</v>
      </c>
    </row>
    <row r="10" spans="1:12" x14ac:dyDescent="0.25">
      <c r="A10" s="15" t="s">
        <v>538</v>
      </c>
      <c r="B10" s="42">
        <v>551.11821086261978</v>
      </c>
      <c r="C10" s="42">
        <v>786.80981595092021</v>
      </c>
      <c r="D10" s="42">
        <v>1297.1887550200804</v>
      </c>
      <c r="E10" s="42">
        <v>1000.0000000000001</v>
      </c>
      <c r="F10" s="42">
        <v>1069.9774266365689</v>
      </c>
      <c r="G10" s="42">
        <v>1090.5263157894738</v>
      </c>
      <c r="H10" s="42">
        <v>1137</v>
      </c>
      <c r="I10" s="42">
        <v>1160.422670509126</v>
      </c>
      <c r="J10" s="42">
        <v>1430.2536231884058</v>
      </c>
      <c r="K10" s="42">
        <v>1245.8442694663167</v>
      </c>
      <c r="L10" s="42">
        <v>1391.9022154316272</v>
      </c>
    </row>
    <row r="11" spans="1:12" x14ac:dyDescent="0.25">
      <c r="A11" s="15" t="s">
        <v>539</v>
      </c>
      <c r="B11" s="42">
        <v>464.85623003194888</v>
      </c>
      <c r="C11" s="42">
        <v>503.06748466257665</v>
      </c>
      <c r="D11" s="42">
        <v>575.63587684069614</v>
      </c>
      <c r="E11" s="42">
        <v>506.11246943765286</v>
      </c>
      <c r="F11" s="42">
        <v>495.48532731376974</v>
      </c>
      <c r="G11" s="42">
        <v>509.47368421052636</v>
      </c>
      <c r="H11" s="42">
        <v>605</v>
      </c>
      <c r="I11" s="42">
        <v>728.14601344860716</v>
      </c>
      <c r="J11" s="42">
        <v>944.74637681159413</v>
      </c>
      <c r="K11" s="42">
        <v>1228.3464566929133</v>
      </c>
      <c r="L11" s="42">
        <v>1319.327731092437</v>
      </c>
    </row>
    <row r="12" spans="1:12" x14ac:dyDescent="0.25">
      <c r="A12" s="15" t="s">
        <v>451</v>
      </c>
      <c r="B12" s="42">
        <v>215.65495207667732</v>
      </c>
      <c r="C12" s="42">
        <v>253.06748466257667</v>
      </c>
      <c r="D12" s="42">
        <v>227.57697456492636</v>
      </c>
      <c r="E12" s="42">
        <v>242.05378973105135</v>
      </c>
      <c r="F12" s="42">
        <v>253.95033860045146</v>
      </c>
      <c r="G12" s="42">
        <v>337.89473684210526</v>
      </c>
      <c r="H12" s="42">
        <v>406</v>
      </c>
      <c r="I12" s="42">
        <v>505.28338136407302</v>
      </c>
      <c r="J12" s="42">
        <v>606.88405797101439</v>
      </c>
      <c r="K12" s="42">
        <v>719.1601049868766</v>
      </c>
      <c r="L12" s="42">
        <v>872.42169595110772</v>
      </c>
    </row>
    <row r="13" spans="1:12" x14ac:dyDescent="0.25">
      <c r="A13" s="15" t="s">
        <v>540</v>
      </c>
      <c r="B13" s="42">
        <v>126.19808306709265</v>
      </c>
      <c r="C13" s="42">
        <v>164.11042944785277</v>
      </c>
      <c r="D13" s="42">
        <v>149.93306559571619</v>
      </c>
      <c r="E13" s="42">
        <v>151.58924205378975</v>
      </c>
      <c r="F13" s="42">
        <v>104.96613995485328</v>
      </c>
      <c r="G13" s="42">
        <v>121.05263157894737</v>
      </c>
      <c r="H13" s="42">
        <v>151</v>
      </c>
      <c r="I13" s="42">
        <v>195.96541786743518</v>
      </c>
      <c r="J13" s="42">
        <v>294.38405797101444</v>
      </c>
      <c r="K13" s="42">
        <v>232.72090988626422</v>
      </c>
      <c r="L13" s="42">
        <v>236.05805958747138</v>
      </c>
    </row>
    <row r="14" spans="1:12" x14ac:dyDescent="0.25">
      <c r="D14" s="42"/>
      <c r="E14" s="42"/>
      <c r="F14" s="42"/>
      <c r="G14" s="42"/>
      <c r="H14" s="42"/>
      <c r="I14" s="42"/>
      <c r="J14" s="42"/>
      <c r="K14" s="42"/>
      <c r="L14" s="4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184F-A6A9-445C-8CB5-74DC5905B121}">
  <dimension ref="A1:T22"/>
  <sheetViews>
    <sheetView workbookViewId="0">
      <selection activeCell="D7" sqref="D7"/>
    </sheetView>
  </sheetViews>
  <sheetFormatPr defaultColWidth="11.42578125" defaultRowHeight="15" x14ac:dyDescent="0.25"/>
  <cols>
    <col min="1" max="1" width="10.28515625" style="19" customWidth="1"/>
    <col min="2" max="2" width="13.42578125" style="19" customWidth="1"/>
    <col min="3" max="10" width="11.42578125" style="19"/>
    <col min="11" max="11" width="12.85546875" style="19" customWidth="1"/>
    <col min="12" max="16384" width="11.42578125" style="19"/>
  </cols>
  <sheetData>
    <row r="1" spans="1:20" s="18" customFormat="1" ht="17.25" x14ac:dyDescent="0.25">
      <c r="A1" s="39" t="s">
        <v>7</v>
      </c>
      <c r="B1" s="18" t="s">
        <v>273</v>
      </c>
      <c r="I1"/>
      <c r="J1"/>
      <c r="K1"/>
      <c r="L1"/>
      <c r="M1"/>
      <c r="N1"/>
      <c r="O1"/>
      <c r="P1"/>
      <c r="Q1"/>
      <c r="R1"/>
      <c r="S1"/>
      <c r="T1"/>
    </row>
    <row r="2" spans="1:20" x14ac:dyDescent="0.25">
      <c r="I2"/>
      <c r="J2"/>
      <c r="K2"/>
      <c r="L2"/>
      <c r="M2"/>
      <c r="N2"/>
      <c r="O2"/>
      <c r="P2"/>
      <c r="Q2"/>
      <c r="R2"/>
      <c r="S2"/>
      <c r="T2"/>
    </row>
    <row r="3" spans="1:20" x14ac:dyDescent="0.25">
      <c r="I3"/>
      <c r="J3"/>
      <c r="K3"/>
      <c r="L3"/>
      <c r="M3"/>
      <c r="N3"/>
      <c r="O3"/>
      <c r="P3"/>
      <c r="Q3"/>
      <c r="R3"/>
      <c r="S3"/>
      <c r="T3"/>
    </row>
    <row r="4" spans="1:20" x14ac:dyDescent="0.25">
      <c r="I4"/>
      <c r="J4"/>
      <c r="K4"/>
      <c r="L4"/>
      <c r="M4"/>
      <c r="N4"/>
      <c r="O4"/>
      <c r="P4"/>
      <c r="Q4"/>
      <c r="R4"/>
      <c r="S4"/>
      <c r="T4"/>
    </row>
    <row r="5" spans="1:20" x14ac:dyDescent="0.25">
      <c r="I5"/>
      <c r="J5"/>
      <c r="K5"/>
      <c r="L5"/>
      <c r="M5"/>
      <c r="N5"/>
      <c r="O5"/>
      <c r="P5"/>
      <c r="Q5"/>
      <c r="R5"/>
      <c r="S5"/>
      <c r="T5"/>
    </row>
    <row r="6" spans="1:20" x14ac:dyDescent="0.25">
      <c r="B6" s="26"/>
      <c r="C6" s="26"/>
      <c r="D6" s="26"/>
      <c r="E6" s="26"/>
      <c r="I6"/>
      <c r="J6"/>
      <c r="K6"/>
      <c r="L6"/>
      <c r="M6"/>
      <c r="N6"/>
      <c r="O6"/>
      <c r="P6"/>
      <c r="Q6"/>
      <c r="R6"/>
      <c r="S6"/>
      <c r="T6"/>
    </row>
    <row r="7" spans="1:20" ht="45" x14ac:dyDescent="0.25">
      <c r="A7" s="33"/>
      <c r="B7" s="127" t="s">
        <v>264</v>
      </c>
      <c r="C7" s="127" t="s">
        <v>265</v>
      </c>
      <c r="D7" s="127" t="s">
        <v>274</v>
      </c>
      <c r="E7" s="127" t="s">
        <v>267</v>
      </c>
    </row>
    <row r="8" spans="1:20" x14ac:dyDescent="0.25">
      <c r="A8" s="34">
        <v>2013</v>
      </c>
      <c r="B8" s="40">
        <v>44.448627673660852</v>
      </c>
      <c r="C8" s="40">
        <v>24.020730517256052</v>
      </c>
      <c r="D8" s="40">
        <v>31.530641809083093</v>
      </c>
      <c r="E8" s="40">
        <f t="shared" ref="E8:E18" si="0">B8+C8+D8</f>
        <v>100</v>
      </c>
    </row>
    <row r="9" spans="1:20" x14ac:dyDescent="0.25">
      <c r="A9" s="34">
        <v>2014</v>
      </c>
      <c r="B9" s="40">
        <v>46.042846269515664</v>
      </c>
      <c r="C9" s="40">
        <v>22.917741845656899</v>
      </c>
      <c r="D9" s="40">
        <v>31.039411884827445</v>
      </c>
      <c r="E9" s="40">
        <f t="shared" si="0"/>
        <v>100</v>
      </c>
    </row>
    <row r="10" spans="1:20" x14ac:dyDescent="0.25">
      <c r="A10" s="34">
        <v>2015</v>
      </c>
      <c r="B10" s="40">
        <v>46.143198127228899</v>
      </c>
      <c r="C10" s="40">
        <v>22.784018941029021</v>
      </c>
      <c r="D10" s="40">
        <v>31.072782931742072</v>
      </c>
      <c r="E10" s="40">
        <f t="shared" si="0"/>
        <v>99.999999999999986</v>
      </c>
    </row>
    <row r="11" spans="1:20" x14ac:dyDescent="0.25">
      <c r="A11" s="34">
        <v>2016</v>
      </c>
      <c r="B11" s="40">
        <v>46.553480072809791</v>
      </c>
      <c r="C11" s="40">
        <v>20.869250459639289</v>
      </c>
      <c r="D11" s="40">
        <v>32.57726946755092</v>
      </c>
      <c r="E11" s="40">
        <f t="shared" si="0"/>
        <v>100</v>
      </c>
    </row>
    <row r="12" spans="1:20" x14ac:dyDescent="0.25">
      <c r="A12" s="34">
        <v>2017</v>
      </c>
      <c r="B12" s="40">
        <v>46.243939389558832</v>
      </c>
      <c r="C12" s="40">
        <v>20.042153226109559</v>
      </c>
      <c r="D12" s="40">
        <v>33.713907384331613</v>
      </c>
      <c r="E12" s="40">
        <f t="shared" si="0"/>
        <v>100</v>
      </c>
    </row>
    <row r="13" spans="1:20" x14ac:dyDescent="0.25">
      <c r="A13" s="34">
        <v>2018</v>
      </c>
      <c r="B13" s="40">
        <v>44.997918969384038</v>
      </c>
      <c r="C13" s="40">
        <v>20.374391346276425</v>
      </c>
      <c r="D13" s="40">
        <v>34.627689684339543</v>
      </c>
      <c r="E13" s="40">
        <f t="shared" si="0"/>
        <v>100</v>
      </c>
    </row>
    <row r="14" spans="1:20" x14ac:dyDescent="0.25">
      <c r="A14" s="34">
        <v>2019</v>
      </c>
      <c r="B14" s="40">
        <v>46.086000978643519</v>
      </c>
      <c r="C14" s="40">
        <v>19.637776824104591</v>
      </c>
      <c r="D14" s="40">
        <v>34.276222197251897</v>
      </c>
      <c r="E14" s="40">
        <f t="shared" si="0"/>
        <v>100.00000000000001</v>
      </c>
    </row>
    <row r="15" spans="1:20" x14ac:dyDescent="0.25">
      <c r="A15" s="34">
        <v>2020</v>
      </c>
      <c r="B15" s="40">
        <v>47.465785808252242</v>
      </c>
      <c r="C15" s="40">
        <v>19.30444422671378</v>
      </c>
      <c r="D15" s="40">
        <v>33.229769965033981</v>
      </c>
      <c r="E15" s="40">
        <f t="shared" si="0"/>
        <v>100</v>
      </c>
    </row>
    <row r="16" spans="1:20" x14ac:dyDescent="0.25">
      <c r="A16" s="34">
        <v>2021</v>
      </c>
      <c r="B16" s="40">
        <v>46.930906809833836</v>
      </c>
      <c r="C16" s="40">
        <v>20.106419734330473</v>
      </c>
      <c r="D16" s="40">
        <v>32.962673455835692</v>
      </c>
      <c r="E16" s="40">
        <f t="shared" si="0"/>
        <v>100</v>
      </c>
    </row>
    <row r="17" spans="1:5" x14ac:dyDescent="0.25">
      <c r="A17" s="34">
        <v>2022</v>
      </c>
      <c r="B17" s="40">
        <v>48.132363775426995</v>
      </c>
      <c r="C17" s="40">
        <v>19.081844409576355</v>
      </c>
      <c r="D17" s="40">
        <v>32.785791814996649</v>
      </c>
      <c r="E17" s="40">
        <f t="shared" si="0"/>
        <v>100</v>
      </c>
    </row>
    <row r="18" spans="1:5" x14ac:dyDescent="0.25">
      <c r="A18" s="34">
        <v>2023</v>
      </c>
      <c r="B18" s="40">
        <v>49.807996696717353</v>
      </c>
      <c r="C18" s="40">
        <v>18.878789643361937</v>
      </c>
      <c r="D18" s="40">
        <v>31.313213659920702</v>
      </c>
      <c r="E18" s="40">
        <f t="shared" si="0"/>
        <v>100</v>
      </c>
    </row>
    <row r="21" spans="1:5" ht="17.25" x14ac:dyDescent="0.25">
      <c r="A21" s="71" t="s">
        <v>275</v>
      </c>
    </row>
    <row r="22" spans="1:5" x14ac:dyDescent="0.25">
      <c r="A22" s="38" t="s">
        <v>276</v>
      </c>
    </row>
  </sheetData>
  <conditionalFormatting sqref="B8:E18">
    <cfRule type="cellIs" dxfId="1" priority="1" stopIfTrue="1" operator="equal">
      <formula>0</formula>
    </cfRule>
  </conditionalFormatting>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B684-59A6-4BA1-9151-1AAD67F3F15B}">
  <dimension ref="A1:AB31"/>
  <sheetViews>
    <sheetView workbookViewId="0">
      <selection activeCell="A41" sqref="A41"/>
    </sheetView>
  </sheetViews>
  <sheetFormatPr defaultColWidth="11.5703125" defaultRowHeight="15" x14ac:dyDescent="0.25"/>
  <cols>
    <col min="1" max="1" width="40.42578125" style="41" bestFit="1" customWidth="1"/>
    <col min="2" max="3" width="5.28515625" style="41" bestFit="1" customWidth="1"/>
    <col min="4" max="12" width="6.28515625" style="41" bestFit="1" customWidth="1"/>
    <col min="13" max="13" width="5.42578125" style="41" bestFit="1" customWidth="1"/>
    <col min="14" max="14" width="8" style="41" customWidth="1"/>
    <col min="15" max="15" width="5" style="41" customWidth="1"/>
    <col min="16" max="16384" width="11.5703125" style="41"/>
  </cols>
  <sheetData>
    <row r="1" spans="1:28" x14ac:dyDescent="0.25">
      <c r="A1" s="15" t="s">
        <v>543</v>
      </c>
    </row>
    <row r="2" spans="1:28" x14ac:dyDescent="0.25">
      <c r="A2" s="41" t="s">
        <v>544</v>
      </c>
    </row>
    <row r="4" spans="1:28" x14ac:dyDescent="0.25">
      <c r="A4" s="81"/>
      <c r="B4" s="81">
        <v>2003</v>
      </c>
      <c r="C4" s="81">
        <v>2005</v>
      </c>
      <c r="D4" s="81">
        <v>2007</v>
      </c>
      <c r="E4" s="81">
        <v>2009</v>
      </c>
      <c r="F4" s="81">
        <v>2011</v>
      </c>
      <c r="G4" s="81">
        <v>2013</v>
      </c>
      <c r="H4" s="81">
        <v>2015</v>
      </c>
      <c r="I4" s="81">
        <v>2017</v>
      </c>
      <c r="J4" s="81">
        <v>2019</v>
      </c>
      <c r="K4" s="81">
        <v>2021</v>
      </c>
      <c r="L4" s="81">
        <v>2023</v>
      </c>
      <c r="O4" s="15"/>
      <c r="P4" s="15"/>
      <c r="Q4" s="15"/>
      <c r="R4" s="15"/>
      <c r="S4" s="15"/>
      <c r="T4" s="15"/>
      <c r="U4" s="15"/>
      <c r="V4" s="15"/>
      <c r="W4" s="15"/>
      <c r="X4" s="15"/>
      <c r="Y4" s="15"/>
      <c r="Z4" s="15"/>
    </row>
    <row r="5" spans="1:28" x14ac:dyDescent="0.25">
      <c r="A5" s="41" t="s">
        <v>545</v>
      </c>
      <c r="B5" s="78">
        <v>768</v>
      </c>
      <c r="C5" s="78">
        <v>868</v>
      </c>
      <c r="D5" s="78">
        <v>1085</v>
      </c>
      <c r="E5" s="78">
        <v>1273</v>
      </c>
      <c r="F5" s="78">
        <v>1311</v>
      </c>
      <c r="G5" s="78">
        <v>1533</v>
      </c>
      <c r="H5" s="78">
        <v>1517</v>
      </c>
      <c r="I5" s="78">
        <v>1758</v>
      </c>
      <c r="J5" s="78">
        <v>1968</v>
      </c>
      <c r="K5" s="78">
        <v>1939</v>
      </c>
      <c r="L5" s="78">
        <v>2284</v>
      </c>
      <c r="M5" s="77"/>
      <c r="N5" s="78"/>
      <c r="P5" s="78"/>
      <c r="Q5" s="78"/>
      <c r="R5" s="78"/>
      <c r="S5" s="78"/>
      <c r="T5" s="78"/>
      <c r="U5" s="78"/>
      <c r="V5" s="78"/>
      <c r="W5" s="78"/>
      <c r="X5" s="78"/>
      <c r="Y5" s="78"/>
      <c r="Z5" s="78"/>
      <c r="AA5" s="78"/>
      <c r="AB5" s="80"/>
    </row>
    <row r="6" spans="1:28" x14ac:dyDescent="0.25">
      <c r="A6" s="41" t="s">
        <v>546</v>
      </c>
      <c r="B6" s="78">
        <v>1522</v>
      </c>
      <c r="C6" s="78">
        <v>1770</v>
      </c>
      <c r="D6" s="78">
        <v>2286</v>
      </c>
      <c r="E6" s="78">
        <v>2516</v>
      </c>
      <c r="F6" s="78">
        <v>3057</v>
      </c>
      <c r="G6" s="78">
        <v>3502</v>
      </c>
      <c r="H6" s="78">
        <v>4269</v>
      </c>
      <c r="I6" s="78">
        <v>5457</v>
      </c>
      <c r="J6" s="78">
        <v>6182</v>
      </c>
      <c r="K6" s="78">
        <v>6634</v>
      </c>
      <c r="L6" s="78">
        <v>7174</v>
      </c>
      <c r="M6" s="77"/>
      <c r="N6" s="78"/>
      <c r="P6" s="78"/>
      <c r="Q6" s="78"/>
      <c r="R6" s="78"/>
      <c r="S6" s="78"/>
      <c r="T6" s="78"/>
      <c r="U6" s="78"/>
      <c r="V6" s="78"/>
      <c r="W6" s="78"/>
      <c r="X6" s="78"/>
      <c r="Y6" s="78"/>
      <c r="Z6" s="78"/>
      <c r="AA6" s="78"/>
      <c r="AB6" s="80"/>
    </row>
    <row r="7" spans="1:28" x14ac:dyDescent="0.25">
      <c r="A7" s="41" t="s">
        <v>547</v>
      </c>
      <c r="B7" s="78">
        <v>1429</v>
      </c>
      <c r="C7" s="78">
        <v>1675</v>
      </c>
      <c r="D7" s="78">
        <v>2165</v>
      </c>
      <c r="E7" s="78">
        <v>2088</v>
      </c>
      <c r="F7" s="78">
        <v>2380</v>
      </c>
      <c r="G7" s="78">
        <v>2697</v>
      </c>
      <c r="H7" s="78">
        <v>2981</v>
      </c>
      <c r="I7" s="78">
        <v>3631</v>
      </c>
      <c r="J7" s="78">
        <v>4320</v>
      </c>
      <c r="K7" s="78">
        <v>4270</v>
      </c>
      <c r="L7" s="78">
        <v>4269</v>
      </c>
      <c r="M7" s="77"/>
      <c r="N7" s="78"/>
      <c r="P7" s="78"/>
      <c r="Q7" s="78"/>
      <c r="R7" s="78"/>
      <c r="S7" s="78"/>
      <c r="T7" s="78"/>
      <c r="U7" s="78"/>
      <c r="V7" s="78"/>
      <c r="W7" s="78"/>
      <c r="X7" s="78"/>
      <c r="Y7" s="78"/>
      <c r="Z7" s="78"/>
      <c r="AA7" s="78"/>
      <c r="AB7" s="80"/>
    </row>
    <row r="8" spans="1:28" x14ac:dyDescent="0.25">
      <c r="A8" s="41" t="s">
        <v>548</v>
      </c>
      <c r="B8" s="41">
        <v>813</v>
      </c>
      <c r="C8" s="41">
        <v>904</v>
      </c>
      <c r="D8" s="78">
        <v>1112</v>
      </c>
      <c r="E8" s="78">
        <v>1700</v>
      </c>
      <c r="F8" s="78">
        <v>1819</v>
      </c>
      <c r="G8" s="78">
        <v>1857</v>
      </c>
      <c r="H8" s="78">
        <v>1886</v>
      </c>
      <c r="I8" s="78">
        <v>2592</v>
      </c>
      <c r="J8" s="78">
        <v>2832</v>
      </c>
      <c r="K8" s="78">
        <v>3037</v>
      </c>
      <c r="L8" s="78">
        <v>3219</v>
      </c>
      <c r="M8" s="77"/>
      <c r="N8" s="78"/>
      <c r="P8" s="78"/>
      <c r="Q8" s="78"/>
      <c r="R8" s="78"/>
      <c r="S8" s="78"/>
      <c r="T8" s="78"/>
      <c r="U8" s="78"/>
      <c r="V8" s="78"/>
      <c r="W8" s="78"/>
      <c r="X8" s="78"/>
      <c r="Y8" s="78"/>
      <c r="Z8" s="78"/>
      <c r="AA8" s="78"/>
      <c r="AB8" s="80"/>
    </row>
    <row r="9" spans="1:28" x14ac:dyDescent="0.25">
      <c r="A9" s="41" t="s">
        <v>549</v>
      </c>
      <c r="B9" s="78">
        <v>1778</v>
      </c>
      <c r="C9" s="78">
        <v>2568</v>
      </c>
      <c r="D9" s="78">
        <v>3550</v>
      </c>
      <c r="E9" s="78">
        <v>4253</v>
      </c>
      <c r="F9" s="78">
        <v>4591</v>
      </c>
      <c r="G9" s="78">
        <v>5236</v>
      </c>
      <c r="H9" s="78">
        <v>6232</v>
      </c>
      <c r="I9" s="78">
        <v>7264</v>
      </c>
      <c r="J9" s="78">
        <v>7933</v>
      </c>
      <c r="K9" s="78">
        <v>7906</v>
      </c>
      <c r="L9" s="78">
        <v>8969</v>
      </c>
      <c r="M9" s="77"/>
      <c r="N9" s="78"/>
      <c r="P9" s="78"/>
      <c r="Q9" s="78"/>
      <c r="R9" s="78"/>
      <c r="S9" s="78"/>
      <c r="T9" s="78"/>
      <c r="U9" s="78"/>
      <c r="V9" s="78"/>
      <c r="W9" s="78"/>
      <c r="X9" s="78"/>
      <c r="Y9" s="78"/>
      <c r="Z9" s="78"/>
      <c r="AA9" s="78"/>
      <c r="AB9" s="80"/>
    </row>
    <row r="10" spans="1:28" x14ac:dyDescent="0.25">
      <c r="A10" s="41" t="s">
        <v>550</v>
      </c>
      <c r="B10" s="41">
        <v>351</v>
      </c>
      <c r="C10" s="41">
        <v>405</v>
      </c>
      <c r="D10" s="41">
        <v>334</v>
      </c>
      <c r="E10" s="41">
        <v>256</v>
      </c>
      <c r="F10" s="41">
        <v>229</v>
      </c>
      <c r="G10" s="41">
        <v>245</v>
      </c>
      <c r="H10" s="41">
        <v>356</v>
      </c>
      <c r="I10" s="41">
        <v>399</v>
      </c>
      <c r="J10" s="41">
        <v>410</v>
      </c>
      <c r="K10" s="41">
        <v>531</v>
      </c>
      <c r="L10" s="41">
        <v>627</v>
      </c>
      <c r="M10" s="77"/>
      <c r="N10" s="78"/>
      <c r="P10" s="78"/>
      <c r="Q10" s="78"/>
      <c r="R10" s="78"/>
      <c r="S10" s="78"/>
      <c r="T10" s="78"/>
      <c r="U10" s="78"/>
      <c r="V10" s="78"/>
      <c r="W10" s="78"/>
      <c r="X10" s="78"/>
      <c r="Y10" s="78"/>
      <c r="Z10" s="78"/>
      <c r="AA10" s="78"/>
      <c r="AB10" s="80"/>
    </row>
    <row r="12" spans="1:28" x14ac:dyDescent="0.25">
      <c r="B12" s="78"/>
      <c r="C12" s="78"/>
      <c r="D12" s="78"/>
      <c r="E12" s="78"/>
      <c r="F12" s="78"/>
      <c r="G12" s="78"/>
      <c r="H12" s="78"/>
      <c r="I12" s="78"/>
      <c r="J12" s="78"/>
      <c r="K12" s="78"/>
      <c r="L12" s="78"/>
      <c r="N12" s="78"/>
    </row>
    <row r="13" spans="1:28" x14ac:dyDescent="0.25">
      <c r="P13" s="77"/>
      <c r="Q13" s="77"/>
      <c r="R13" s="77"/>
      <c r="S13" s="77"/>
      <c r="T13" s="77"/>
      <c r="U13" s="77"/>
      <c r="V13" s="77"/>
      <c r="W13" s="77"/>
      <c r="X13" s="77"/>
      <c r="Y13" s="77"/>
      <c r="Z13" s="77"/>
    </row>
    <row r="14" spans="1:28" x14ac:dyDescent="0.25">
      <c r="N14" s="79"/>
      <c r="P14" s="77"/>
      <c r="Q14" s="77"/>
      <c r="R14" s="77"/>
      <c r="S14" s="77"/>
      <c r="T14" s="77"/>
      <c r="U14" s="77"/>
      <c r="V14" s="77"/>
      <c r="W14" s="77"/>
      <c r="X14" s="77"/>
      <c r="Y14" s="77"/>
      <c r="Z14" s="77"/>
    </row>
    <row r="15" spans="1:28" x14ac:dyDescent="0.25">
      <c r="P15" s="77"/>
      <c r="Q15" s="77"/>
      <c r="R15" s="77"/>
      <c r="S15" s="77"/>
      <c r="T15" s="77"/>
      <c r="U15" s="77"/>
      <c r="V15" s="77"/>
      <c r="W15" s="77"/>
      <c r="X15" s="77"/>
      <c r="Y15" s="77"/>
      <c r="Z15" s="77"/>
    </row>
    <row r="16" spans="1:28" x14ac:dyDescent="0.25">
      <c r="P16" s="77"/>
      <c r="Q16" s="77"/>
      <c r="R16" s="77"/>
      <c r="S16" s="77"/>
      <c r="T16" s="77"/>
      <c r="U16" s="77"/>
      <c r="V16" s="77"/>
      <c r="W16" s="77"/>
      <c r="X16" s="77"/>
      <c r="Y16" s="77"/>
      <c r="Z16" s="77"/>
    </row>
    <row r="17" spans="2:26" x14ac:dyDescent="0.25">
      <c r="P17" s="77"/>
      <c r="Q17" s="77"/>
      <c r="R17" s="77"/>
      <c r="S17" s="77"/>
      <c r="T17" s="77"/>
      <c r="U17" s="77"/>
      <c r="V17" s="77"/>
      <c r="W17" s="77"/>
      <c r="X17" s="77"/>
      <c r="Y17" s="77"/>
      <c r="Z17" s="77"/>
    </row>
    <row r="18" spans="2:26" x14ac:dyDescent="0.25">
      <c r="B18" s="78"/>
      <c r="C18" s="78"/>
      <c r="D18" s="78"/>
      <c r="E18" s="78"/>
      <c r="F18" s="78"/>
      <c r="G18" s="78"/>
      <c r="H18" s="78"/>
      <c r="I18" s="78"/>
      <c r="J18" s="78"/>
      <c r="K18" s="78"/>
      <c r="L18" s="78"/>
      <c r="M18" s="78"/>
      <c r="N18" s="80"/>
      <c r="P18" s="77"/>
      <c r="Q18" s="77"/>
      <c r="R18" s="77"/>
      <c r="S18" s="77"/>
      <c r="T18" s="77"/>
      <c r="U18" s="77"/>
      <c r="V18" s="77"/>
      <c r="W18" s="77"/>
      <c r="X18" s="77"/>
      <c r="Y18" s="77"/>
      <c r="Z18" s="77"/>
    </row>
    <row r="19" spans="2:26" x14ac:dyDescent="0.25">
      <c r="B19" s="78"/>
      <c r="C19" s="78"/>
      <c r="D19" s="78"/>
      <c r="E19" s="78"/>
      <c r="F19" s="78"/>
      <c r="G19" s="78"/>
      <c r="H19" s="78"/>
      <c r="I19" s="78"/>
      <c r="J19" s="78"/>
      <c r="K19" s="78"/>
      <c r="L19" s="78"/>
      <c r="M19" s="78"/>
      <c r="N19" s="80"/>
    </row>
    <row r="20" spans="2:26" x14ac:dyDescent="0.25">
      <c r="B20" s="78"/>
      <c r="C20" s="78"/>
      <c r="D20" s="78"/>
      <c r="E20" s="78"/>
      <c r="F20" s="78"/>
      <c r="G20" s="78"/>
      <c r="H20" s="78"/>
      <c r="I20" s="78"/>
      <c r="J20" s="78"/>
      <c r="K20" s="78"/>
      <c r="L20" s="78"/>
      <c r="M20" s="78"/>
      <c r="N20" s="80"/>
    </row>
    <row r="21" spans="2:26" x14ac:dyDescent="0.25">
      <c r="B21" s="78"/>
      <c r="C21" s="78"/>
      <c r="D21" s="78"/>
      <c r="E21" s="78"/>
      <c r="F21" s="78"/>
      <c r="G21" s="78"/>
      <c r="H21" s="78"/>
      <c r="I21" s="78"/>
      <c r="J21" s="78"/>
      <c r="K21" s="78"/>
      <c r="L21" s="78"/>
      <c r="M21" s="78"/>
      <c r="N21" s="80"/>
    </row>
    <row r="22" spans="2:26" x14ac:dyDescent="0.25">
      <c r="B22" s="78"/>
      <c r="C22" s="78"/>
      <c r="D22" s="78"/>
      <c r="E22" s="78"/>
      <c r="F22" s="78"/>
      <c r="G22" s="78"/>
      <c r="H22" s="78"/>
      <c r="I22" s="78"/>
      <c r="J22" s="78"/>
      <c r="K22" s="78"/>
      <c r="L22" s="78"/>
      <c r="M22" s="78"/>
      <c r="N22" s="80"/>
    </row>
    <row r="23" spans="2:26" x14ac:dyDescent="0.25">
      <c r="B23" s="78"/>
      <c r="C23" s="78"/>
      <c r="D23" s="78"/>
      <c r="E23" s="78"/>
      <c r="F23" s="78"/>
      <c r="G23" s="78"/>
      <c r="H23" s="78"/>
      <c r="I23" s="78"/>
      <c r="J23" s="78"/>
      <c r="K23" s="78"/>
      <c r="L23" s="78"/>
      <c r="M23" s="78"/>
      <c r="N23" s="80"/>
    </row>
    <row r="26" spans="2:26" x14ac:dyDescent="0.25">
      <c r="B26" s="77"/>
      <c r="C26" s="77"/>
      <c r="D26" s="77"/>
      <c r="E26" s="77"/>
      <c r="F26" s="77"/>
      <c r="G26" s="77"/>
      <c r="H26" s="77"/>
      <c r="I26" s="77"/>
      <c r="J26" s="77"/>
      <c r="K26" s="77"/>
      <c r="L26" s="77"/>
    </row>
    <row r="27" spans="2:26" x14ac:dyDescent="0.25">
      <c r="B27" s="77"/>
      <c r="C27" s="77"/>
      <c r="D27" s="77"/>
      <c r="E27" s="77"/>
      <c r="F27" s="77"/>
      <c r="G27" s="77"/>
      <c r="H27" s="77"/>
      <c r="I27" s="77"/>
      <c r="J27" s="77"/>
      <c r="K27" s="77"/>
      <c r="L27" s="77"/>
    </row>
    <row r="28" spans="2:26" x14ac:dyDescent="0.25">
      <c r="B28" s="77"/>
      <c r="C28" s="77"/>
      <c r="D28" s="77"/>
      <c r="E28" s="77"/>
      <c r="F28" s="77"/>
      <c r="G28" s="77"/>
      <c r="H28" s="77"/>
      <c r="I28" s="77"/>
      <c r="J28" s="77"/>
      <c r="K28" s="77"/>
      <c r="L28" s="77"/>
    </row>
    <row r="29" spans="2:26" x14ac:dyDescent="0.25">
      <c r="B29" s="77"/>
      <c r="C29" s="77"/>
      <c r="D29" s="77"/>
      <c r="E29" s="77"/>
      <c r="F29" s="77"/>
      <c r="G29" s="77"/>
      <c r="H29" s="77"/>
      <c r="I29" s="77"/>
      <c r="J29" s="77"/>
      <c r="K29" s="77"/>
      <c r="L29" s="77"/>
    </row>
    <row r="30" spans="2:26" x14ac:dyDescent="0.25">
      <c r="B30" s="77"/>
      <c r="C30" s="77"/>
      <c r="D30" s="77"/>
      <c r="E30" s="77"/>
      <c r="F30" s="77"/>
      <c r="G30" s="77"/>
      <c r="H30" s="77"/>
      <c r="I30" s="77"/>
      <c r="J30" s="77"/>
      <c r="K30" s="77"/>
      <c r="L30" s="77"/>
    </row>
    <row r="31" spans="2:26" x14ac:dyDescent="0.25">
      <c r="B31" s="77"/>
      <c r="C31" s="77"/>
      <c r="D31" s="77"/>
      <c r="E31" s="77"/>
      <c r="F31" s="77"/>
      <c r="G31" s="77"/>
      <c r="H31" s="77"/>
      <c r="I31" s="77"/>
      <c r="J31" s="77"/>
      <c r="K31" s="77"/>
      <c r="L31" s="77"/>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E54C-77C7-4C3F-8798-D47364AB588F}">
  <dimension ref="A1:N18"/>
  <sheetViews>
    <sheetView workbookViewId="0">
      <selection activeCell="A2" sqref="A2"/>
    </sheetView>
  </sheetViews>
  <sheetFormatPr defaultColWidth="11.5703125" defaultRowHeight="15" x14ac:dyDescent="0.25"/>
  <cols>
    <col min="1" max="1" width="40.42578125" style="41" bestFit="1" customWidth="1"/>
    <col min="2" max="3" width="5.28515625" style="41" bestFit="1" customWidth="1"/>
    <col min="4" max="12" width="6.28515625" style="41" bestFit="1" customWidth="1"/>
    <col min="13" max="13" width="5.42578125" style="41" bestFit="1" customWidth="1"/>
    <col min="14" max="14" width="8" style="41" customWidth="1"/>
    <col min="15" max="15" width="5" style="41" customWidth="1"/>
    <col min="16" max="16384" width="11.5703125" style="41"/>
  </cols>
  <sheetData>
    <row r="1" spans="1:14" x14ac:dyDescent="0.25">
      <c r="A1" s="15" t="s">
        <v>889</v>
      </c>
    </row>
    <row r="2" spans="1:14" x14ac:dyDescent="0.25">
      <c r="A2" s="41" t="s">
        <v>551</v>
      </c>
    </row>
    <row r="4" spans="1:14" x14ac:dyDescent="0.25">
      <c r="A4" s="81"/>
      <c r="B4" s="81">
        <v>2003</v>
      </c>
      <c r="C4" s="81">
        <v>2005</v>
      </c>
      <c r="D4" s="81">
        <v>2007</v>
      </c>
      <c r="E4" s="81">
        <v>2009</v>
      </c>
      <c r="F4" s="81">
        <v>2011</v>
      </c>
      <c r="G4" s="81">
        <v>2013</v>
      </c>
      <c r="H4" s="81">
        <v>2015</v>
      </c>
      <c r="I4" s="81">
        <v>2017</v>
      </c>
      <c r="J4" s="81">
        <v>2019</v>
      </c>
      <c r="K4" s="81">
        <v>2021</v>
      </c>
      <c r="L4" s="81">
        <v>2023</v>
      </c>
    </row>
    <row r="5" spans="1:14" x14ac:dyDescent="0.25">
      <c r="A5" s="41" t="s">
        <v>545</v>
      </c>
      <c r="B5" s="78">
        <v>1226.8370607028753</v>
      </c>
      <c r="C5" s="78">
        <v>1331.2883435582821</v>
      </c>
      <c r="D5" s="78">
        <v>1452.4765729585006</v>
      </c>
      <c r="E5" s="78">
        <v>1556.2347188264059</v>
      </c>
      <c r="F5" s="78">
        <v>1479.6839729119638</v>
      </c>
      <c r="G5" s="78">
        <v>1613.6842105263158</v>
      </c>
      <c r="H5" s="78">
        <v>1517</v>
      </c>
      <c r="I5" s="78">
        <v>1688.7608069164266</v>
      </c>
      <c r="J5" s="78">
        <v>1782.6086956521738</v>
      </c>
      <c r="K5" s="78">
        <v>1696.4129483814522</v>
      </c>
      <c r="L5" s="78">
        <v>1744.8433919022154</v>
      </c>
      <c r="M5" s="78"/>
      <c r="N5" s="80"/>
    </row>
    <row r="6" spans="1:14" x14ac:dyDescent="0.25">
      <c r="A6" s="41" t="s">
        <v>546</v>
      </c>
      <c r="B6" s="78">
        <v>2431.3099041533546</v>
      </c>
      <c r="C6" s="78">
        <v>2714.7239263803681</v>
      </c>
      <c r="D6" s="78">
        <v>3060.2409638554218</v>
      </c>
      <c r="E6" s="78">
        <v>3075.7946210268951</v>
      </c>
      <c r="F6" s="78">
        <v>3450.3386004514673</v>
      </c>
      <c r="G6" s="78">
        <v>3686.3157894736842</v>
      </c>
      <c r="H6" s="78">
        <v>4269</v>
      </c>
      <c r="I6" s="78">
        <v>5242.0749279538904</v>
      </c>
      <c r="J6" s="78">
        <v>5599.63768115942</v>
      </c>
      <c r="K6" s="78">
        <v>5804.0244969378828</v>
      </c>
      <c r="L6" s="78">
        <v>5480.5194805194806</v>
      </c>
      <c r="M6" s="78"/>
      <c r="N6" s="80"/>
    </row>
    <row r="7" spans="1:14" x14ac:dyDescent="0.25">
      <c r="A7" s="41" t="s">
        <v>547</v>
      </c>
      <c r="B7" s="78">
        <v>2282.7476038338659</v>
      </c>
      <c r="C7" s="78">
        <v>2569.0184049079753</v>
      </c>
      <c r="D7" s="78">
        <v>2898.259705488621</v>
      </c>
      <c r="E7" s="78">
        <v>2552.5672371638143</v>
      </c>
      <c r="F7" s="78">
        <v>2686.2302483069975</v>
      </c>
      <c r="G7" s="78">
        <v>2838.9473684210529</v>
      </c>
      <c r="H7" s="78">
        <v>2981</v>
      </c>
      <c r="I7" s="78">
        <v>3487.9923150816526</v>
      </c>
      <c r="J7" s="78">
        <v>3913.0434782608691</v>
      </c>
      <c r="K7" s="78">
        <v>3735.7830271216098</v>
      </c>
      <c r="L7" s="78">
        <v>3261.2681436210851</v>
      </c>
      <c r="M7" s="78"/>
      <c r="N7" s="80"/>
    </row>
    <row r="8" spans="1:14" x14ac:dyDescent="0.25">
      <c r="A8" s="41" t="s">
        <v>548</v>
      </c>
      <c r="B8" s="78">
        <v>1298.7220447284344</v>
      </c>
      <c r="C8" s="78">
        <v>1386.5030674846626</v>
      </c>
      <c r="D8" s="78">
        <v>1488.6211512717537</v>
      </c>
      <c r="E8" s="78">
        <v>2078.2396088019559</v>
      </c>
      <c r="F8" s="78">
        <v>2053.0474040632052</v>
      </c>
      <c r="G8" s="78">
        <v>1954.7368421052633</v>
      </c>
      <c r="H8" s="78">
        <v>1886</v>
      </c>
      <c r="I8" s="78">
        <v>2489.9135446685882</v>
      </c>
      <c r="J8" s="78">
        <v>2565.2173913043475</v>
      </c>
      <c r="K8" s="78">
        <v>2657.0428696412946</v>
      </c>
      <c r="L8" s="78">
        <v>2459.1291061879297</v>
      </c>
      <c r="M8" s="78"/>
      <c r="N8" s="80"/>
    </row>
    <row r="9" spans="1:14" x14ac:dyDescent="0.25">
      <c r="A9" s="41" t="s">
        <v>549</v>
      </c>
      <c r="B9" s="78">
        <v>2840.2555910543133</v>
      </c>
      <c r="C9" s="78">
        <v>3938.6503067484659</v>
      </c>
      <c r="D9" s="78">
        <v>4752.3427041499335</v>
      </c>
      <c r="E9" s="78">
        <v>5199.2665036674816</v>
      </c>
      <c r="F9" s="78">
        <v>5181.7155756207676</v>
      </c>
      <c r="G9" s="78">
        <v>5511.5789473684217</v>
      </c>
      <c r="H9" s="78">
        <v>6232</v>
      </c>
      <c r="I9" s="78">
        <v>6977.9058597502408</v>
      </c>
      <c r="J9" s="78">
        <v>7185.688405797101</v>
      </c>
      <c r="K9" s="78">
        <v>6916.885389326334</v>
      </c>
      <c r="L9" s="78">
        <v>6851.7952635599695</v>
      </c>
      <c r="M9" s="78"/>
      <c r="N9" s="80"/>
    </row>
    <row r="10" spans="1:14" x14ac:dyDescent="0.25">
      <c r="A10" s="41" t="s">
        <v>550</v>
      </c>
      <c r="B10" s="78">
        <v>560.70287539936101</v>
      </c>
      <c r="C10" s="78">
        <v>621.16564417177915</v>
      </c>
      <c r="D10" s="78">
        <v>447.12182061579654</v>
      </c>
      <c r="E10" s="78">
        <v>312.95843520782398</v>
      </c>
      <c r="F10" s="78">
        <v>258.46501128668172</v>
      </c>
      <c r="G10" s="78">
        <v>257.89473684210526</v>
      </c>
      <c r="H10" s="78">
        <v>356</v>
      </c>
      <c r="I10" s="78">
        <v>383.28530259365999</v>
      </c>
      <c r="J10" s="78">
        <v>371.37681159420288</v>
      </c>
      <c r="K10" s="78">
        <v>464.56692913385825</v>
      </c>
      <c r="L10" s="78">
        <v>478.99159663865549</v>
      </c>
      <c r="M10" s="78"/>
      <c r="N10" s="80"/>
    </row>
    <row r="13" spans="1:14" x14ac:dyDescent="0.25">
      <c r="B13" s="77"/>
      <c r="C13" s="77"/>
      <c r="D13" s="77"/>
      <c r="E13" s="77"/>
      <c r="F13" s="77"/>
      <c r="G13" s="77"/>
      <c r="H13" s="77"/>
      <c r="I13" s="77"/>
      <c r="J13" s="77"/>
      <c r="K13" s="77"/>
      <c r="L13" s="77"/>
    </row>
    <row r="14" spans="1:14" x14ac:dyDescent="0.25">
      <c r="B14" s="77"/>
      <c r="C14" s="77"/>
      <c r="D14" s="77"/>
      <c r="E14" s="77"/>
      <c r="F14" s="77"/>
      <c r="G14" s="77"/>
      <c r="H14" s="77"/>
      <c r="I14" s="77"/>
      <c r="J14" s="77"/>
      <c r="K14" s="77"/>
      <c r="L14" s="77"/>
    </row>
    <row r="15" spans="1:14" x14ac:dyDescent="0.25">
      <c r="B15" s="77"/>
      <c r="C15" s="77"/>
      <c r="D15" s="77"/>
      <c r="E15" s="77"/>
      <c r="F15" s="77"/>
      <c r="G15" s="77"/>
      <c r="H15" s="77"/>
      <c r="I15" s="77"/>
      <c r="J15" s="77"/>
      <c r="K15" s="77"/>
      <c r="L15" s="77"/>
    </row>
    <row r="16" spans="1:14" x14ac:dyDescent="0.25">
      <c r="B16" s="77"/>
      <c r="C16" s="77"/>
      <c r="D16" s="77"/>
      <c r="E16" s="77"/>
      <c r="F16" s="77"/>
      <c r="G16" s="77"/>
      <c r="H16" s="77"/>
      <c r="I16" s="77"/>
      <c r="J16" s="77"/>
      <c r="K16" s="77"/>
      <c r="L16" s="77"/>
    </row>
    <row r="17" spans="2:12" x14ac:dyDescent="0.25">
      <c r="B17" s="77"/>
      <c r="C17" s="77"/>
      <c r="D17" s="77"/>
      <c r="E17" s="77"/>
      <c r="F17" s="77"/>
      <c r="G17" s="77"/>
      <c r="H17" s="77"/>
      <c r="I17" s="77"/>
      <c r="J17" s="77"/>
      <c r="K17" s="77"/>
      <c r="L17" s="77"/>
    </row>
    <row r="18" spans="2:12" x14ac:dyDescent="0.25">
      <c r="B18" s="77"/>
      <c r="C18" s="77"/>
      <c r="D18" s="77"/>
      <c r="E18" s="77"/>
      <c r="F18" s="77"/>
      <c r="G18" s="77"/>
      <c r="H18" s="77"/>
      <c r="I18" s="77"/>
      <c r="J18" s="77"/>
      <c r="K18" s="77"/>
      <c r="L18" s="77"/>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B8F9-81C4-498D-8FC2-759670246A7E}">
  <dimension ref="A1:N8"/>
  <sheetViews>
    <sheetView workbookViewId="0">
      <selection activeCell="L4" sqref="A4:L4"/>
    </sheetView>
  </sheetViews>
  <sheetFormatPr defaultColWidth="11.5703125" defaultRowHeight="15" x14ac:dyDescent="0.25"/>
  <cols>
    <col min="1" max="1" width="11.5703125" style="41"/>
    <col min="2" max="12" width="7.42578125" style="41" customWidth="1"/>
    <col min="13" max="13" width="11.28515625" style="41" customWidth="1"/>
    <col min="14" max="16384" width="11.5703125" style="41"/>
  </cols>
  <sheetData>
    <row r="1" spans="1:14" x14ac:dyDescent="0.25">
      <c r="A1" s="15" t="s">
        <v>552</v>
      </c>
    </row>
    <row r="2" spans="1:14" x14ac:dyDescent="0.25">
      <c r="A2" s="41" t="s">
        <v>553</v>
      </c>
    </row>
    <row r="4" spans="1:14" x14ac:dyDescent="0.25">
      <c r="A4" s="82"/>
      <c r="B4" s="81" t="s">
        <v>332</v>
      </c>
      <c r="C4" s="81" t="s">
        <v>334</v>
      </c>
      <c r="D4" s="81" t="s">
        <v>336</v>
      </c>
      <c r="E4" s="81" t="s">
        <v>338</v>
      </c>
      <c r="F4" s="81" t="s">
        <v>340</v>
      </c>
      <c r="G4" s="81" t="s">
        <v>342</v>
      </c>
      <c r="H4" s="81" t="s">
        <v>344</v>
      </c>
      <c r="I4" s="81" t="s">
        <v>346</v>
      </c>
      <c r="J4" s="81" t="s">
        <v>348</v>
      </c>
      <c r="K4" s="81" t="s">
        <v>350</v>
      </c>
      <c r="L4" s="81" t="s">
        <v>352</v>
      </c>
    </row>
    <row r="5" spans="1:14" x14ac:dyDescent="0.25">
      <c r="A5" s="15" t="s">
        <v>267</v>
      </c>
      <c r="B5" s="42">
        <v>6661</v>
      </c>
      <c r="C5" s="42">
        <v>8190</v>
      </c>
      <c r="D5" s="42">
        <v>10532</v>
      </c>
      <c r="E5" s="42">
        <v>12087</v>
      </c>
      <c r="F5" s="42">
        <v>13388</v>
      </c>
      <c r="G5" s="42">
        <v>15070</v>
      </c>
      <c r="H5" s="42">
        <v>17241</v>
      </c>
      <c r="I5" s="42">
        <v>21100</v>
      </c>
      <c r="J5" s="42">
        <v>23646</v>
      </c>
      <c r="K5" s="42">
        <v>24318</v>
      </c>
      <c r="L5" s="42">
        <v>26543</v>
      </c>
    </row>
    <row r="6" spans="1:14" x14ac:dyDescent="0.25">
      <c r="A6" s="15" t="s">
        <v>295</v>
      </c>
      <c r="B6" s="42">
        <v>3265</v>
      </c>
      <c r="C6" s="42">
        <v>4034</v>
      </c>
      <c r="D6" s="42">
        <v>4770</v>
      </c>
      <c r="E6" s="42">
        <v>5565</v>
      </c>
      <c r="F6" s="42">
        <v>6279</v>
      </c>
      <c r="G6" s="42">
        <v>6738</v>
      </c>
      <c r="H6" s="42">
        <v>7612</v>
      </c>
      <c r="I6" s="42">
        <v>8688</v>
      </c>
      <c r="J6" s="42">
        <v>9292</v>
      </c>
      <c r="K6" s="42">
        <v>9722</v>
      </c>
      <c r="L6" s="42">
        <v>10378</v>
      </c>
      <c r="N6" s="77"/>
    </row>
    <row r="7" spans="1:14" x14ac:dyDescent="0.25">
      <c r="A7" s="15" t="s">
        <v>296</v>
      </c>
      <c r="B7" s="42">
        <v>2381</v>
      </c>
      <c r="C7" s="42">
        <v>2980</v>
      </c>
      <c r="D7" s="42">
        <v>4344</v>
      </c>
      <c r="E7" s="42">
        <v>4915</v>
      </c>
      <c r="F7" s="42">
        <v>5436</v>
      </c>
      <c r="G7" s="42">
        <v>6606</v>
      </c>
      <c r="H7" s="42">
        <v>7483</v>
      </c>
      <c r="I7" s="42">
        <v>9814</v>
      </c>
      <c r="J7" s="42">
        <v>11315</v>
      </c>
      <c r="K7" s="42">
        <v>10911</v>
      </c>
      <c r="L7" s="42">
        <v>12255</v>
      </c>
      <c r="N7" s="77"/>
    </row>
    <row r="8" spans="1:14" x14ac:dyDescent="0.25">
      <c r="A8" s="15" t="s">
        <v>297</v>
      </c>
      <c r="B8" s="42">
        <v>1015</v>
      </c>
      <c r="C8" s="42">
        <v>1177</v>
      </c>
      <c r="D8" s="42">
        <v>1418</v>
      </c>
      <c r="E8" s="42">
        <v>1607</v>
      </c>
      <c r="F8" s="42">
        <v>1673</v>
      </c>
      <c r="G8" s="42">
        <v>1725</v>
      </c>
      <c r="H8" s="42">
        <v>2146</v>
      </c>
      <c r="I8" s="42">
        <v>2599</v>
      </c>
      <c r="J8" s="42">
        <v>3039</v>
      </c>
      <c r="K8" s="42">
        <v>3685</v>
      </c>
      <c r="L8" s="42">
        <v>3910</v>
      </c>
      <c r="N8" s="77"/>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C112-6FED-4C07-A499-90A2E4A53A8A}">
  <dimension ref="A1:D12"/>
  <sheetViews>
    <sheetView workbookViewId="0">
      <selection activeCell="I25" sqref="I25"/>
    </sheetView>
  </sheetViews>
  <sheetFormatPr defaultColWidth="11.5703125" defaultRowHeight="15" x14ac:dyDescent="0.25"/>
  <cols>
    <col min="1" max="1" width="16.28515625" customWidth="1"/>
    <col min="2" max="2" width="15" bestFit="1" customWidth="1"/>
    <col min="3" max="3" width="17.42578125" bestFit="1" customWidth="1"/>
    <col min="4" max="4" width="15.5703125" bestFit="1" customWidth="1"/>
    <col min="5" max="6" width="7.42578125" customWidth="1"/>
    <col min="7" max="7" width="11.28515625" customWidth="1"/>
  </cols>
  <sheetData>
    <row r="1" spans="1:4" x14ac:dyDescent="0.25">
      <c r="A1" s="1" t="s">
        <v>554</v>
      </c>
    </row>
    <row r="2" spans="1:4" x14ac:dyDescent="0.25">
      <c r="A2" t="s">
        <v>276</v>
      </c>
    </row>
    <row r="5" spans="1:4" x14ac:dyDescent="0.25">
      <c r="A5" s="85"/>
      <c r="B5" s="85" t="s">
        <v>295</v>
      </c>
      <c r="C5" s="85" t="s">
        <v>296</v>
      </c>
      <c r="D5" s="85" t="s">
        <v>297</v>
      </c>
    </row>
    <row r="6" spans="1:4" x14ac:dyDescent="0.25">
      <c r="A6" t="s">
        <v>555</v>
      </c>
      <c r="B6" s="84">
        <v>0.59190400236108265</v>
      </c>
      <c r="C6" s="84">
        <v>0.21612519181399054</v>
      </c>
      <c r="D6" s="84">
        <v>0.19197080582492682</v>
      </c>
    </row>
    <row r="7" spans="1:4" x14ac:dyDescent="0.25">
      <c r="A7" t="s">
        <v>546</v>
      </c>
      <c r="B7" s="84">
        <v>0.36197409863735019</v>
      </c>
      <c r="C7" s="84">
        <v>0.45793134869158786</v>
      </c>
      <c r="D7" s="84">
        <v>0.18009455267106195</v>
      </c>
    </row>
    <row r="8" spans="1:4" x14ac:dyDescent="0.25">
      <c r="A8" t="s">
        <v>547</v>
      </c>
      <c r="B8" s="84">
        <v>0.63842774963211957</v>
      </c>
      <c r="C8" s="84">
        <v>0.30470845778326466</v>
      </c>
      <c r="D8" s="84">
        <v>5.6863792584615783E-2</v>
      </c>
    </row>
    <row r="9" spans="1:4" x14ac:dyDescent="0.25">
      <c r="A9" t="s">
        <v>548</v>
      </c>
      <c r="B9" s="84">
        <v>0.25315734389012712</v>
      </c>
      <c r="C9" s="84">
        <v>0.58465692769495847</v>
      </c>
      <c r="D9" s="84">
        <v>0.16218572841491433</v>
      </c>
    </row>
    <row r="10" spans="1:4" x14ac:dyDescent="0.25">
      <c r="A10" t="s">
        <v>549</v>
      </c>
      <c r="B10" s="84">
        <v>0.29433495732590015</v>
      </c>
      <c r="C10" s="84">
        <v>0.55435689321612702</v>
      </c>
      <c r="D10" s="84">
        <v>0.15130814945797288</v>
      </c>
    </row>
    <row r="11" spans="1:4" x14ac:dyDescent="0.25">
      <c r="A11" t="s">
        <v>556</v>
      </c>
      <c r="B11" s="84">
        <v>0.39689773697020891</v>
      </c>
      <c r="C11" s="84">
        <v>0.51170904532471517</v>
      </c>
      <c r="D11" s="84">
        <v>9.1393217705075983E-2</v>
      </c>
    </row>
    <row r="12" spans="1:4" x14ac:dyDescent="0.25">
      <c r="A12" t="s">
        <v>557</v>
      </c>
      <c r="B12" s="84">
        <v>0.39099538671396517</v>
      </c>
      <c r="C12" s="84">
        <v>0.46170530799315807</v>
      </c>
      <c r="D12" s="84">
        <v>0.14729930529287674</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861B-9949-4B7E-8F65-CE4F34417DA2}">
  <dimension ref="A1:D16"/>
  <sheetViews>
    <sheetView workbookViewId="0">
      <selection activeCell="H31" sqref="H31"/>
    </sheetView>
  </sheetViews>
  <sheetFormatPr defaultColWidth="11.5703125" defaultRowHeight="15" x14ac:dyDescent="0.25"/>
  <cols>
    <col min="1" max="1" width="18.42578125" style="41" customWidth="1"/>
    <col min="2" max="4" width="17.7109375" style="41" customWidth="1"/>
    <col min="5" max="16384" width="11.5703125" style="41"/>
  </cols>
  <sheetData>
    <row r="1" spans="1:4" x14ac:dyDescent="0.25">
      <c r="A1" s="15" t="s">
        <v>558</v>
      </c>
    </row>
    <row r="2" spans="1:4" x14ac:dyDescent="0.25">
      <c r="A2" s="41" t="s">
        <v>276</v>
      </c>
    </row>
    <row r="4" spans="1:4" x14ac:dyDescent="0.25">
      <c r="A4" s="81"/>
      <c r="B4" s="81" t="s">
        <v>295</v>
      </c>
      <c r="C4" s="81" t="s">
        <v>296</v>
      </c>
      <c r="D4" s="81" t="s">
        <v>297</v>
      </c>
    </row>
    <row r="5" spans="1:4" x14ac:dyDescent="0.25">
      <c r="A5" s="41" t="s">
        <v>559</v>
      </c>
      <c r="B5" s="86">
        <v>0.64100875412278968</v>
      </c>
      <c r="C5" s="86">
        <v>0.29140957757019814</v>
      </c>
      <c r="D5" s="86">
        <v>6.758166830701226E-2</v>
      </c>
    </row>
    <row r="6" spans="1:4" x14ac:dyDescent="0.25">
      <c r="A6" s="41" t="s">
        <v>560</v>
      </c>
      <c r="B6" s="86">
        <v>0.60902481309046841</v>
      </c>
      <c r="C6" s="86">
        <v>0.26632800394797052</v>
      </c>
      <c r="D6" s="86">
        <v>0.12464718296156088</v>
      </c>
    </row>
    <row r="7" spans="1:4" x14ac:dyDescent="0.25">
      <c r="A7" s="41" t="s">
        <v>561</v>
      </c>
      <c r="B7" s="86">
        <v>0.50316511946520981</v>
      </c>
      <c r="C7" s="86">
        <v>0.38291211370800166</v>
      </c>
      <c r="D7" s="86">
        <v>0.11392276682678856</v>
      </c>
    </row>
    <row r="8" spans="1:4" x14ac:dyDescent="0.25">
      <c r="A8" s="41" t="s">
        <v>562</v>
      </c>
      <c r="B8" s="86">
        <v>0.38746227387372251</v>
      </c>
      <c r="C8" s="86">
        <v>0.47543776645609426</v>
      </c>
      <c r="D8" s="86">
        <v>0.13709995967018315</v>
      </c>
    </row>
    <row r="9" spans="1:4" x14ac:dyDescent="0.25">
      <c r="A9" s="41" t="s">
        <v>563</v>
      </c>
      <c r="B9" s="86">
        <v>0.39748772975111663</v>
      </c>
      <c r="C9" s="86">
        <v>0.49234036641049889</v>
      </c>
      <c r="D9" s="86">
        <v>0.11017190383838434</v>
      </c>
    </row>
    <row r="10" spans="1:4" x14ac:dyDescent="0.25">
      <c r="A10" s="41" t="s">
        <v>564</v>
      </c>
      <c r="B10" s="86">
        <v>0.27958850495409909</v>
      </c>
      <c r="C10" s="86">
        <v>0.53551650825827357</v>
      </c>
      <c r="D10" s="86">
        <v>0.18489498678762728</v>
      </c>
    </row>
    <row r="11" spans="1:4" x14ac:dyDescent="0.25">
      <c r="A11" s="41" t="s">
        <v>565</v>
      </c>
      <c r="B11" s="86">
        <v>0.28375202646206427</v>
      </c>
      <c r="C11" s="86">
        <v>0.48031321582094727</v>
      </c>
      <c r="D11" s="86">
        <v>0.23593475771698866</v>
      </c>
    </row>
    <row r="12" spans="1:4" x14ac:dyDescent="0.25">
      <c r="A12" s="41" t="s">
        <v>566</v>
      </c>
      <c r="B12" s="86">
        <v>0.19649905847787785</v>
      </c>
      <c r="C12" s="86">
        <v>0.51995631632128558</v>
      </c>
      <c r="D12" s="86">
        <v>0.28354462520083656</v>
      </c>
    </row>
    <row r="13" spans="1:4" x14ac:dyDescent="0.25">
      <c r="A13" s="41" t="s">
        <v>567</v>
      </c>
      <c r="B13" s="86">
        <v>0.17571642898764711</v>
      </c>
      <c r="C13" s="86">
        <v>0.65062380122433605</v>
      </c>
      <c r="D13" s="86">
        <v>0.17365976978801684</v>
      </c>
    </row>
    <row r="14" spans="1:4" x14ac:dyDescent="0.25">
      <c r="A14" s="41" t="s">
        <v>568</v>
      </c>
      <c r="B14" s="86">
        <v>0.10172516603355944</v>
      </c>
      <c r="C14" s="86">
        <v>0.62328377244153477</v>
      </c>
      <c r="D14" s="86">
        <v>0.27499106152490593</v>
      </c>
    </row>
    <row r="15" spans="1:4" x14ac:dyDescent="0.25">
      <c r="A15" s="41" t="s">
        <v>569</v>
      </c>
      <c r="B15" s="86">
        <v>0.2425292360141949</v>
      </c>
      <c r="C15" s="86">
        <v>0.64437695040755039</v>
      </c>
      <c r="D15" s="86">
        <v>0.11309381357825471</v>
      </c>
    </row>
    <row r="16" spans="1:4" x14ac:dyDescent="0.25">
      <c r="A16" s="41" t="s">
        <v>570</v>
      </c>
      <c r="B16" s="86">
        <v>0.26222978506865791</v>
      </c>
      <c r="C16" s="86">
        <v>0.57046981256157381</v>
      </c>
      <c r="D16" s="86">
        <v>0.16730040236976801</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C939-17A6-4363-8E1E-347298D01A8E}">
  <dimension ref="A1:G9"/>
  <sheetViews>
    <sheetView workbookViewId="0"/>
  </sheetViews>
  <sheetFormatPr defaultColWidth="11.5703125" defaultRowHeight="15" x14ac:dyDescent="0.25"/>
  <cols>
    <col min="1" max="1" width="28.28515625" style="41" customWidth="1"/>
    <col min="2" max="16384" width="11.5703125" style="41"/>
  </cols>
  <sheetData>
    <row r="1" spans="1:7" x14ac:dyDescent="0.25">
      <c r="A1" s="15" t="s">
        <v>571</v>
      </c>
    </row>
    <row r="2" spans="1:7" x14ac:dyDescent="0.25">
      <c r="A2" s="41" t="s">
        <v>276</v>
      </c>
    </row>
    <row r="4" spans="1:7" x14ac:dyDescent="0.25">
      <c r="A4" s="85"/>
      <c r="B4" s="85">
        <v>2015</v>
      </c>
      <c r="C4" s="85">
        <v>2017</v>
      </c>
      <c r="D4" s="85">
        <v>2019</v>
      </c>
      <c r="E4" s="85">
        <v>2021</v>
      </c>
      <c r="F4" s="85">
        <v>2023</v>
      </c>
      <c r="G4"/>
    </row>
    <row r="5" spans="1:7" x14ac:dyDescent="0.25">
      <c r="A5" s="41" t="s">
        <v>572</v>
      </c>
      <c r="B5" s="77">
        <v>0.4614464971636883</v>
      </c>
      <c r="C5" s="77">
        <v>0.45958761462452297</v>
      </c>
      <c r="D5" s="77">
        <v>0.42945384139246573</v>
      </c>
      <c r="E5" s="77">
        <v>0.47659695863067664</v>
      </c>
      <c r="F5" s="77">
        <v>0.5045728523410502</v>
      </c>
    </row>
    <row r="6" spans="1:7" x14ac:dyDescent="0.25">
      <c r="A6" s="41" t="s">
        <v>573</v>
      </c>
      <c r="B6" s="77">
        <v>0.28393470521191033</v>
      </c>
      <c r="C6" s="77">
        <v>0.28681479220445633</v>
      </c>
      <c r="D6" s="77">
        <v>0.35627712465964423</v>
      </c>
      <c r="E6" s="77">
        <v>0.46843156889156368</v>
      </c>
      <c r="F6" s="77">
        <v>0.39505792618807173</v>
      </c>
    </row>
    <row r="7" spans="1:7" x14ac:dyDescent="0.25">
      <c r="A7" s="41" t="s">
        <v>569</v>
      </c>
      <c r="B7" s="77">
        <v>0.41341362672745102</v>
      </c>
      <c r="C7" s="77">
        <v>0.43935708905584325</v>
      </c>
      <c r="D7" s="77">
        <v>0.43498060066369593</v>
      </c>
      <c r="E7" s="77">
        <v>0.49242007509167318</v>
      </c>
      <c r="F7" s="77">
        <v>0.49281417946954659</v>
      </c>
    </row>
    <row r="8" spans="1:7" x14ac:dyDescent="0.25">
      <c r="A8" s="41" t="s">
        <v>574</v>
      </c>
      <c r="B8" s="77">
        <v>0.3900277880617618</v>
      </c>
      <c r="C8" s="77">
        <v>0.3110336491985608</v>
      </c>
      <c r="D8" s="77">
        <v>0.28922765950885265</v>
      </c>
      <c r="E8" s="77">
        <v>0.4168473631869769</v>
      </c>
      <c r="F8" s="77">
        <v>0.41603158131586304</v>
      </c>
    </row>
    <row r="9" spans="1:7" x14ac:dyDescent="0.25">
      <c r="A9" s="41" t="s">
        <v>575</v>
      </c>
      <c r="B9" s="77">
        <v>0.41685308474699784</v>
      </c>
      <c r="C9" s="77">
        <v>0.40949016034297081</v>
      </c>
      <c r="D9" s="77">
        <v>0.40121709162886482</v>
      </c>
      <c r="E9" s="77">
        <v>0.46942658327389625</v>
      </c>
      <c r="F9" s="77">
        <v>0.47050310949051932</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59EA-758B-4C50-B84C-C04C6CD4A16D}">
  <dimension ref="A1:F14"/>
  <sheetViews>
    <sheetView workbookViewId="0">
      <selection activeCell="A2" sqref="A2"/>
    </sheetView>
  </sheetViews>
  <sheetFormatPr defaultColWidth="11.5703125" defaultRowHeight="15" x14ac:dyDescent="0.25"/>
  <cols>
    <col min="1" max="16384" width="11.5703125" style="41"/>
  </cols>
  <sheetData>
    <row r="1" spans="1:6" x14ac:dyDescent="0.25">
      <c r="A1" s="15" t="s">
        <v>576</v>
      </c>
    </row>
    <row r="2" spans="1:6" x14ac:dyDescent="0.25">
      <c r="A2" s="41" t="s">
        <v>276</v>
      </c>
    </row>
    <row r="4" spans="1:6" x14ac:dyDescent="0.25">
      <c r="A4" s="85"/>
      <c r="B4" s="85">
        <v>2015</v>
      </c>
      <c r="C4" s="85">
        <v>2017</v>
      </c>
      <c r="D4" s="85">
        <v>2019</v>
      </c>
      <c r="E4" s="85">
        <v>2021</v>
      </c>
      <c r="F4" s="85">
        <v>2023</v>
      </c>
    </row>
    <row r="5" spans="1:6" x14ac:dyDescent="0.25">
      <c r="A5" s="41" t="s">
        <v>559</v>
      </c>
      <c r="B5" s="77">
        <v>0.61145223091753031</v>
      </c>
      <c r="C5" s="77">
        <v>0.48316164277761764</v>
      </c>
      <c r="D5" s="77">
        <v>0.45853020531965788</v>
      </c>
      <c r="E5" s="73">
        <v>0.52318648093383024</v>
      </c>
      <c r="F5" s="73">
        <v>0.60808056195876925</v>
      </c>
    </row>
    <row r="6" spans="1:6" x14ac:dyDescent="0.25">
      <c r="A6" s="41" t="s">
        <v>560</v>
      </c>
      <c r="B6" s="77">
        <v>0.49141507518896893</v>
      </c>
      <c r="C6" s="77">
        <v>0.52140183349735691</v>
      </c>
      <c r="D6" s="77">
        <v>0.4288908989573566</v>
      </c>
      <c r="E6" s="73">
        <v>0.52667588259224185</v>
      </c>
      <c r="F6" s="73">
        <v>0.46765029250870688</v>
      </c>
    </row>
    <row r="7" spans="1:6" x14ac:dyDescent="0.25">
      <c r="A7" s="41" t="s">
        <v>561</v>
      </c>
      <c r="B7" s="77">
        <v>0.39526986024848837</v>
      </c>
      <c r="C7" s="77">
        <v>0.43297206173965042</v>
      </c>
      <c r="D7" s="77">
        <v>0.43504164574452303</v>
      </c>
      <c r="E7" s="73">
        <v>0.49051834595320759</v>
      </c>
      <c r="F7" s="73">
        <v>0.4736177802424193</v>
      </c>
    </row>
    <row r="8" spans="1:6" x14ac:dyDescent="0.25">
      <c r="A8" s="41" t="s">
        <v>563</v>
      </c>
      <c r="B8" s="77">
        <v>0.44746602548856446</v>
      </c>
      <c r="C8" s="77">
        <v>0.39185613030121458</v>
      </c>
      <c r="D8" s="77">
        <v>0.44234155202655578</v>
      </c>
      <c r="E8" s="73">
        <v>0.70235828025622793</v>
      </c>
      <c r="F8" s="73">
        <v>0.47991722614725341</v>
      </c>
    </row>
    <row r="9" spans="1:6" x14ac:dyDescent="0.25">
      <c r="A9" s="41" t="s">
        <v>564</v>
      </c>
      <c r="B9" s="77">
        <v>0.26358306828908212</v>
      </c>
      <c r="C9" s="77">
        <v>0.25492213616612536</v>
      </c>
      <c r="D9" s="77">
        <v>0.44333523184174517</v>
      </c>
      <c r="E9" s="73">
        <v>0.56552708900396476</v>
      </c>
      <c r="F9" s="73">
        <v>0.44890658663749738</v>
      </c>
    </row>
    <row r="10" spans="1:6" x14ac:dyDescent="0.25">
      <c r="A10" s="41" t="s">
        <v>565</v>
      </c>
      <c r="B10" s="77">
        <v>0.17057689808049681</v>
      </c>
      <c r="C10" s="77">
        <v>0.22656380103457457</v>
      </c>
      <c r="D10" s="77">
        <v>0.27940456146333881</v>
      </c>
      <c r="E10" s="73">
        <v>0.34018913894008002</v>
      </c>
      <c r="F10" s="73">
        <v>0.32594197719725243</v>
      </c>
    </row>
    <row r="11" spans="1:6" x14ac:dyDescent="0.25">
      <c r="A11" s="41" t="s">
        <v>577</v>
      </c>
      <c r="B11" s="77">
        <v>0.23607874913062199</v>
      </c>
      <c r="C11" s="77">
        <v>0.26909343558055254</v>
      </c>
      <c r="D11" s="77">
        <v>0.34947589555600989</v>
      </c>
      <c r="E11" s="73">
        <v>0.44019127634955774</v>
      </c>
      <c r="F11" s="73">
        <v>0.46299960237164778</v>
      </c>
    </row>
    <row r="12" spans="1:6" x14ac:dyDescent="0.25">
      <c r="A12" s="41" t="s">
        <v>562</v>
      </c>
      <c r="B12" s="77">
        <v>0.36822213925278946</v>
      </c>
      <c r="C12" s="77">
        <v>0.39050651067121223</v>
      </c>
      <c r="D12" s="77">
        <v>0.41227641028857032</v>
      </c>
      <c r="E12" s="73">
        <v>0.40181655768424684</v>
      </c>
      <c r="F12" s="73">
        <v>0.49158340828715119</v>
      </c>
    </row>
    <row r="13" spans="1:6" x14ac:dyDescent="0.25">
      <c r="A13" s="41" t="s">
        <v>567</v>
      </c>
      <c r="B13" s="77">
        <v>0.20137964906373296</v>
      </c>
      <c r="C13" s="77">
        <v>0.26254350749792521</v>
      </c>
      <c r="D13" s="77">
        <v>0.28634904139468292</v>
      </c>
      <c r="E13" s="73">
        <v>0.31652712486248885</v>
      </c>
      <c r="F13" s="73">
        <v>0.30474525726544088</v>
      </c>
    </row>
    <row r="14" spans="1:6" x14ac:dyDescent="0.25">
      <c r="A14" s="41" t="s">
        <v>568</v>
      </c>
      <c r="B14" s="77">
        <v>0.24727930675146206</v>
      </c>
      <c r="C14" s="77">
        <v>0.25701590386277495</v>
      </c>
      <c r="D14" s="77">
        <v>0.30972087020170103</v>
      </c>
      <c r="E14" s="73">
        <v>0.36738971223348182</v>
      </c>
      <c r="F14" s="73">
        <v>0.3418639606271125</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09543-0AA5-4B8B-B490-DE4515EF6C48}">
  <dimension ref="A1:L14"/>
  <sheetViews>
    <sheetView workbookViewId="0">
      <selection activeCell="A2" sqref="A2"/>
    </sheetView>
  </sheetViews>
  <sheetFormatPr defaultColWidth="11.5703125" defaultRowHeight="15" x14ac:dyDescent="0.25"/>
  <cols>
    <col min="1" max="1" width="26.42578125" style="41" bestFit="1" customWidth="1"/>
    <col min="2" max="2" width="8.85546875" style="41" customWidth="1"/>
    <col min="3" max="12" width="8.42578125" style="41" customWidth="1"/>
    <col min="13" max="16384" width="11.5703125" style="41"/>
  </cols>
  <sheetData>
    <row r="1" spans="1:12" ht="17.25" x14ac:dyDescent="0.25">
      <c r="A1" s="15" t="s">
        <v>578</v>
      </c>
    </row>
    <row r="2" spans="1:12" x14ac:dyDescent="0.25">
      <c r="A2" s="41" t="s">
        <v>579</v>
      </c>
    </row>
    <row r="4" spans="1:12" x14ac:dyDescent="0.25">
      <c r="A4" s="81"/>
      <c r="B4" s="81">
        <v>2003</v>
      </c>
      <c r="C4" s="81">
        <v>2005</v>
      </c>
      <c r="D4" s="81">
        <v>2007</v>
      </c>
      <c r="E4" s="81">
        <v>2009</v>
      </c>
      <c r="F4" s="81">
        <v>2011</v>
      </c>
      <c r="G4" s="81">
        <v>2013</v>
      </c>
      <c r="H4" s="81">
        <v>2015</v>
      </c>
      <c r="I4" s="81">
        <v>2017</v>
      </c>
      <c r="J4" s="81">
        <v>2019</v>
      </c>
      <c r="K4" s="81">
        <v>2021</v>
      </c>
      <c r="L4" s="81">
        <v>2023</v>
      </c>
    </row>
    <row r="5" spans="1:12" x14ac:dyDescent="0.25">
      <c r="A5" s="41" t="s">
        <v>580</v>
      </c>
      <c r="B5" s="87">
        <v>5753.4725699999999</v>
      </c>
      <c r="C5" s="87">
        <v>7527.6603399999995</v>
      </c>
      <c r="D5" s="87">
        <v>7774.2652400000006</v>
      </c>
      <c r="E5" s="87">
        <v>9255.3776799999996</v>
      </c>
      <c r="F5" s="87">
        <v>9766.2628999999997</v>
      </c>
      <c r="G5" s="87">
        <v>10618.210009999999</v>
      </c>
      <c r="H5" s="87">
        <v>12385.966859999999</v>
      </c>
      <c r="I5" s="87">
        <v>16041.5738</v>
      </c>
      <c r="J5" s="87">
        <v>19774.858370000002</v>
      </c>
      <c r="K5" s="87">
        <v>19272.064630000001</v>
      </c>
      <c r="L5" s="87">
        <v>21224.624039999999</v>
      </c>
    </row>
    <row r="6" spans="1:12" x14ac:dyDescent="0.25">
      <c r="A6" s="41" t="s">
        <v>569</v>
      </c>
      <c r="B6" s="87"/>
      <c r="C6" s="87"/>
      <c r="D6" s="87">
        <v>1925.836</v>
      </c>
      <c r="E6" s="87">
        <v>2095.83</v>
      </c>
      <c r="F6" s="87">
        <v>2270.2840000000001</v>
      </c>
      <c r="G6" s="87">
        <v>2771.9589999999998</v>
      </c>
      <c r="H6" s="87">
        <v>3186.02</v>
      </c>
      <c r="I6" s="87">
        <v>3454.8409999999999</v>
      </c>
      <c r="J6" s="87">
        <v>3756.4169999999999</v>
      </c>
      <c r="K6" s="87">
        <v>4166.9799999999996</v>
      </c>
      <c r="L6" s="87">
        <v>4730.4930000000004</v>
      </c>
    </row>
    <row r="7" spans="1:12" x14ac:dyDescent="0.25">
      <c r="A7" s="41" t="s">
        <v>581</v>
      </c>
      <c r="B7" s="87">
        <v>669.11361999999997</v>
      </c>
      <c r="C7" s="87">
        <v>385.54415</v>
      </c>
      <c r="D7" s="87">
        <v>498.10167999999999</v>
      </c>
      <c r="E7" s="87">
        <v>553.28489000000002</v>
      </c>
      <c r="F7" s="87">
        <v>612.51274999999998</v>
      </c>
      <c r="G7" s="87">
        <v>647.24446999999998</v>
      </c>
      <c r="H7" s="87">
        <v>585.26258999999993</v>
      </c>
      <c r="I7" s="87">
        <v>650.07912999999996</v>
      </c>
      <c r="J7" s="87">
        <v>715.90989999999999</v>
      </c>
      <c r="K7" s="87">
        <v>910.51708999999994</v>
      </c>
      <c r="L7" s="87">
        <v>930.05299000000002</v>
      </c>
    </row>
    <row r="8" spans="1:12" x14ac:dyDescent="0.25">
      <c r="A8" s="41" t="s">
        <v>582</v>
      </c>
      <c r="B8" s="87">
        <v>895.68156999999997</v>
      </c>
      <c r="C8" s="87">
        <v>983.44087000000002</v>
      </c>
      <c r="D8" s="87">
        <v>1258.47533</v>
      </c>
      <c r="E8" s="87">
        <v>1219.0536499999998</v>
      </c>
      <c r="F8" s="87">
        <v>1218.17479</v>
      </c>
      <c r="G8" s="87">
        <v>1453.6098200000001</v>
      </c>
      <c r="H8" s="87">
        <v>2043.13436</v>
      </c>
      <c r="I8" s="87">
        <v>2601.0789100000002</v>
      </c>
      <c r="J8" s="87">
        <v>1367.1852200000001</v>
      </c>
      <c r="K8" s="87">
        <v>1573.38571</v>
      </c>
      <c r="L8" s="87">
        <v>1605.7891399999999</v>
      </c>
    </row>
    <row r="9" spans="1:12" x14ac:dyDescent="0.25">
      <c r="A9" s="41" t="s">
        <v>583</v>
      </c>
      <c r="B9" s="87">
        <v>176.80182000000002</v>
      </c>
      <c r="C9" s="87">
        <v>199.63589000000002</v>
      </c>
      <c r="D9" s="87">
        <v>266.2679</v>
      </c>
      <c r="E9" s="87">
        <v>296.62054999999998</v>
      </c>
      <c r="F9" s="87">
        <v>392.61534</v>
      </c>
      <c r="G9" s="87">
        <v>510.22661999999997</v>
      </c>
      <c r="H9" s="87">
        <v>508.35689000000002</v>
      </c>
      <c r="I9" s="87">
        <v>574.40935999999999</v>
      </c>
      <c r="J9" s="87">
        <v>720.21807999999999</v>
      </c>
      <c r="K9" s="87">
        <v>981.23850000000004</v>
      </c>
      <c r="L9" s="87">
        <v>1084.89627</v>
      </c>
    </row>
    <row r="10" spans="1:12" x14ac:dyDescent="0.25">
      <c r="B10" s="88"/>
      <c r="C10" s="88"/>
      <c r="D10" s="88"/>
      <c r="E10" s="88"/>
      <c r="F10" s="88"/>
      <c r="G10" s="88"/>
      <c r="H10" s="88"/>
      <c r="I10" s="88"/>
      <c r="J10" s="88"/>
      <c r="K10" s="88"/>
      <c r="L10" s="88"/>
    </row>
    <row r="11" spans="1:12" x14ac:dyDescent="0.25">
      <c r="B11" s="77"/>
      <c r="C11" s="77"/>
      <c r="D11" s="77"/>
      <c r="E11" s="77"/>
      <c r="F11" s="77"/>
      <c r="G11" s="77"/>
      <c r="H11" s="77"/>
      <c r="I11" s="77"/>
      <c r="J11" s="77"/>
      <c r="K11" s="77"/>
      <c r="L11" s="77"/>
    </row>
    <row r="13" spans="1:12" ht="66" customHeight="1" x14ac:dyDescent="0.25">
      <c r="A13" s="215" t="s">
        <v>584</v>
      </c>
      <c r="B13" s="215"/>
      <c r="C13" s="215"/>
      <c r="D13" s="215"/>
      <c r="E13" s="215"/>
      <c r="F13" s="215"/>
      <c r="G13" s="215"/>
      <c r="H13" s="215"/>
      <c r="I13" s="215"/>
      <c r="J13" s="215"/>
      <c r="K13" s="215"/>
      <c r="L13" s="215"/>
    </row>
    <row r="14" spans="1:12" ht="17.25" x14ac:dyDescent="0.25">
      <c r="A14" s="89" t="s">
        <v>585</v>
      </c>
    </row>
  </sheetData>
  <mergeCells count="1">
    <mergeCell ref="A13:L13"/>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3747-2FB0-4026-8456-A0EF4F506CE2}">
  <dimension ref="A1:M16"/>
  <sheetViews>
    <sheetView workbookViewId="0">
      <selection activeCell="A6" sqref="A6"/>
    </sheetView>
  </sheetViews>
  <sheetFormatPr defaultColWidth="11.5703125" defaultRowHeight="15" x14ac:dyDescent="0.25"/>
  <cols>
    <col min="1" max="1" width="27.7109375" style="41" bestFit="1" customWidth="1"/>
    <col min="2" max="2" width="8.85546875" style="41" customWidth="1"/>
    <col min="3" max="14" width="8.42578125" style="41" customWidth="1"/>
    <col min="15" max="16" width="11.5703125" style="41"/>
    <col min="17" max="17" width="7.7109375" style="41" customWidth="1"/>
    <col min="18" max="21" width="4.85546875" style="41" bestFit="1" customWidth="1"/>
    <col min="22" max="26" width="5.42578125" style="41" bestFit="1" customWidth="1"/>
    <col min="27" max="34" width="6.5703125" style="41" bestFit="1" customWidth="1"/>
    <col min="35" max="43" width="7.5703125" style="41" bestFit="1" customWidth="1"/>
    <col min="44" max="16384" width="11.5703125" style="41"/>
  </cols>
  <sheetData>
    <row r="1" spans="1:13" ht="17.25" x14ac:dyDescent="0.25">
      <c r="A1" s="15" t="s">
        <v>586</v>
      </c>
    </row>
    <row r="2" spans="1:13" x14ac:dyDescent="0.25">
      <c r="A2" s="41" t="s">
        <v>579</v>
      </c>
    </row>
    <row r="4" spans="1:13" x14ac:dyDescent="0.25">
      <c r="A4" s="91"/>
      <c r="B4" s="91">
        <v>2003</v>
      </c>
      <c r="C4" s="91">
        <v>2005</v>
      </c>
      <c r="D4" s="91">
        <v>2007</v>
      </c>
      <c r="E4" s="91">
        <v>2009</v>
      </c>
      <c r="F4" s="91">
        <v>2011</v>
      </c>
      <c r="G4" s="91">
        <v>2013</v>
      </c>
      <c r="H4" s="91">
        <v>2015</v>
      </c>
      <c r="I4" s="91">
        <v>2017</v>
      </c>
      <c r="J4" s="91">
        <v>2019</v>
      </c>
      <c r="K4" s="91">
        <v>2021</v>
      </c>
      <c r="L4" s="91">
        <v>2023</v>
      </c>
    </row>
    <row r="5" spans="1:13" x14ac:dyDescent="0.25">
      <c r="A5" s="41" t="s">
        <v>587</v>
      </c>
      <c r="B5" s="90">
        <v>9190.8507507987215</v>
      </c>
      <c r="C5" s="90">
        <v>11545.491319018403</v>
      </c>
      <c r="D5" s="90">
        <v>10407.316251673361</v>
      </c>
      <c r="E5" s="90">
        <v>11314.642640586797</v>
      </c>
      <c r="F5" s="90">
        <v>11022.870090293452</v>
      </c>
      <c r="G5" s="90">
        <v>11177.063168421051</v>
      </c>
      <c r="H5" s="90">
        <v>12385.966859999999</v>
      </c>
      <c r="I5" s="90">
        <v>15409.773102785784</v>
      </c>
      <c r="J5" s="90">
        <v>17912.009393115943</v>
      </c>
      <c r="K5" s="90">
        <v>16860.948932633422</v>
      </c>
      <c r="L5" s="90">
        <v>16214.380473644003</v>
      </c>
      <c r="M5" s="90"/>
    </row>
    <row r="6" spans="1:13" x14ac:dyDescent="0.25">
      <c r="A6" s="41" t="s">
        <v>569</v>
      </c>
      <c r="B6" s="90"/>
      <c r="C6" s="90"/>
      <c r="D6" s="90">
        <v>2578.0937081659972</v>
      </c>
      <c r="E6" s="90">
        <v>2562.1393643031784</v>
      </c>
      <c r="F6" s="90">
        <v>2562.3972911963883</v>
      </c>
      <c r="G6" s="90">
        <v>2917.8515789473686</v>
      </c>
      <c r="H6" s="90">
        <v>3186.02</v>
      </c>
      <c r="I6" s="90">
        <v>3318.7713736791547</v>
      </c>
      <c r="J6" s="90">
        <v>3402.5516304347821</v>
      </c>
      <c r="K6" s="90">
        <v>3645.6517935258089</v>
      </c>
      <c r="L6" s="90">
        <v>3613.8220015278844</v>
      </c>
      <c r="M6" s="90"/>
    </row>
    <row r="7" spans="1:13" x14ac:dyDescent="0.25">
      <c r="A7" s="41" t="s">
        <v>588</v>
      </c>
      <c r="B7" s="90">
        <v>1068.8715974440895</v>
      </c>
      <c r="C7" s="90">
        <v>591.32538343558281</v>
      </c>
      <c r="D7" s="90">
        <v>666.80278447121816</v>
      </c>
      <c r="E7" s="90">
        <v>676.38739608801961</v>
      </c>
      <c r="F7" s="90">
        <v>691.32364559819405</v>
      </c>
      <c r="G7" s="90">
        <v>681.30996842105264</v>
      </c>
      <c r="H7" s="90">
        <v>585.26258999999993</v>
      </c>
      <c r="I7" s="90">
        <v>624.47562920268979</v>
      </c>
      <c r="J7" s="90">
        <v>648.46911231884053</v>
      </c>
      <c r="K7" s="90">
        <v>796.60287839020111</v>
      </c>
      <c r="L7" s="90">
        <v>710.50648586707416</v>
      </c>
      <c r="M7" s="90"/>
    </row>
    <row r="8" spans="1:13" x14ac:dyDescent="0.25">
      <c r="A8" s="41" t="s">
        <v>589</v>
      </c>
      <c r="B8" s="90">
        <v>1430.8012300319488</v>
      </c>
      <c r="C8" s="90">
        <v>1508.3448926380368</v>
      </c>
      <c r="D8" s="90">
        <v>1684.7059303882195</v>
      </c>
      <c r="E8" s="90">
        <v>1490.2856356968214</v>
      </c>
      <c r="F8" s="90">
        <v>1374.9151128668173</v>
      </c>
      <c r="G8" s="90">
        <v>1530.1156000000003</v>
      </c>
      <c r="H8" s="90">
        <v>2043.13436</v>
      </c>
      <c r="I8" s="90">
        <v>2498.6348799231509</v>
      </c>
      <c r="J8" s="90">
        <v>1238.3924094202898</v>
      </c>
      <c r="K8" s="90">
        <v>1376.5404286964128</v>
      </c>
      <c r="L8" s="90">
        <v>1226.7296715049656</v>
      </c>
      <c r="M8" s="90"/>
    </row>
    <row r="9" spans="1:13" x14ac:dyDescent="0.25">
      <c r="A9" s="41" t="s">
        <v>590</v>
      </c>
      <c r="B9" s="90">
        <v>282.43102236421731</v>
      </c>
      <c r="C9" s="90">
        <v>306.19001533742335</v>
      </c>
      <c r="D9" s="90">
        <v>356.44966532797855</v>
      </c>
      <c r="E9" s="90">
        <v>362.61680929095354</v>
      </c>
      <c r="F9" s="90">
        <v>443.13243792325056</v>
      </c>
      <c r="G9" s="90">
        <v>537.08065263157891</v>
      </c>
      <c r="H9" s="90">
        <v>508.35689000000002</v>
      </c>
      <c r="I9" s="90">
        <v>551.78612872238239</v>
      </c>
      <c r="J9" s="90">
        <v>652.37144927536224</v>
      </c>
      <c r="K9" s="90">
        <v>858.47637795275591</v>
      </c>
      <c r="L9" s="90">
        <v>828.79776165011458</v>
      </c>
      <c r="M9" s="90"/>
    </row>
    <row r="12" spans="1:13" x14ac:dyDescent="0.25">
      <c r="A12" s="216" t="s">
        <v>591</v>
      </c>
      <c r="B12" s="216"/>
      <c r="C12" s="216"/>
      <c r="D12" s="216"/>
      <c r="E12" s="216"/>
      <c r="F12" s="216"/>
      <c r="G12" s="216"/>
      <c r="H12" s="216"/>
    </row>
    <row r="13" spans="1:13" x14ac:dyDescent="0.25">
      <c r="A13" s="216"/>
      <c r="B13" s="216"/>
      <c r="C13" s="216"/>
      <c r="D13" s="216"/>
      <c r="E13" s="216"/>
      <c r="F13" s="216"/>
      <c r="G13" s="216"/>
      <c r="H13" s="216"/>
    </row>
    <row r="14" spans="1:13" x14ac:dyDescent="0.25">
      <c r="A14" s="216"/>
      <c r="B14" s="216"/>
      <c r="C14" s="216"/>
      <c r="D14" s="216"/>
      <c r="E14" s="216"/>
      <c r="F14" s="216"/>
      <c r="G14" s="216"/>
      <c r="H14" s="216"/>
    </row>
    <row r="15" spans="1:13" ht="16.5" customHeight="1" x14ac:dyDescent="0.25">
      <c r="A15" s="216"/>
      <c r="B15" s="216"/>
      <c r="C15" s="216"/>
      <c r="D15" s="216"/>
      <c r="E15" s="216"/>
      <c r="F15" s="216"/>
      <c r="G15" s="216"/>
      <c r="H15" s="216"/>
    </row>
    <row r="16" spans="1:13" ht="17.25" x14ac:dyDescent="0.25">
      <c r="A16" s="89" t="s">
        <v>585</v>
      </c>
    </row>
  </sheetData>
  <mergeCells count="1">
    <mergeCell ref="A12:H1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E3D5-0119-47C2-B636-4CEBD1D97C0D}">
  <dimension ref="A1:J24"/>
  <sheetViews>
    <sheetView workbookViewId="0">
      <selection activeCell="J17" sqref="J17"/>
    </sheetView>
  </sheetViews>
  <sheetFormatPr defaultColWidth="11.5703125" defaultRowHeight="15" x14ac:dyDescent="0.25"/>
  <cols>
    <col min="1" max="1" width="33.5703125" style="41" bestFit="1" customWidth="1"/>
    <col min="2" max="16384" width="11.5703125" style="41"/>
  </cols>
  <sheetData>
    <row r="1" spans="1:10" ht="17.25" x14ac:dyDescent="0.25">
      <c r="A1" s="15" t="s">
        <v>592</v>
      </c>
    </row>
    <row r="2" spans="1:10" x14ac:dyDescent="0.25">
      <c r="A2" s="41" t="s">
        <v>579</v>
      </c>
    </row>
    <row r="4" spans="1:10" ht="45" x14ac:dyDescent="0.25">
      <c r="A4" s="82"/>
      <c r="B4" s="92" t="s">
        <v>593</v>
      </c>
      <c r="C4" s="81" t="s">
        <v>536</v>
      </c>
      <c r="D4" s="92" t="s">
        <v>594</v>
      </c>
      <c r="E4" s="92" t="s">
        <v>595</v>
      </c>
      <c r="F4" s="92" t="s">
        <v>596</v>
      </c>
      <c r="G4" s="92" t="s">
        <v>597</v>
      </c>
      <c r="H4" s="92" t="s">
        <v>598</v>
      </c>
    </row>
    <row r="5" spans="1:10" x14ac:dyDescent="0.25">
      <c r="A5" s="41" t="s">
        <v>587</v>
      </c>
      <c r="B5" s="79">
        <v>10758.699999999999</v>
      </c>
      <c r="C5" s="79">
        <v>427.4</v>
      </c>
      <c r="D5" s="79">
        <v>3793.8000000000006</v>
      </c>
      <c r="E5" s="79">
        <v>1357.5</v>
      </c>
      <c r="F5" s="79">
        <v>765.59999999999991</v>
      </c>
      <c r="G5" s="79">
        <v>1005.8000000000001</v>
      </c>
      <c r="H5" s="79">
        <v>189.49999999999997</v>
      </c>
      <c r="I5" s="79"/>
      <c r="J5" s="77"/>
    </row>
    <row r="6" spans="1:10" x14ac:dyDescent="0.25">
      <c r="A6" s="41" t="s">
        <v>569</v>
      </c>
      <c r="B6" s="79">
        <v>3348.6</v>
      </c>
      <c r="C6" s="79">
        <v>168.5</v>
      </c>
      <c r="D6" s="79">
        <v>347.8</v>
      </c>
      <c r="E6" s="79">
        <v>311.40000000000003</v>
      </c>
      <c r="F6" s="79">
        <v>342.3</v>
      </c>
      <c r="G6" s="79">
        <v>84</v>
      </c>
      <c r="H6" s="79">
        <v>92.9</v>
      </c>
      <c r="I6" s="79"/>
      <c r="J6" s="77"/>
    </row>
    <row r="7" spans="1:10" x14ac:dyDescent="0.25">
      <c r="A7" s="41" t="s">
        <v>588</v>
      </c>
      <c r="B7" s="79">
        <v>532.1</v>
      </c>
      <c r="C7" s="79">
        <v>2.8</v>
      </c>
      <c r="D7" s="79">
        <v>61.800000000000004</v>
      </c>
      <c r="E7" s="79">
        <v>31</v>
      </c>
      <c r="F7" s="79">
        <v>49.4</v>
      </c>
      <c r="G7" s="79">
        <v>14.1</v>
      </c>
      <c r="H7" s="79">
        <v>1.8</v>
      </c>
      <c r="I7" s="79"/>
      <c r="J7" s="77"/>
    </row>
    <row r="8" spans="1:10" x14ac:dyDescent="0.25">
      <c r="A8" s="41" t="s">
        <v>589</v>
      </c>
      <c r="B8" s="79">
        <v>1433.4</v>
      </c>
      <c r="C8" s="79">
        <v>11.7</v>
      </c>
      <c r="D8" s="79">
        <v>161.10000000000002</v>
      </c>
      <c r="E8" s="79">
        <v>96.6</v>
      </c>
      <c r="F8" s="79">
        <v>32.6</v>
      </c>
      <c r="G8" s="79">
        <v>23.3</v>
      </c>
      <c r="H8" s="79">
        <v>25</v>
      </c>
      <c r="I8" s="79"/>
      <c r="J8" s="77"/>
    </row>
    <row r="9" spans="1:10" x14ac:dyDescent="0.25">
      <c r="A9" s="41" t="s">
        <v>590</v>
      </c>
      <c r="B9" s="79">
        <v>437.9</v>
      </c>
      <c r="C9" s="79">
        <v>12.6</v>
      </c>
      <c r="D9" s="79">
        <v>44.8</v>
      </c>
      <c r="E9" s="79">
        <v>25.6</v>
      </c>
      <c r="F9" s="79">
        <v>549.19999999999993</v>
      </c>
      <c r="G9" s="79">
        <v>14.3</v>
      </c>
      <c r="H9" s="79">
        <v>0</v>
      </c>
      <c r="I9" s="79"/>
      <c r="J9" s="77"/>
    </row>
    <row r="10" spans="1:10" x14ac:dyDescent="0.25">
      <c r="B10" s="75">
        <v>16510.7</v>
      </c>
      <c r="C10" s="75">
        <v>623.1</v>
      </c>
      <c r="D10" s="75">
        <v>4409.1000000000004</v>
      </c>
      <c r="E10" s="75">
        <v>1821.8</v>
      </c>
      <c r="F10" s="75">
        <v>1727.3000000000002</v>
      </c>
      <c r="G10" s="79">
        <v>1141.5</v>
      </c>
      <c r="H10" s="79">
        <v>309.10000000000002</v>
      </c>
      <c r="I10" s="79"/>
      <c r="J10" s="77"/>
    </row>
    <row r="11" spans="1:10" x14ac:dyDescent="0.25">
      <c r="B11" s="79"/>
      <c r="C11" s="79"/>
      <c r="D11" s="79"/>
      <c r="E11" s="79"/>
      <c r="F11" s="79"/>
      <c r="G11" s="79"/>
      <c r="H11" s="79"/>
      <c r="I11" s="79"/>
      <c r="J11" s="79"/>
    </row>
    <row r="12" spans="1:10" x14ac:dyDescent="0.25">
      <c r="A12" s="216" t="s">
        <v>591</v>
      </c>
      <c r="B12" s="216"/>
      <c r="C12" s="216"/>
      <c r="D12" s="216"/>
      <c r="E12" s="216"/>
      <c r="F12" s="216"/>
      <c r="G12" s="216"/>
      <c r="H12" s="216"/>
      <c r="I12" s="79"/>
    </row>
    <row r="13" spans="1:10" x14ac:dyDescent="0.25">
      <c r="A13" s="216"/>
      <c r="B13" s="216"/>
      <c r="C13" s="216"/>
      <c r="D13" s="216"/>
      <c r="E13" s="216"/>
      <c r="F13" s="216"/>
      <c r="G13" s="216"/>
      <c r="H13" s="216"/>
    </row>
    <row r="14" spans="1:10" x14ac:dyDescent="0.25">
      <c r="A14" s="216"/>
      <c r="B14" s="216"/>
      <c r="C14" s="216"/>
      <c r="D14" s="216"/>
      <c r="E14" s="216"/>
      <c r="F14" s="216"/>
      <c r="G14" s="216"/>
      <c r="H14" s="216"/>
    </row>
    <row r="15" spans="1:10" x14ac:dyDescent="0.25">
      <c r="A15" s="216"/>
      <c r="B15" s="216"/>
      <c r="C15" s="216"/>
      <c r="D15" s="216"/>
      <c r="E15" s="216"/>
      <c r="F15" s="216"/>
      <c r="G15" s="216"/>
      <c r="H15" s="216"/>
    </row>
    <row r="16" spans="1:10" x14ac:dyDescent="0.25">
      <c r="B16" s="77"/>
      <c r="C16" s="77"/>
      <c r="D16" s="77"/>
      <c r="E16" s="77"/>
      <c r="F16" s="77"/>
      <c r="G16" s="77"/>
      <c r="H16" s="77"/>
    </row>
    <row r="17" spans="2:8" x14ac:dyDescent="0.25">
      <c r="B17" s="77"/>
      <c r="C17" s="77"/>
      <c r="D17" s="77"/>
      <c r="E17" s="77"/>
      <c r="F17" s="77"/>
      <c r="G17" s="77"/>
      <c r="H17" s="77"/>
    </row>
    <row r="18" spans="2:8" x14ac:dyDescent="0.25">
      <c r="B18" s="77"/>
      <c r="C18" s="77"/>
      <c r="D18" s="77"/>
      <c r="E18" s="77"/>
      <c r="F18" s="74"/>
      <c r="G18" s="77"/>
      <c r="H18" s="77"/>
    </row>
    <row r="20" spans="2:8" x14ac:dyDescent="0.25">
      <c r="C20" s="77"/>
      <c r="D20" s="77"/>
      <c r="E20" s="77"/>
      <c r="F20" s="77"/>
      <c r="G20" s="77"/>
      <c r="H20" s="77"/>
    </row>
    <row r="21" spans="2:8" x14ac:dyDescent="0.25">
      <c r="C21" s="77"/>
      <c r="D21" s="77"/>
      <c r="E21" s="77"/>
      <c r="F21" s="77"/>
      <c r="G21" s="77"/>
      <c r="H21" s="77"/>
    </row>
    <row r="22" spans="2:8" x14ac:dyDescent="0.25">
      <c r="C22" s="77"/>
      <c r="D22" s="77"/>
      <c r="E22" s="77"/>
      <c r="F22" s="77"/>
      <c r="G22" s="77"/>
      <c r="H22" s="77"/>
    </row>
    <row r="23" spans="2:8" x14ac:dyDescent="0.25">
      <c r="C23" s="77"/>
      <c r="D23" s="77"/>
      <c r="E23" s="77"/>
      <c r="F23" s="77"/>
      <c r="G23" s="77"/>
      <c r="H23" s="77"/>
    </row>
    <row r="24" spans="2:8" x14ac:dyDescent="0.25">
      <c r="C24" s="77"/>
      <c r="D24" s="77"/>
      <c r="E24" s="77"/>
      <c r="F24" s="77"/>
      <c r="G24" s="77"/>
      <c r="H24" s="77"/>
    </row>
  </sheetData>
  <mergeCells count="1">
    <mergeCell ref="A12:H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AD894-3D09-449E-806E-201017772273}">
  <dimension ref="A1:V34"/>
  <sheetViews>
    <sheetView workbookViewId="0">
      <selection activeCell="G12" sqref="G12"/>
    </sheetView>
  </sheetViews>
  <sheetFormatPr defaultColWidth="11.42578125" defaultRowHeight="15" x14ac:dyDescent="0.25"/>
  <cols>
    <col min="1" max="16384" width="11.42578125" style="19"/>
  </cols>
  <sheetData>
    <row r="1" spans="1:22" s="18" customFormat="1" ht="17.25" x14ac:dyDescent="0.25">
      <c r="A1" s="18" t="s">
        <v>277</v>
      </c>
    </row>
    <row r="2" spans="1:22" x14ac:dyDescent="0.25">
      <c r="N2" s="41"/>
      <c r="O2" s="15"/>
      <c r="P2" s="15"/>
      <c r="Q2" s="15"/>
      <c r="R2" s="15"/>
      <c r="S2" s="15"/>
      <c r="T2" s="41"/>
      <c r="U2" s="15"/>
      <c r="V2" s="15"/>
    </row>
    <row r="3" spans="1:22" x14ac:dyDescent="0.25">
      <c r="A3" s="18" t="s">
        <v>278</v>
      </c>
      <c r="B3" s="18"/>
      <c r="C3" s="18"/>
      <c r="D3" s="18"/>
      <c r="E3" s="18"/>
      <c r="F3" s="18"/>
      <c r="H3" s="18"/>
      <c r="N3" s="15"/>
      <c r="O3" s="42"/>
      <c r="P3" s="42"/>
      <c r="Q3" s="42"/>
      <c r="R3" s="42"/>
      <c r="S3" s="42"/>
      <c r="T3" s="42"/>
      <c r="U3" s="42"/>
      <c r="V3" s="42"/>
    </row>
    <row r="4" spans="1:22" x14ac:dyDescent="0.25">
      <c r="A4" s="37"/>
      <c r="B4" s="81" t="s">
        <v>279</v>
      </c>
      <c r="C4" s="81" t="s">
        <v>280</v>
      </c>
      <c r="D4" s="81" t="s">
        <v>281</v>
      </c>
      <c r="E4" s="81" t="s">
        <v>282</v>
      </c>
      <c r="F4" s="127" t="s">
        <v>267</v>
      </c>
      <c r="I4" s="43"/>
      <c r="J4" s="43"/>
      <c r="K4" s="43"/>
      <c r="L4" s="43"/>
      <c r="M4" s="43"/>
      <c r="N4" s="15"/>
      <c r="O4" s="42"/>
      <c r="P4" s="42"/>
      <c r="Q4" s="42"/>
      <c r="R4" s="42"/>
      <c r="S4" s="42"/>
      <c r="T4" s="42"/>
      <c r="U4" s="42"/>
      <c r="V4" s="42"/>
    </row>
    <row r="5" spans="1:22" x14ac:dyDescent="0.25">
      <c r="A5" s="34">
        <v>2013</v>
      </c>
      <c r="B5" s="30">
        <v>32445.9</v>
      </c>
      <c r="C5" s="30">
        <v>17888.599999999999</v>
      </c>
      <c r="D5" s="30">
        <v>2085</v>
      </c>
      <c r="E5" s="30">
        <v>999.8</v>
      </c>
      <c r="F5" s="44">
        <f t="shared" ref="F5:F15" si="0">SUM(B5:E5)</f>
        <v>53419.3</v>
      </c>
      <c r="H5" s="34"/>
      <c r="I5" s="45"/>
      <c r="J5" s="45"/>
      <c r="K5" s="45"/>
      <c r="L5" s="45"/>
      <c r="M5" s="44"/>
      <c r="N5" s="15"/>
      <c r="O5" s="42"/>
      <c r="P5" s="42"/>
      <c r="Q5" s="42"/>
      <c r="R5" s="42"/>
      <c r="S5" s="42"/>
      <c r="T5" s="42"/>
      <c r="U5" s="42"/>
      <c r="V5" s="42"/>
    </row>
    <row r="6" spans="1:22" x14ac:dyDescent="0.25">
      <c r="A6" s="34">
        <v>2014</v>
      </c>
      <c r="B6" s="30">
        <v>33797.599999999999</v>
      </c>
      <c r="C6" s="30">
        <v>18455.599999999999</v>
      </c>
      <c r="D6" s="30">
        <v>2087.7000000000003</v>
      </c>
      <c r="E6" s="30">
        <v>963.9</v>
      </c>
      <c r="F6" s="44">
        <f t="shared" si="0"/>
        <v>55304.799999999996</v>
      </c>
      <c r="H6" s="34"/>
      <c r="I6" s="45"/>
      <c r="J6" s="45"/>
      <c r="K6" s="45"/>
      <c r="L6" s="45"/>
      <c r="M6" s="44"/>
      <c r="N6" s="15"/>
      <c r="O6" s="42"/>
      <c r="P6" s="42"/>
      <c r="Q6" s="42"/>
      <c r="R6" s="42"/>
      <c r="S6" s="42"/>
      <c r="T6" s="42"/>
      <c r="U6" s="42"/>
      <c r="V6" s="42"/>
    </row>
    <row r="7" spans="1:22" x14ac:dyDescent="0.25">
      <c r="A7" s="34">
        <v>2015</v>
      </c>
      <c r="B7" s="30">
        <v>36830.699999999997</v>
      </c>
      <c r="C7" s="30">
        <v>19256.399999999998</v>
      </c>
      <c r="D7" s="30">
        <v>2331.1999999999998</v>
      </c>
      <c r="E7" s="30">
        <v>1791</v>
      </c>
      <c r="F7" s="44">
        <f t="shared" si="0"/>
        <v>60209.299999999988</v>
      </c>
      <c r="H7" s="34"/>
      <c r="I7" s="45"/>
      <c r="J7" s="45"/>
      <c r="K7" s="45"/>
      <c r="L7" s="45"/>
      <c r="M7" s="44"/>
    </row>
    <row r="8" spans="1:22" x14ac:dyDescent="0.25">
      <c r="A8" s="34">
        <v>2016</v>
      </c>
      <c r="B8" s="30">
        <v>37681.4</v>
      </c>
      <c r="C8" s="30">
        <v>20340.7</v>
      </c>
      <c r="D8" s="30">
        <v>2599.9</v>
      </c>
      <c r="E8" s="30">
        <v>1359.1999999999998</v>
      </c>
      <c r="F8" s="44">
        <f t="shared" si="0"/>
        <v>61981.200000000004</v>
      </c>
      <c r="H8" s="34"/>
      <c r="I8" s="45"/>
      <c r="J8" s="45"/>
      <c r="K8" s="45"/>
      <c r="L8" s="45"/>
      <c r="M8" s="44"/>
      <c r="N8" s="44"/>
    </row>
    <row r="9" spans="1:22" x14ac:dyDescent="0.25">
      <c r="A9" s="34">
        <v>2017</v>
      </c>
      <c r="B9" s="30">
        <v>39875.1</v>
      </c>
      <c r="C9" s="30">
        <v>22125.200000000001</v>
      </c>
      <c r="D9" s="30">
        <v>2175.4</v>
      </c>
      <c r="E9" s="30">
        <v>2276.1</v>
      </c>
      <c r="F9" s="44">
        <f t="shared" si="0"/>
        <v>66451.8</v>
      </c>
      <c r="H9" s="34"/>
      <c r="I9" s="45"/>
      <c r="J9" s="45"/>
      <c r="K9" s="45"/>
      <c r="L9" s="45"/>
      <c r="M9" s="44"/>
      <c r="N9" s="44"/>
    </row>
    <row r="10" spans="1:22" x14ac:dyDescent="0.25">
      <c r="A10" s="34">
        <v>2018</v>
      </c>
      <c r="B10" s="30">
        <v>40395.300000000003</v>
      </c>
      <c r="C10" s="30">
        <v>21985.7</v>
      </c>
      <c r="D10" s="30">
        <v>2578</v>
      </c>
      <c r="E10" s="30">
        <v>2867</v>
      </c>
      <c r="F10" s="44">
        <f t="shared" si="0"/>
        <v>67826</v>
      </c>
      <c r="H10" s="34"/>
      <c r="I10" s="45"/>
      <c r="J10" s="45"/>
      <c r="K10" s="45"/>
      <c r="L10" s="45"/>
      <c r="M10" s="44"/>
      <c r="N10" s="44"/>
      <c r="O10" s="44"/>
    </row>
    <row r="11" spans="1:22" x14ac:dyDescent="0.25">
      <c r="A11" s="34">
        <v>2019</v>
      </c>
      <c r="B11" s="30">
        <v>42399.8</v>
      </c>
      <c r="C11" s="30">
        <v>22250.6</v>
      </c>
      <c r="D11" s="30">
        <v>2367.3999999999996</v>
      </c>
      <c r="E11" s="30">
        <v>2575</v>
      </c>
      <c r="F11" s="44">
        <f t="shared" si="0"/>
        <v>69592.800000000003</v>
      </c>
      <c r="H11" s="34"/>
      <c r="I11" s="45"/>
      <c r="J11" s="45"/>
      <c r="K11" s="45"/>
      <c r="L11" s="45"/>
      <c r="M11" s="44"/>
      <c r="N11" s="44"/>
      <c r="O11" s="44"/>
    </row>
    <row r="12" spans="1:22" x14ac:dyDescent="0.25">
      <c r="A12" s="34">
        <v>2020</v>
      </c>
      <c r="B12" s="30">
        <v>42841.2</v>
      </c>
      <c r="C12" s="30">
        <v>21403</v>
      </c>
      <c r="D12" s="30">
        <v>2490.8000000000002</v>
      </c>
      <c r="E12" s="30">
        <v>2569.5</v>
      </c>
      <c r="F12" s="44">
        <f t="shared" si="0"/>
        <v>69304.5</v>
      </c>
      <c r="H12" s="34"/>
      <c r="I12" s="45"/>
      <c r="J12" s="45"/>
      <c r="K12" s="45"/>
      <c r="L12" s="45"/>
      <c r="M12" s="44"/>
      <c r="N12" s="44"/>
      <c r="O12" s="44"/>
    </row>
    <row r="13" spans="1:22" x14ac:dyDescent="0.25">
      <c r="A13" s="34">
        <v>2021</v>
      </c>
      <c r="B13" s="30">
        <v>44235</v>
      </c>
      <c r="C13" s="30">
        <v>22216</v>
      </c>
      <c r="D13" s="30">
        <v>2425</v>
      </c>
      <c r="E13" s="30">
        <v>2532.6999999999998</v>
      </c>
      <c r="F13" s="44">
        <f t="shared" si="0"/>
        <v>71408.7</v>
      </c>
      <c r="H13" s="34"/>
      <c r="I13" s="45"/>
      <c r="J13" s="45"/>
      <c r="K13" s="45"/>
      <c r="L13" s="45"/>
      <c r="M13" s="44"/>
      <c r="N13" s="44"/>
      <c r="O13" s="44"/>
    </row>
    <row r="14" spans="1:22" x14ac:dyDescent="0.25">
      <c r="A14" s="34">
        <v>2022</v>
      </c>
      <c r="B14" s="30">
        <v>43982.1</v>
      </c>
      <c r="C14" s="30">
        <v>22733.5</v>
      </c>
      <c r="D14" s="30">
        <v>2712.6</v>
      </c>
      <c r="E14" s="30">
        <v>2502.8000000000002</v>
      </c>
      <c r="F14" s="44">
        <f t="shared" si="0"/>
        <v>71931.000000000015</v>
      </c>
    </row>
    <row r="15" spans="1:22" x14ac:dyDescent="0.25">
      <c r="A15" s="34">
        <v>2023</v>
      </c>
      <c r="B15" s="30">
        <v>44676.9</v>
      </c>
      <c r="C15" s="30">
        <v>22878.5</v>
      </c>
      <c r="D15" s="30">
        <v>2216.6</v>
      </c>
      <c r="E15" s="30">
        <v>2383.4</v>
      </c>
      <c r="F15" s="44">
        <f t="shared" si="0"/>
        <v>72155.399999999994</v>
      </c>
    </row>
    <row r="16" spans="1:22" x14ac:dyDescent="0.25">
      <c r="B16" s="46"/>
      <c r="C16" s="46"/>
      <c r="D16" s="46"/>
      <c r="E16" s="46"/>
      <c r="F16" s="46"/>
    </row>
    <row r="17" spans="1:6" x14ac:dyDescent="0.25">
      <c r="A17" s="18" t="s">
        <v>283</v>
      </c>
      <c r="B17" s="128"/>
      <c r="C17" s="128"/>
      <c r="D17" s="128"/>
      <c r="E17" s="128"/>
      <c r="F17" s="128"/>
    </row>
    <row r="18" spans="1:6" x14ac:dyDescent="0.25">
      <c r="A18" s="37"/>
      <c r="B18" s="81" t="s">
        <v>279</v>
      </c>
      <c r="C18" s="81" t="s">
        <v>280</v>
      </c>
      <c r="D18" s="81" t="s">
        <v>281</v>
      </c>
      <c r="E18" s="81" t="s">
        <v>282</v>
      </c>
      <c r="F18" s="127" t="s">
        <v>267</v>
      </c>
    </row>
    <row r="19" spans="1:6" x14ac:dyDescent="0.25">
      <c r="A19" s="34">
        <v>2013</v>
      </c>
      <c r="B19" s="30">
        <f>B5/$F$5*100</f>
        <v>60.738160178062984</v>
      </c>
      <c r="C19" s="30">
        <f t="shared" ref="C19:E19" si="1">C5/$F$5*100</f>
        <v>33.487147903473087</v>
      </c>
      <c r="D19" s="30">
        <f t="shared" si="1"/>
        <v>3.9030837169337675</v>
      </c>
      <c r="E19" s="30">
        <f t="shared" si="1"/>
        <v>1.8716082015301585</v>
      </c>
      <c r="F19" s="44">
        <f t="shared" ref="F19:F29" si="2">SUM(B19:E19)</f>
        <v>100</v>
      </c>
    </row>
    <row r="20" spans="1:6" x14ac:dyDescent="0.25">
      <c r="A20" s="34">
        <v>2014</v>
      </c>
      <c r="B20" s="30">
        <f>B6/$F$6*100</f>
        <v>61.111512924737099</v>
      </c>
      <c r="C20" s="30">
        <f t="shared" ref="C20:E20" si="3">C6/$F$6*100</f>
        <v>33.370702000549677</v>
      </c>
      <c r="D20" s="30">
        <f t="shared" si="3"/>
        <v>3.77489838133399</v>
      </c>
      <c r="E20" s="30">
        <f t="shared" si="3"/>
        <v>1.7428866933792369</v>
      </c>
      <c r="F20" s="44">
        <f t="shared" si="2"/>
        <v>99.999999999999986</v>
      </c>
    </row>
    <row r="21" spans="1:6" x14ac:dyDescent="0.25">
      <c r="A21" s="34">
        <v>2015</v>
      </c>
      <c r="B21" s="30">
        <f>B7/$F$7*100</f>
        <v>61.17111476134086</v>
      </c>
      <c r="C21" s="30">
        <f t="shared" ref="C21:E21" si="4">C7/$F$7*100</f>
        <v>31.982434607278282</v>
      </c>
      <c r="D21" s="30">
        <f t="shared" si="4"/>
        <v>3.8718271097654355</v>
      </c>
      <c r="E21" s="30">
        <f t="shared" si="4"/>
        <v>2.974623521615432</v>
      </c>
      <c r="F21" s="44">
        <f t="shared" si="2"/>
        <v>100</v>
      </c>
    </row>
    <row r="22" spans="1:6" x14ac:dyDescent="0.25">
      <c r="A22" s="34">
        <v>2016</v>
      </c>
      <c r="B22" s="30">
        <f>B8/$F$8*100</f>
        <v>60.794886191296712</v>
      </c>
      <c r="C22" s="30">
        <f t="shared" ref="C22:E22" si="5">C8/$F$8*100</f>
        <v>32.817531767697297</v>
      </c>
      <c r="D22" s="30">
        <f t="shared" si="5"/>
        <v>4.194659025640032</v>
      </c>
      <c r="E22" s="30">
        <f t="shared" si="5"/>
        <v>2.1929230153659494</v>
      </c>
      <c r="F22" s="44">
        <f t="shared" si="2"/>
        <v>99.999999999999986</v>
      </c>
    </row>
    <row r="23" spans="1:6" x14ac:dyDescent="0.25">
      <c r="A23" s="34">
        <v>2017</v>
      </c>
      <c r="B23" s="30">
        <f>B9/$F$9*100</f>
        <v>60.006049497530533</v>
      </c>
      <c r="C23" s="30">
        <f t="shared" ref="C23:E23" si="6">C9/$F$9*100</f>
        <v>33.295110139981162</v>
      </c>
      <c r="D23" s="30">
        <f t="shared" si="6"/>
        <v>3.2736509770991908</v>
      </c>
      <c r="E23" s="30">
        <f t="shared" si="6"/>
        <v>3.4251893853891087</v>
      </c>
      <c r="F23" s="44">
        <f t="shared" si="2"/>
        <v>99.999999999999986</v>
      </c>
    </row>
    <row r="24" spans="1:6" x14ac:dyDescent="0.25">
      <c r="A24" s="34">
        <v>2018</v>
      </c>
      <c r="B24" s="30">
        <f>B10/$F$10*100</f>
        <v>59.557249432371073</v>
      </c>
      <c r="C24" s="30">
        <f t="shared" ref="C24:E24" si="7">C10/$F$10*100</f>
        <v>32.41485566007136</v>
      </c>
      <c r="D24" s="30">
        <f t="shared" si="7"/>
        <v>3.8009023088491141</v>
      </c>
      <c r="E24" s="30">
        <f t="shared" si="7"/>
        <v>4.2269925987084598</v>
      </c>
      <c r="F24" s="44">
        <f t="shared" si="2"/>
        <v>100.00000000000001</v>
      </c>
    </row>
    <row r="25" spans="1:6" x14ac:dyDescent="0.25">
      <c r="A25" s="34">
        <v>2019</v>
      </c>
      <c r="B25" s="30">
        <f>B11/$F$11*100</f>
        <v>60.92555551723742</v>
      </c>
      <c r="C25" s="30">
        <f t="shared" ref="C25:E25" si="8">C11/$F$11*100</f>
        <v>31.972560379809401</v>
      </c>
      <c r="D25" s="30">
        <f t="shared" si="8"/>
        <v>3.4017886907841035</v>
      </c>
      <c r="E25" s="30">
        <f t="shared" si="8"/>
        <v>3.700095412169075</v>
      </c>
      <c r="F25" s="44">
        <f t="shared" si="2"/>
        <v>100</v>
      </c>
    </row>
    <row r="26" spans="1:6" x14ac:dyDescent="0.25">
      <c r="A26" s="34">
        <v>2020</v>
      </c>
      <c r="B26" s="30">
        <f>B12/$F$12*100</f>
        <v>61.815899400471828</v>
      </c>
      <c r="C26" s="30">
        <f t="shared" ref="C26:E26" si="9">C12/$F$12*100</f>
        <v>30.882554523876514</v>
      </c>
      <c r="D26" s="30">
        <f t="shared" si="9"/>
        <v>3.5939946179541016</v>
      </c>
      <c r="E26" s="30">
        <f t="shared" si="9"/>
        <v>3.7075514576975519</v>
      </c>
      <c r="F26" s="44">
        <f t="shared" si="2"/>
        <v>99.999999999999986</v>
      </c>
    </row>
    <row r="27" spans="1:6" x14ac:dyDescent="0.25">
      <c r="A27" s="34">
        <v>2021</v>
      </c>
      <c r="B27" s="30">
        <f>B13/$F$13*100</f>
        <v>61.946233442143608</v>
      </c>
      <c r="C27" s="30">
        <f t="shared" ref="C27:E27" si="10">C13/$F$13*100</f>
        <v>31.111055095527579</v>
      </c>
      <c r="D27" s="30">
        <f t="shared" si="10"/>
        <v>3.3959447518299593</v>
      </c>
      <c r="E27" s="30">
        <f t="shared" si="10"/>
        <v>3.5467667104988609</v>
      </c>
      <c r="F27" s="44">
        <f t="shared" si="2"/>
        <v>100</v>
      </c>
    </row>
    <row r="28" spans="1:6" x14ac:dyDescent="0.25">
      <c r="A28" s="34">
        <v>2022</v>
      </c>
      <c r="B28" s="30">
        <f>B14/$F$14*100</f>
        <v>61.144847145180783</v>
      </c>
      <c r="C28" s="30">
        <f t="shared" ref="C28:E28" si="11">C14/$F$14*100</f>
        <v>31.604593290792561</v>
      </c>
      <c r="D28" s="30">
        <f t="shared" si="11"/>
        <v>3.7711139842348911</v>
      </c>
      <c r="E28" s="30">
        <f t="shared" si="11"/>
        <v>3.4794455797917441</v>
      </c>
      <c r="F28" s="44">
        <f t="shared" si="2"/>
        <v>99.999999999999972</v>
      </c>
    </row>
    <row r="29" spans="1:6" x14ac:dyDescent="0.25">
      <c r="A29" s="34">
        <v>2023</v>
      </c>
      <c r="B29" s="30">
        <f>B15/$F$15*100</f>
        <v>61.917611155921811</v>
      </c>
      <c r="C29" s="30">
        <f>C15/$F$15*100</f>
        <v>31.707259609121426</v>
      </c>
      <c r="D29" s="30">
        <f>D15/$F$15*100</f>
        <v>3.0719807526533014</v>
      </c>
      <c r="E29" s="30">
        <f>E15/$F$15*100</f>
        <v>3.3031484823034729</v>
      </c>
      <c r="F29" s="44">
        <f t="shared" si="2"/>
        <v>100.00000000000001</v>
      </c>
    </row>
    <row r="30" spans="1:6" x14ac:dyDescent="0.25">
      <c r="B30" s="30">
        <f>SUM(B19:B29)/11</f>
        <v>61.011738149663145</v>
      </c>
      <c r="C30" s="30">
        <f t="shared" ref="C30:E30" si="12">SUM(C19:C29)/11</f>
        <v>32.240527725288942</v>
      </c>
      <c r="D30" s="30">
        <f t="shared" si="12"/>
        <v>3.6412585742798083</v>
      </c>
      <c r="E30" s="30">
        <f t="shared" si="12"/>
        <v>3.1064755507680952</v>
      </c>
    </row>
    <row r="33" spans="1:1" ht="17.25" x14ac:dyDescent="0.25">
      <c r="A33" s="71" t="s">
        <v>275</v>
      </c>
    </row>
    <row r="34" spans="1:1" x14ac:dyDescent="0.25">
      <c r="A34" s="38" t="s">
        <v>276</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3DF5-091E-44AF-989D-AF58831E5B33}">
  <dimension ref="A1:I14"/>
  <sheetViews>
    <sheetView workbookViewId="0">
      <selection activeCell="G4" sqref="A4:G4"/>
    </sheetView>
  </sheetViews>
  <sheetFormatPr defaultColWidth="11.5703125" defaultRowHeight="15" x14ac:dyDescent="0.25"/>
  <cols>
    <col min="1" max="1" width="40.85546875" style="41" customWidth="1"/>
    <col min="2" max="16384" width="11.5703125" style="41"/>
  </cols>
  <sheetData>
    <row r="1" spans="1:9" ht="17.25" x14ac:dyDescent="0.25">
      <c r="A1" s="15" t="s">
        <v>599</v>
      </c>
    </row>
    <row r="2" spans="1:9" x14ac:dyDescent="0.25">
      <c r="A2" s="41" t="s">
        <v>579</v>
      </c>
    </row>
    <row r="4" spans="1:9" ht="45" x14ac:dyDescent="0.25">
      <c r="A4" s="82"/>
      <c r="B4" s="81" t="s">
        <v>536</v>
      </c>
      <c r="C4" s="92" t="s">
        <v>600</v>
      </c>
      <c r="D4" s="92" t="s">
        <v>601</v>
      </c>
      <c r="E4" s="92" t="s">
        <v>539</v>
      </c>
      <c r="F4" s="92" t="s">
        <v>451</v>
      </c>
      <c r="G4" s="92" t="s">
        <v>540</v>
      </c>
    </row>
    <row r="5" spans="1:9" x14ac:dyDescent="0.25">
      <c r="A5" s="41" t="s">
        <v>587</v>
      </c>
      <c r="B5" s="79">
        <v>427.4</v>
      </c>
      <c r="C5" s="79">
        <v>3793.8000000000006</v>
      </c>
      <c r="D5" s="79">
        <v>1357.5</v>
      </c>
      <c r="E5" s="79">
        <v>765.59999999999991</v>
      </c>
      <c r="F5" s="79">
        <v>1005.8000000000001</v>
      </c>
      <c r="G5" s="79">
        <v>189.49999999999997</v>
      </c>
      <c r="H5" s="79"/>
      <c r="I5" s="77"/>
    </row>
    <row r="6" spans="1:9" x14ac:dyDescent="0.25">
      <c r="A6" s="41" t="s">
        <v>569</v>
      </c>
      <c r="B6" s="79">
        <v>168.5</v>
      </c>
      <c r="C6" s="79">
        <v>347.8</v>
      </c>
      <c r="D6" s="79">
        <v>311.40000000000003</v>
      </c>
      <c r="E6" s="79">
        <v>342.3</v>
      </c>
      <c r="F6" s="79">
        <v>84</v>
      </c>
      <c r="G6" s="79">
        <v>92.9</v>
      </c>
      <c r="H6" s="79"/>
      <c r="I6" s="77"/>
    </row>
    <row r="7" spans="1:9" x14ac:dyDescent="0.25">
      <c r="A7" s="41" t="s">
        <v>588</v>
      </c>
      <c r="B7" s="79">
        <v>2.8</v>
      </c>
      <c r="C7" s="79">
        <v>61.800000000000004</v>
      </c>
      <c r="D7" s="79">
        <v>31</v>
      </c>
      <c r="E7" s="79">
        <v>49.4</v>
      </c>
      <c r="F7" s="79">
        <v>14.1</v>
      </c>
      <c r="G7" s="79">
        <v>1.8</v>
      </c>
      <c r="H7" s="79"/>
      <c r="I7" s="77"/>
    </row>
    <row r="8" spans="1:9" x14ac:dyDescent="0.25">
      <c r="A8" s="41" t="s">
        <v>589</v>
      </c>
      <c r="B8" s="79">
        <v>11.7</v>
      </c>
      <c r="C8" s="79">
        <v>161.10000000000002</v>
      </c>
      <c r="D8" s="79">
        <v>96.6</v>
      </c>
      <c r="E8" s="79">
        <v>32.6</v>
      </c>
      <c r="F8" s="79">
        <v>23.3</v>
      </c>
      <c r="G8" s="79">
        <v>25</v>
      </c>
      <c r="H8" s="79"/>
      <c r="I8" s="77"/>
    </row>
    <row r="9" spans="1:9" x14ac:dyDescent="0.25">
      <c r="A9" s="41" t="s">
        <v>590</v>
      </c>
      <c r="B9" s="79">
        <v>12.6</v>
      </c>
      <c r="C9" s="79">
        <v>44.8</v>
      </c>
      <c r="D9" s="79">
        <v>25.6</v>
      </c>
      <c r="E9" s="79">
        <v>549.19999999999993</v>
      </c>
      <c r="F9" s="79">
        <v>14.3</v>
      </c>
      <c r="G9" s="79">
        <v>0</v>
      </c>
      <c r="H9" s="79"/>
      <c r="I9" s="77"/>
    </row>
    <row r="10" spans="1:9" x14ac:dyDescent="0.25">
      <c r="H10" s="79"/>
      <c r="I10" s="77"/>
    </row>
    <row r="11" spans="1:9" x14ac:dyDescent="0.25">
      <c r="A11" s="216" t="s">
        <v>591</v>
      </c>
      <c r="B11" s="216"/>
      <c r="C11" s="216"/>
      <c r="D11" s="216"/>
      <c r="E11" s="216"/>
      <c r="F11" s="216"/>
      <c r="G11" s="216"/>
      <c r="H11" s="216"/>
      <c r="I11" s="79"/>
    </row>
    <row r="12" spans="1:9" x14ac:dyDescent="0.25">
      <c r="A12" s="216"/>
      <c r="B12" s="216"/>
      <c r="C12" s="216"/>
      <c r="D12" s="216"/>
      <c r="E12" s="216"/>
      <c r="F12" s="216"/>
      <c r="G12" s="216"/>
      <c r="H12" s="216"/>
    </row>
    <row r="13" spans="1:9" x14ac:dyDescent="0.25">
      <c r="A13" s="216"/>
      <c r="B13" s="216"/>
      <c r="C13" s="216"/>
      <c r="D13" s="216"/>
      <c r="E13" s="216"/>
      <c r="F13" s="216"/>
      <c r="G13" s="216"/>
      <c r="H13" s="216"/>
    </row>
    <row r="14" spans="1:9" x14ac:dyDescent="0.25">
      <c r="A14" s="216"/>
      <c r="B14" s="216"/>
      <c r="C14" s="216"/>
      <c r="D14" s="216"/>
      <c r="E14" s="216"/>
      <c r="F14" s="216"/>
      <c r="G14" s="216"/>
      <c r="H14" s="216"/>
    </row>
  </sheetData>
  <mergeCells count="1">
    <mergeCell ref="A11:H1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731A-B72A-47FD-825D-76E32EB0B5B6}">
  <dimension ref="A1:Q96"/>
  <sheetViews>
    <sheetView zoomScaleNormal="100" workbookViewId="0">
      <selection activeCell="J20" sqref="J20"/>
    </sheetView>
  </sheetViews>
  <sheetFormatPr defaultColWidth="11.5703125" defaultRowHeight="15" x14ac:dyDescent="0.25"/>
  <cols>
    <col min="1" max="2" width="11.5703125" style="96"/>
    <col min="3" max="3" width="15.7109375" style="96" customWidth="1"/>
    <col min="4" max="4" width="32.7109375" style="96" customWidth="1"/>
    <col min="5" max="13" width="11.5703125" style="96"/>
    <col min="14" max="14" width="17.7109375" style="96" customWidth="1"/>
    <col min="15" max="15" width="21.85546875" style="96" customWidth="1"/>
    <col min="16" max="16" width="14.85546875" style="96" customWidth="1"/>
    <col min="17" max="16384" width="11.5703125" style="96"/>
  </cols>
  <sheetData>
    <row r="1" spans="1:17" x14ac:dyDescent="0.25">
      <c r="A1" s="104" t="s">
        <v>602</v>
      </c>
    </row>
    <row r="4" spans="1:17" x14ac:dyDescent="0.25">
      <c r="A4" s="104"/>
      <c r="B4" s="104" t="s">
        <v>306</v>
      </c>
      <c r="C4" s="104"/>
      <c r="D4" s="104" t="s">
        <v>327</v>
      </c>
      <c r="E4" s="104"/>
    </row>
    <row r="5" spans="1:17" x14ac:dyDescent="0.25">
      <c r="A5" s="105"/>
      <c r="B5" s="105" t="s">
        <v>603</v>
      </c>
      <c r="C5" s="105" t="s">
        <v>604</v>
      </c>
      <c r="D5" s="105" t="s">
        <v>605</v>
      </c>
      <c r="E5" s="105" t="s">
        <v>606</v>
      </c>
      <c r="K5" s="93"/>
    </row>
    <row r="6" spans="1:17" x14ac:dyDescent="0.25">
      <c r="A6" s="96">
        <v>2001</v>
      </c>
      <c r="B6" s="96">
        <v>244</v>
      </c>
      <c r="C6" s="97">
        <v>5337</v>
      </c>
      <c r="D6" s="97">
        <v>9320</v>
      </c>
      <c r="E6" s="97">
        <v>6988</v>
      </c>
      <c r="H6" s="98"/>
    </row>
    <row r="7" spans="1:17" x14ac:dyDescent="0.25">
      <c r="C7" s="97"/>
      <c r="D7" s="97"/>
      <c r="E7" s="97"/>
      <c r="H7" s="98"/>
    </row>
    <row r="8" spans="1:17" x14ac:dyDescent="0.25">
      <c r="A8" s="96">
        <v>2003</v>
      </c>
      <c r="B8" s="96">
        <v>285</v>
      </c>
      <c r="C8" s="97">
        <v>6075</v>
      </c>
      <c r="D8" s="97">
        <v>10167</v>
      </c>
      <c r="E8" s="97">
        <v>7238</v>
      </c>
      <c r="H8" s="98"/>
      <c r="M8" s="93"/>
      <c r="O8" s="93"/>
    </row>
    <row r="9" spans="1:17" x14ac:dyDescent="0.25">
      <c r="C9" s="97"/>
      <c r="D9" s="97"/>
      <c r="E9" s="97"/>
      <c r="H9" s="98"/>
      <c r="M9" s="93"/>
      <c r="O9" s="93"/>
    </row>
    <row r="10" spans="1:17" x14ac:dyDescent="0.25">
      <c r="A10" s="96">
        <v>2005</v>
      </c>
      <c r="B10" s="96">
        <v>246</v>
      </c>
      <c r="C10" s="97">
        <v>6661</v>
      </c>
      <c r="D10" s="97">
        <v>10592</v>
      </c>
      <c r="E10" s="97">
        <v>7276</v>
      </c>
      <c r="H10" s="98"/>
      <c r="M10" s="93"/>
      <c r="N10" s="93"/>
      <c r="O10" s="93"/>
      <c r="P10" s="93"/>
      <c r="Q10" s="93"/>
    </row>
    <row r="11" spans="1:17" x14ac:dyDescent="0.25">
      <c r="C11" s="97"/>
      <c r="D11" s="97"/>
      <c r="E11" s="97"/>
      <c r="H11" s="98"/>
      <c r="M11" s="93"/>
      <c r="N11" s="93"/>
      <c r="O11" s="93"/>
      <c r="P11" s="93"/>
      <c r="Q11" s="93"/>
    </row>
    <row r="12" spans="1:17" x14ac:dyDescent="0.25">
      <c r="A12" s="96">
        <v>2007</v>
      </c>
      <c r="B12" s="96">
        <v>368</v>
      </c>
      <c r="C12" s="97">
        <v>7942</v>
      </c>
      <c r="D12" s="97">
        <v>11121</v>
      </c>
      <c r="E12" s="97">
        <v>7796</v>
      </c>
      <c r="H12" s="98"/>
      <c r="K12" s="93"/>
      <c r="L12" s="93"/>
      <c r="M12" s="99"/>
      <c r="N12" s="99"/>
      <c r="O12" s="99"/>
      <c r="P12" s="99"/>
      <c r="Q12" s="99"/>
    </row>
    <row r="13" spans="1:17" x14ac:dyDescent="0.25">
      <c r="A13" s="96">
        <v>2008</v>
      </c>
      <c r="B13" s="96">
        <v>454</v>
      </c>
      <c r="C13" s="97">
        <v>8813</v>
      </c>
      <c r="D13" s="97">
        <v>11856</v>
      </c>
      <c r="E13" s="97">
        <v>8165</v>
      </c>
      <c r="H13" s="98"/>
      <c r="L13" s="93"/>
      <c r="M13" s="99"/>
      <c r="N13" s="99"/>
      <c r="O13" s="99"/>
      <c r="P13" s="99"/>
      <c r="Q13" s="99"/>
    </row>
    <row r="14" spans="1:17" x14ac:dyDescent="0.25">
      <c r="A14" s="96">
        <v>2009</v>
      </c>
      <c r="B14" s="96">
        <v>468</v>
      </c>
      <c r="C14" s="97">
        <v>9794</v>
      </c>
      <c r="D14" s="97">
        <v>12541</v>
      </c>
      <c r="E14" s="97">
        <v>8763</v>
      </c>
      <c r="H14" s="98"/>
      <c r="L14" s="93"/>
      <c r="M14" s="99"/>
      <c r="N14" s="99"/>
      <c r="O14" s="99"/>
      <c r="P14" s="99"/>
      <c r="Q14" s="99"/>
    </row>
    <row r="15" spans="1:17" x14ac:dyDescent="0.25">
      <c r="A15" s="96">
        <v>2010</v>
      </c>
      <c r="B15" s="96">
        <v>364</v>
      </c>
      <c r="C15" s="97">
        <v>10051</v>
      </c>
      <c r="D15" s="97">
        <v>12262</v>
      </c>
      <c r="E15" s="97">
        <v>8832</v>
      </c>
      <c r="H15" s="98"/>
      <c r="L15" s="93"/>
      <c r="M15" s="99"/>
      <c r="N15" s="99"/>
      <c r="O15" s="99"/>
      <c r="P15" s="99"/>
      <c r="Q15" s="99"/>
    </row>
    <row r="16" spans="1:17" x14ac:dyDescent="0.25">
      <c r="A16" s="96">
        <v>2011</v>
      </c>
      <c r="B16" s="96">
        <v>458</v>
      </c>
      <c r="C16" s="97">
        <v>10657</v>
      </c>
      <c r="D16" s="97">
        <v>12546</v>
      </c>
      <c r="E16" s="97">
        <v>9123</v>
      </c>
      <c r="H16" s="98"/>
      <c r="L16" s="93"/>
      <c r="M16" s="99"/>
      <c r="N16" s="99"/>
      <c r="O16" s="99"/>
      <c r="P16" s="99"/>
      <c r="Q16" s="99"/>
    </row>
    <row r="17" spans="1:17" x14ac:dyDescent="0.25">
      <c r="A17" s="96">
        <v>2012</v>
      </c>
      <c r="B17" s="96">
        <v>590</v>
      </c>
      <c r="C17" s="97">
        <v>11238</v>
      </c>
      <c r="D17" s="97">
        <v>12862</v>
      </c>
      <c r="E17" s="97">
        <v>9232</v>
      </c>
      <c r="H17" s="98"/>
      <c r="L17" s="93"/>
      <c r="M17" s="99"/>
      <c r="N17" s="99"/>
      <c r="O17" s="99"/>
      <c r="P17" s="99"/>
      <c r="Q17" s="99"/>
    </row>
    <row r="18" spans="1:17" x14ac:dyDescent="0.25">
      <c r="A18" s="96">
        <v>2013</v>
      </c>
      <c r="B18" s="96">
        <v>501</v>
      </c>
      <c r="C18" s="97">
        <v>11689</v>
      </c>
      <c r="D18" s="97">
        <v>12832</v>
      </c>
      <c r="E18" s="97">
        <v>9449</v>
      </c>
      <c r="H18" s="98"/>
      <c r="L18" s="93"/>
      <c r="M18" s="99"/>
      <c r="N18" s="99"/>
      <c r="O18" s="99"/>
      <c r="P18" s="99"/>
      <c r="Q18" s="99"/>
    </row>
    <row r="19" spans="1:17" x14ac:dyDescent="0.25">
      <c r="A19" s="96">
        <v>2014</v>
      </c>
      <c r="B19" s="96">
        <v>434</v>
      </c>
      <c r="C19" s="97">
        <v>11911</v>
      </c>
      <c r="D19" s="97">
        <v>12678</v>
      </c>
      <c r="E19" s="97">
        <v>9355</v>
      </c>
      <c r="H19" s="98"/>
      <c r="L19" s="93"/>
      <c r="M19" s="99"/>
      <c r="N19" s="99"/>
      <c r="O19" s="99"/>
      <c r="P19" s="99"/>
      <c r="Q19" s="99"/>
    </row>
    <row r="20" spans="1:17" x14ac:dyDescent="0.25">
      <c r="A20" s="96">
        <v>2015</v>
      </c>
      <c r="B20" s="96">
        <v>906</v>
      </c>
      <c r="C20" s="97">
        <v>12812</v>
      </c>
      <c r="D20" s="97">
        <v>13718</v>
      </c>
      <c r="E20" s="97">
        <v>9370</v>
      </c>
      <c r="H20" s="98"/>
      <c r="L20" s="93"/>
      <c r="M20" s="99"/>
      <c r="N20" s="99"/>
      <c r="O20" s="99"/>
      <c r="P20" s="99"/>
      <c r="Q20" s="99"/>
    </row>
    <row r="21" spans="1:17" x14ac:dyDescent="0.25">
      <c r="A21" s="96">
        <v>2016</v>
      </c>
      <c r="B21" s="96">
        <v>482</v>
      </c>
      <c r="C21" s="97">
        <v>12738</v>
      </c>
      <c r="D21" s="97">
        <v>12936</v>
      </c>
      <c r="E21" s="97">
        <v>9365</v>
      </c>
      <c r="H21" s="98"/>
      <c r="L21" s="93"/>
      <c r="M21" s="99"/>
      <c r="N21" s="99"/>
      <c r="O21" s="99"/>
      <c r="P21" s="99"/>
      <c r="Q21" s="99"/>
    </row>
    <row r="22" spans="1:17" x14ac:dyDescent="0.25">
      <c r="A22" s="96">
        <v>2017</v>
      </c>
      <c r="B22" s="96">
        <v>740</v>
      </c>
      <c r="C22" s="97">
        <v>13124</v>
      </c>
      <c r="D22" s="97">
        <v>13318</v>
      </c>
      <c r="E22" s="97">
        <v>9355</v>
      </c>
      <c r="H22" s="98"/>
      <c r="L22" s="93"/>
      <c r="M22" s="99"/>
      <c r="N22" s="99"/>
      <c r="O22" s="99"/>
      <c r="P22" s="99"/>
      <c r="Q22" s="99"/>
    </row>
    <row r="23" spans="1:17" x14ac:dyDescent="0.25">
      <c r="A23" s="96">
        <v>2018</v>
      </c>
      <c r="B23" s="96">
        <v>1142</v>
      </c>
      <c r="C23" s="97">
        <v>13686</v>
      </c>
      <c r="D23" s="97">
        <v>13819</v>
      </c>
      <c r="E23" s="97">
        <v>9384.7999999999993</v>
      </c>
      <c r="H23" s="98"/>
      <c r="L23" s="93"/>
      <c r="M23" s="99"/>
      <c r="N23" s="99"/>
      <c r="O23" s="99"/>
      <c r="P23" s="99"/>
      <c r="Q23" s="99"/>
    </row>
    <row r="24" spans="1:17" x14ac:dyDescent="0.25">
      <c r="A24" s="96">
        <v>2019</v>
      </c>
      <c r="B24" s="96">
        <v>523</v>
      </c>
      <c r="C24" s="97">
        <v>14564</v>
      </c>
      <c r="D24" s="97">
        <v>13666</v>
      </c>
      <c r="E24" s="97">
        <v>9587</v>
      </c>
      <c r="H24" s="98"/>
      <c r="L24" s="93"/>
      <c r="M24" s="99"/>
      <c r="N24" s="99"/>
      <c r="O24" s="99"/>
      <c r="P24" s="99"/>
      <c r="Q24" s="99"/>
    </row>
    <row r="25" spans="1:17" x14ac:dyDescent="0.25">
      <c r="A25" s="96">
        <v>2020</v>
      </c>
      <c r="B25" s="96">
        <v>526</v>
      </c>
      <c r="C25" s="97">
        <v>14471</v>
      </c>
      <c r="D25" s="97">
        <v>13378</v>
      </c>
      <c r="E25" s="97">
        <v>9731</v>
      </c>
      <c r="H25" s="98"/>
      <c r="L25" s="93"/>
      <c r="M25" s="99"/>
      <c r="N25" s="99"/>
      <c r="O25" s="99"/>
      <c r="P25" s="99"/>
      <c r="Q25" s="99"/>
    </row>
    <row r="26" spans="1:17" x14ac:dyDescent="0.25">
      <c r="A26" s="96">
        <v>2021</v>
      </c>
      <c r="B26" s="96">
        <v>1282</v>
      </c>
      <c r="C26" s="97">
        <v>15129</v>
      </c>
      <c r="D26" s="97">
        <v>14358</v>
      </c>
      <c r="E26" s="97">
        <v>10187</v>
      </c>
      <c r="H26" s="98"/>
      <c r="L26" s="93"/>
      <c r="M26" s="99"/>
      <c r="N26" s="99"/>
      <c r="O26" s="99"/>
      <c r="P26" s="99"/>
      <c r="Q26" s="99"/>
    </row>
    <row r="27" spans="1:17" x14ac:dyDescent="0.25">
      <c r="A27" s="96">
        <v>2022</v>
      </c>
      <c r="B27" s="96">
        <v>601</v>
      </c>
      <c r="C27" s="97">
        <v>16364</v>
      </c>
      <c r="D27" s="97">
        <v>13726</v>
      </c>
      <c r="E27" s="97">
        <v>10361</v>
      </c>
      <c r="H27" s="98"/>
      <c r="L27" s="93"/>
      <c r="M27" s="99"/>
      <c r="N27" s="99"/>
      <c r="O27" s="99"/>
      <c r="P27" s="99"/>
      <c r="Q27" s="99"/>
    </row>
    <row r="28" spans="1:17" x14ac:dyDescent="0.25">
      <c r="A28" s="96">
        <v>2023</v>
      </c>
      <c r="B28" s="96">
        <v>748</v>
      </c>
      <c r="C28" s="97">
        <v>17083</v>
      </c>
      <c r="D28" s="97">
        <v>13622</v>
      </c>
      <c r="E28" s="97">
        <v>10519</v>
      </c>
      <c r="G28" s="100"/>
      <c r="H28" s="98"/>
      <c r="L28" s="93"/>
      <c r="M28" s="99"/>
      <c r="N28" s="99"/>
      <c r="O28" s="99"/>
      <c r="P28" s="99"/>
      <c r="Q28" s="99"/>
    </row>
    <row r="29" spans="1:17" x14ac:dyDescent="0.25">
      <c r="H29" s="101"/>
      <c r="L29" s="93"/>
      <c r="M29" s="99"/>
      <c r="N29" s="99"/>
      <c r="O29" s="99"/>
      <c r="P29" s="99"/>
      <c r="Q29" s="99"/>
    </row>
    <row r="30" spans="1:17" x14ac:dyDescent="0.25">
      <c r="C30" s="100"/>
      <c r="D30" s="100"/>
      <c r="L30" s="93"/>
      <c r="M30" s="99"/>
      <c r="N30" s="99"/>
      <c r="O30" s="99"/>
      <c r="P30" s="99"/>
      <c r="Q30" s="99"/>
    </row>
    <row r="31" spans="1:17" x14ac:dyDescent="0.25">
      <c r="B31" s="102"/>
      <c r="C31" s="102"/>
      <c r="D31" s="103"/>
      <c r="E31" s="102"/>
      <c r="L31" s="93"/>
      <c r="M31" s="99"/>
      <c r="N31" s="99"/>
      <c r="O31" s="99"/>
      <c r="P31" s="99"/>
      <c r="Q31" s="99"/>
    </row>
    <row r="32" spans="1:17" x14ac:dyDescent="0.25">
      <c r="L32" s="93"/>
      <c r="M32" s="99"/>
      <c r="N32" s="99"/>
      <c r="O32" s="99"/>
      <c r="P32" s="99"/>
      <c r="Q32" s="99"/>
    </row>
    <row r="33" spans="4:17" x14ac:dyDescent="0.25">
      <c r="L33" s="93"/>
      <c r="M33" s="99"/>
      <c r="N33" s="99"/>
      <c r="O33" s="99"/>
      <c r="P33" s="99"/>
      <c r="Q33" s="99"/>
    </row>
    <row r="34" spans="4:17" x14ac:dyDescent="0.25">
      <c r="D34" s="98"/>
      <c r="E34" s="98"/>
    </row>
    <row r="35" spans="4:17" x14ac:dyDescent="0.25">
      <c r="M35" s="99"/>
      <c r="N35" s="99"/>
      <c r="O35" s="99"/>
      <c r="P35" s="99"/>
      <c r="Q35" s="99"/>
    </row>
    <row r="36" spans="4:17" x14ac:dyDescent="0.25">
      <c r="D36" s="98"/>
      <c r="E36" s="98"/>
      <c r="M36" s="103"/>
      <c r="N36" s="98"/>
      <c r="O36" s="103"/>
      <c r="P36" s="98"/>
      <c r="Q36" s="98"/>
    </row>
    <row r="37" spans="4:17" x14ac:dyDescent="0.25">
      <c r="O37" s="104"/>
    </row>
    <row r="38" spans="4:17" x14ac:dyDescent="0.25">
      <c r="D38" s="102"/>
      <c r="E38" s="102"/>
      <c r="O38" s="104"/>
    </row>
    <row r="75" spans="1:8" x14ac:dyDescent="0.25">
      <c r="B75" s="96" t="s">
        <v>306</v>
      </c>
      <c r="D75" s="96" t="s">
        <v>327</v>
      </c>
    </row>
    <row r="76" spans="1:8" x14ac:dyDescent="0.25">
      <c r="B76" s="96" t="s">
        <v>603</v>
      </c>
      <c r="C76" s="96" t="s">
        <v>604</v>
      </c>
      <c r="D76" s="96" t="s">
        <v>605</v>
      </c>
      <c r="E76" s="96" t="s">
        <v>606</v>
      </c>
      <c r="G76" s="96" t="s">
        <v>607</v>
      </c>
      <c r="H76" s="96" t="s">
        <v>608</v>
      </c>
    </row>
    <row r="77" spans="1:8" x14ac:dyDescent="0.25">
      <c r="A77" s="96">
        <v>2001</v>
      </c>
      <c r="B77" s="96" t="e">
        <f>VLOOKUP(A77,$L$10:$N$33,3,FALSE)</f>
        <v>#N/A</v>
      </c>
      <c r="C77" s="97" t="e">
        <f>VLOOKUP(A77,$L$10:$M$33,2,FALSE)</f>
        <v>#N/A</v>
      </c>
      <c r="D77" s="97">
        <v>9320</v>
      </c>
      <c r="E77" s="97">
        <v>6988</v>
      </c>
      <c r="G77" s="96" t="e">
        <f>B77+C77</f>
        <v>#N/A</v>
      </c>
      <c r="H77" s="98" t="e">
        <f>C77/G77</f>
        <v>#N/A</v>
      </c>
    </row>
    <row r="78" spans="1:8" x14ac:dyDescent="0.25">
      <c r="A78" s="96">
        <v>2003</v>
      </c>
      <c r="B78" s="96" t="e">
        <f t="shared" ref="B78:B94" si="0">VLOOKUP(A78,$L$10:$N$33,3,FALSE)</f>
        <v>#N/A</v>
      </c>
      <c r="C78" s="97" t="e">
        <f t="shared" ref="C78:C94" si="1">VLOOKUP(A78,$L$10:$M$33,2,FALSE)</f>
        <v>#N/A</v>
      </c>
      <c r="D78" s="97">
        <v>10167</v>
      </c>
      <c r="E78" s="97">
        <v>7238</v>
      </c>
      <c r="G78" s="96" t="e">
        <f t="shared" ref="G78:G95" si="2">B78+C78</f>
        <v>#N/A</v>
      </c>
      <c r="H78" s="98" t="e">
        <f t="shared" ref="H78:H96" si="3">C78/G78</f>
        <v>#N/A</v>
      </c>
    </row>
    <row r="79" spans="1:8" x14ac:dyDescent="0.25">
      <c r="A79" s="96">
        <v>2005</v>
      </c>
      <c r="B79" s="96" t="e">
        <f t="shared" si="0"/>
        <v>#N/A</v>
      </c>
      <c r="C79" s="97" t="e">
        <f t="shared" si="1"/>
        <v>#N/A</v>
      </c>
      <c r="D79" s="97">
        <v>10592</v>
      </c>
      <c r="E79" s="97">
        <v>7276</v>
      </c>
      <c r="G79" s="96" t="e">
        <f t="shared" si="2"/>
        <v>#N/A</v>
      </c>
      <c r="H79" s="98" t="e">
        <f t="shared" si="3"/>
        <v>#N/A</v>
      </c>
    </row>
    <row r="80" spans="1:8" x14ac:dyDescent="0.25">
      <c r="A80" s="96">
        <v>2007</v>
      </c>
      <c r="B80" s="96" t="e">
        <f t="shared" si="0"/>
        <v>#N/A</v>
      </c>
      <c r="C80" s="97" t="e">
        <f t="shared" si="1"/>
        <v>#N/A</v>
      </c>
      <c r="D80" s="97">
        <v>11121</v>
      </c>
      <c r="E80" s="97">
        <v>7796</v>
      </c>
      <c r="G80" s="96" t="e">
        <f t="shared" si="2"/>
        <v>#N/A</v>
      </c>
      <c r="H80" s="98" t="e">
        <f t="shared" si="3"/>
        <v>#N/A</v>
      </c>
    </row>
    <row r="81" spans="1:8" x14ac:dyDescent="0.25">
      <c r="A81" s="96">
        <v>2008</v>
      </c>
      <c r="B81" s="96" t="e">
        <f t="shared" si="0"/>
        <v>#N/A</v>
      </c>
      <c r="C81" s="97" t="e">
        <f t="shared" si="1"/>
        <v>#N/A</v>
      </c>
      <c r="D81" s="97">
        <v>11856</v>
      </c>
      <c r="E81" s="97">
        <v>8165</v>
      </c>
      <c r="G81" s="96" t="e">
        <f t="shared" si="2"/>
        <v>#N/A</v>
      </c>
      <c r="H81" s="98" t="e">
        <f t="shared" si="3"/>
        <v>#N/A</v>
      </c>
    </row>
    <row r="82" spans="1:8" x14ac:dyDescent="0.25">
      <c r="A82" s="96">
        <v>2009</v>
      </c>
      <c r="B82" s="96" t="e">
        <f t="shared" si="0"/>
        <v>#N/A</v>
      </c>
      <c r="C82" s="97" t="e">
        <f t="shared" si="1"/>
        <v>#N/A</v>
      </c>
      <c r="D82" s="97">
        <v>12541</v>
      </c>
      <c r="E82" s="97">
        <v>8763</v>
      </c>
      <c r="G82" s="96" t="e">
        <f t="shared" si="2"/>
        <v>#N/A</v>
      </c>
      <c r="H82" s="98" t="e">
        <f t="shared" si="3"/>
        <v>#N/A</v>
      </c>
    </row>
    <row r="83" spans="1:8" x14ac:dyDescent="0.25">
      <c r="A83" s="96">
        <v>2010</v>
      </c>
      <c r="B83" s="96" t="e">
        <f t="shared" si="0"/>
        <v>#N/A</v>
      </c>
      <c r="C83" s="97" t="e">
        <f t="shared" si="1"/>
        <v>#N/A</v>
      </c>
      <c r="D83" s="97">
        <v>12262</v>
      </c>
      <c r="E83" s="97">
        <v>8832</v>
      </c>
      <c r="G83" s="96" t="e">
        <f t="shared" si="2"/>
        <v>#N/A</v>
      </c>
      <c r="H83" s="98" t="e">
        <f t="shared" si="3"/>
        <v>#N/A</v>
      </c>
    </row>
    <row r="84" spans="1:8" x14ac:dyDescent="0.25">
      <c r="A84" s="96">
        <v>2011</v>
      </c>
      <c r="B84" s="96" t="e">
        <f t="shared" si="0"/>
        <v>#N/A</v>
      </c>
      <c r="C84" s="97" t="e">
        <f t="shared" si="1"/>
        <v>#N/A</v>
      </c>
      <c r="D84" s="97">
        <v>12546</v>
      </c>
      <c r="E84" s="97">
        <v>9123</v>
      </c>
      <c r="G84" s="96" t="e">
        <f t="shared" si="2"/>
        <v>#N/A</v>
      </c>
      <c r="H84" s="98" t="e">
        <f t="shared" si="3"/>
        <v>#N/A</v>
      </c>
    </row>
    <row r="85" spans="1:8" x14ac:dyDescent="0.25">
      <c r="A85" s="96">
        <v>2012</v>
      </c>
      <c r="B85" s="96" t="e">
        <f t="shared" si="0"/>
        <v>#N/A</v>
      </c>
      <c r="C85" s="97" t="e">
        <f t="shared" si="1"/>
        <v>#N/A</v>
      </c>
      <c r="D85" s="97">
        <v>12862</v>
      </c>
      <c r="E85" s="97">
        <v>9232</v>
      </c>
      <c r="G85" s="96" t="e">
        <f t="shared" si="2"/>
        <v>#N/A</v>
      </c>
      <c r="H85" s="98" t="e">
        <f t="shared" si="3"/>
        <v>#N/A</v>
      </c>
    </row>
    <row r="86" spans="1:8" x14ac:dyDescent="0.25">
      <c r="A86" s="96">
        <v>2013</v>
      </c>
      <c r="B86" s="96" t="e">
        <f t="shared" si="0"/>
        <v>#N/A</v>
      </c>
      <c r="C86" s="97" t="e">
        <f t="shared" si="1"/>
        <v>#N/A</v>
      </c>
      <c r="D86" s="97">
        <v>12832</v>
      </c>
      <c r="E86" s="97">
        <v>9449</v>
      </c>
      <c r="G86" s="96" t="e">
        <f t="shared" si="2"/>
        <v>#N/A</v>
      </c>
      <c r="H86" s="98" t="e">
        <f t="shared" si="3"/>
        <v>#N/A</v>
      </c>
    </row>
    <row r="87" spans="1:8" x14ac:dyDescent="0.25">
      <c r="A87" s="96">
        <v>2014</v>
      </c>
      <c r="B87" s="96" t="e">
        <f t="shared" si="0"/>
        <v>#N/A</v>
      </c>
      <c r="C87" s="97" t="e">
        <f t="shared" si="1"/>
        <v>#N/A</v>
      </c>
      <c r="D87" s="97">
        <v>12678</v>
      </c>
      <c r="E87" s="97">
        <v>9355</v>
      </c>
      <c r="G87" s="96" t="e">
        <f t="shared" si="2"/>
        <v>#N/A</v>
      </c>
      <c r="H87" s="98" t="e">
        <f t="shared" si="3"/>
        <v>#N/A</v>
      </c>
    </row>
    <row r="88" spans="1:8" x14ac:dyDescent="0.25">
      <c r="A88" s="96">
        <v>2015</v>
      </c>
      <c r="B88" s="96" t="e">
        <f t="shared" si="0"/>
        <v>#N/A</v>
      </c>
      <c r="C88" s="97" t="e">
        <f t="shared" si="1"/>
        <v>#N/A</v>
      </c>
      <c r="D88" s="97">
        <v>13718</v>
      </c>
      <c r="E88" s="97">
        <v>9370</v>
      </c>
      <c r="G88" s="96" t="e">
        <f t="shared" si="2"/>
        <v>#N/A</v>
      </c>
      <c r="H88" s="98" t="e">
        <f t="shared" si="3"/>
        <v>#N/A</v>
      </c>
    </row>
    <row r="89" spans="1:8" x14ac:dyDescent="0.25">
      <c r="A89" s="96">
        <v>2016</v>
      </c>
      <c r="B89" s="96" t="e">
        <f t="shared" si="0"/>
        <v>#N/A</v>
      </c>
      <c r="C89" s="97" t="e">
        <f t="shared" si="1"/>
        <v>#N/A</v>
      </c>
      <c r="D89" s="97">
        <v>12936</v>
      </c>
      <c r="E89" s="97">
        <v>9365</v>
      </c>
      <c r="G89" s="96" t="e">
        <f t="shared" si="2"/>
        <v>#N/A</v>
      </c>
      <c r="H89" s="98" t="e">
        <f t="shared" si="3"/>
        <v>#N/A</v>
      </c>
    </row>
    <row r="90" spans="1:8" x14ac:dyDescent="0.25">
      <c r="A90" s="96">
        <v>2017</v>
      </c>
      <c r="B90" s="96" t="e">
        <f t="shared" si="0"/>
        <v>#N/A</v>
      </c>
      <c r="C90" s="97" t="e">
        <f t="shared" si="1"/>
        <v>#N/A</v>
      </c>
      <c r="D90" s="97">
        <v>13318</v>
      </c>
      <c r="E90" s="97">
        <v>9355</v>
      </c>
      <c r="G90" s="96" t="e">
        <f t="shared" si="2"/>
        <v>#N/A</v>
      </c>
      <c r="H90" s="98" t="e">
        <f t="shared" si="3"/>
        <v>#N/A</v>
      </c>
    </row>
    <row r="91" spans="1:8" x14ac:dyDescent="0.25">
      <c r="A91" s="96">
        <v>2018</v>
      </c>
      <c r="B91" s="96" t="e">
        <f t="shared" si="0"/>
        <v>#N/A</v>
      </c>
      <c r="C91" s="97" t="e">
        <f t="shared" si="1"/>
        <v>#N/A</v>
      </c>
      <c r="D91" s="97">
        <v>13819</v>
      </c>
      <c r="E91" s="97">
        <v>9384.7999999999993</v>
      </c>
      <c r="G91" s="96" t="e">
        <f t="shared" si="2"/>
        <v>#N/A</v>
      </c>
      <c r="H91" s="98" t="e">
        <f t="shared" si="3"/>
        <v>#N/A</v>
      </c>
    </row>
    <row r="92" spans="1:8" x14ac:dyDescent="0.25">
      <c r="A92" s="96">
        <v>2019</v>
      </c>
      <c r="B92" s="96" t="e">
        <f t="shared" si="0"/>
        <v>#N/A</v>
      </c>
      <c r="C92" s="97" t="e">
        <f t="shared" si="1"/>
        <v>#N/A</v>
      </c>
      <c r="D92" s="97">
        <v>13666</v>
      </c>
      <c r="E92" s="97">
        <v>9587</v>
      </c>
      <c r="G92" s="96" t="e">
        <f t="shared" si="2"/>
        <v>#N/A</v>
      </c>
      <c r="H92" s="98" t="e">
        <f t="shared" si="3"/>
        <v>#N/A</v>
      </c>
    </row>
    <row r="93" spans="1:8" x14ac:dyDescent="0.25">
      <c r="A93" s="96">
        <v>2020</v>
      </c>
      <c r="B93" s="96" t="e">
        <f t="shared" si="0"/>
        <v>#N/A</v>
      </c>
      <c r="C93" s="97" t="e">
        <f t="shared" si="1"/>
        <v>#N/A</v>
      </c>
      <c r="D93" s="97">
        <v>13378</v>
      </c>
      <c r="E93" s="97">
        <v>9731</v>
      </c>
      <c r="G93" s="96" t="e">
        <f t="shared" si="2"/>
        <v>#N/A</v>
      </c>
      <c r="H93" s="98" t="e">
        <f t="shared" si="3"/>
        <v>#N/A</v>
      </c>
    </row>
    <row r="94" spans="1:8" x14ac:dyDescent="0.25">
      <c r="A94" s="96">
        <v>2021</v>
      </c>
      <c r="B94" s="96" t="e">
        <f t="shared" si="0"/>
        <v>#N/A</v>
      </c>
      <c r="C94" s="97" t="e">
        <f t="shared" si="1"/>
        <v>#N/A</v>
      </c>
      <c r="D94" s="97">
        <v>14358</v>
      </c>
      <c r="E94" s="97">
        <v>10187</v>
      </c>
      <c r="G94" s="96" t="e">
        <f t="shared" si="2"/>
        <v>#N/A</v>
      </c>
      <c r="H94" s="98" t="e">
        <f t="shared" si="3"/>
        <v>#N/A</v>
      </c>
    </row>
    <row r="95" spans="1:8" x14ac:dyDescent="0.25">
      <c r="A95" s="96">
        <v>2022</v>
      </c>
      <c r="B95" s="96" t="e">
        <f>VLOOKUP(A95,$L$10:$N$33,3,FALSE)</f>
        <v>#N/A</v>
      </c>
      <c r="C95" s="97" t="e">
        <f>VLOOKUP(A95,$L$10:$M$33,2,FALSE)</f>
        <v>#N/A</v>
      </c>
      <c r="D95" s="97">
        <v>13726</v>
      </c>
      <c r="E95" s="97">
        <v>10361</v>
      </c>
      <c r="G95" s="96" t="e">
        <f t="shared" si="2"/>
        <v>#N/A</v>
      </c>
      <c r="H95" s="98" t="e">
        <f t="shared" si="3"/>
        <v>#N/A</v>
      </c>
    </row>
    <row r="96" spans="1:8" x14ac:dyDescent="0.25">
      <c r="A96" s="96">
        <v>2023</v>
      </c>
      <c r="B96" s="96" t="e">
        <f t="shared" ref="B96" si="4">VLOOKUP(A96,$L$10:$N$33,3,FALSE)</f>
        <v>#N/A</v>
      </c>
      <c r="C96" s="97" t="e">
        <f t="shared" ref="C96" si="5">VLOOKUP(A96,$L$10:$M$33,2,FALSE)</f>
        <v>#N/A</v>
      </c>
      <c r="D96" s="97">
        <v>13622</v>
      </c>
      <c r="E96" s="97">
        <v>10519</v>
      </c>
      <c r="G96" s="100" t="e">
        <f>B96+C96</f>
        <v>#N/A</v>
      </c>
      <c r="H96" s="98" t="e">
        <f t="shared" si="3"/>
        <v>#N/A</v>
      </c>
    </row>
  </sheetData>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C092-B2D7-4503-89B1-3ABEA2967048}">
  <dimension ref="A1:L74"/>
  <sheetViews>
    <sheetView workbookViewId="0">
      <selection activeCell="K26" sqref="K26"/>
    </sheetView>
  </sheetViews>
  <sheetFormatPr defaultColWidth="11.5703125" defaultRowHeight="15" x14ac:dyDescent="0.25"/>
  <cols>
    <col min="1" max="1" width="10.28515625" style="96" customWidth="1"/>
    <col min="2" max="3" width="11.5703125" style="96"/>
    <col min="4" max="4" width="25.7109375" style="96" customWidth="1"/>
    <col min="5" max="5" width="12.5703125" style="96" bestFit="1" customWidth="1"/>
    <col min="6" max="6" width="20.7109375" style="96" customWidth="1"/>
    <col min="7" max="7" width="14.85546875" style="96" customWidth="1"/>
    <col min="8" max="8" width="23.7109375" style="96" customWidth="1"/>
    <col min="9" max="9" width="13.7109375" style="96" customWidth="1"/>
    <col min="10" max="10" width="15.7109375" style="96" customWidth="1"/>
    <col min="11" max="16384" width="11.5703125" style="96"/>
  </cols>
  <sheetData>
    <row r="1" spans="1:9" x14ac:dyDescent="0.25">
      <c r="A1" s="93" t="s">
        <v>609</v>
      </c>
    </row>
    <row r="2" spans="1:9" x14ac:dyDescent="0.25">
      <c r="A2" s="96" t="s">
        <v>610</v>
      </c>
    </row>
    <row r="4" spans="1:9" x14ac:dyDescent="0.25">
      <c r="A4" s="107"/>
      <c r="B4" s="108" t="s">
        <v>264</v>
      </c>
      <c r="C4" s="108" t="s">
        <v>611</v>
      </c>
      <c r="D4" s="108" t="s">
        <v>600</v>
      </c>
      <c r="E4" s="108" t="s">
        <v>539</v>
      </c>
      <c r="F4" s="108" t="s">
        <v>292</v>
      </c>
      <c r="G4" s="108" t="s">
        <v>451</v>
      </c>
      <c r="H4" s="108" t="s">
        <v>540</v>
      </c>
      <c r="I4" s="108" t="s">
        <v>534</v>
      </c>
    </row>
    <row r="5" spans="1:9" x14ac:dyDescent="0.25">
      <c r="A5" s="93">
        <v>2013</v>
      </c>
      <c r="B5" s="99">
        <v>2467</v>
      </c>
      <c r="C5" s="99">
        <v>5138</v>
      </c>
      <c r="D5" s="99">
        <v>2827</v>
      </c>
      <c r="E5" s="99">
        <v>445</v>
      </c>
      <c r="F5" s="99">
        <v>1314</v>
      </c>
      <c r="G5" s="99">
        <v>444</v>
      </c>
      <c r="H5" s="99">
        <v>870</v>
      </c>
      <c r="I5" s="99">
        <v>12190</v>
      </c>
    </row>
    <row r="6" spans="1:9" x14ac:dyDescent="0.25">
      <c r="A6" s="93">
        <v>2014</v>
      </c>
      <c r="B6" s="99">
        <v>2645</v>
      </c>
      <c r="C6" s="99">
        <v>5151</v>
      </c>
      <c r="D6" s="99">
        <v>2807</v>
      </c>
      <c r="E6" s="99">
        <v>436</v>
      </c>
      <c r="F6" s="99">
        <v>1307</v>
      </c>
      <c r="G6" s="99">
        <v>435</v>
      </c>
      <c r="H6" s="99">
        <v>872</v>
      </c>
      <c r="I6" s="99">
        <v>12345</v>
      </c>
    </row>
    <row r="7" spans="1:9" x14ac:dyDescent="0.25">
      <c r="A7" s="93">
        <v>2015</v>
      </c>
      <c r="B7" s="99">
        <v>2563</v>
      </c>
      <c r="C7" s="99">
        <v>6031</v>
      </c>
      <c r="D7" s="99">
        <v>3010</v>
      </c>
      <c r="E7" s="99">
        <v>741</v>
      </c>
      <c r="F7" s="99">
        <v>1373</v>
      </c>
      <c r="G7" s="99">
        <v>432</v>
      </c>
      <c r="H7" s="99">
        <v>941</v>
      </c>
      <c r="I7" s="99">
        <v>13718</v>
      </c>
    </row>
    <row r="8" spans="1:9" x14ac:dyDescent="0.25">
      <c r="A8" s="93">
        <v>2016</v>
      </c>
      <c r="B8" s="99">
        <v>2460</v>
      </c>
      <c r="C8" s="99">
        <v>5725</v>
      </c>
      <c r="D8" s="99">
        <v>3259</v>
      </c>
      <c r="E8" s="99">
        <v>418</v>
      </c>
      <c r="F8" s="99">
        <v>1357</v>
      </c>
      <c r="G8" s="99">
        <v>439</v>
      </c>
      <c r="H8" s="99">
        <v>918</v>
      </c>
      <c r="I8" s="99">
        <v>13219</v>
      </c>
    </row>
    <row r="9" spans="1:9" x14ac:dyDescent="0.25">
      <c r="A9" s="93">
        <v>2017</v>
      </c>
      <c r="B9" s="99">
        <v>2402</v>
      </c>
      <c r="C9" s="99">
        <v>6248</v>
      </c>
      <c r="D9" s="99">
        <v>3416</v>
      </c>
      <c r="E9" s="99">
        <v>486</v>
      </c>
      <c r="F9" s="99">
        <v>1311</v>
      </c>
      <c r="G9" s="99">
        <v>420</v>
      </c>
      <c r="H9" s="99">
        <v>891</v>
      </c>
      <c r="I9" s="99">
        <v>13864</v>
      </c>
    </row>
    <row r="10" spans="1:9" x14ac:dyDescent="0.25">
      <c r="A10" s="93">
        <v>2018</v>
      </c>
      <c r="B10" s="99">
        <v>2339</v>
      </c>
      <c r="C10" s="99">
        <v>7089</v>
      </c>
      <c r="D10" s="99">
        <v>3660</v>
      </c>
      <c r="E10" s="99">
        <v>423</v>
      </c>
      <c r="F10" s="99">
        <v>1317</v>
      </c>
      <c r="G10" s="99">
        <v>431</v>
      </c>
      <c r="H10" s="99">
        <v>886</v>
      </c>
      <c r="I10" s="99">
        <v>14828</v>
      </c>
    </row>
    <row r="11" spans="1:9" x14ac:dyDescent="0.25">
      <c r="A11" s="93">
        <v>2019</v>
      </c>
      <c r="B11" s="99">
        <v>2532</v>
      </c>
      <c r="C11" s="99">
        <v>7018</v>
      </c>
      <c r="D11" s="99">
        <v>3742</v>
      </c>
      <c r="E11" s="99">
        <v>504</v>
      </c>
      <c r="F11" s="99">
        <v>1292</v>
      </c>
      <c r="G11" s="99">
        <v>517</v>
      </c>
      <c r="H11" s="99">
        <v>775</v>
      </c>
      <c r="I11" s="99">
        <v>15088</v>
      </c>
    </row>
    <row r="12" spans="1:9" x14ac:dyDescent="0.25">
      <c r="A12" s="93">
        <v>2020</v>
      </c>
      <c r="B12" s="99">
        <v>2552</v>
      </c>
      <c r="C12" s="99">
        <v>6972</v>
      </c>
      <c r="D12" s="99">
        <v>3716</v>
      </c>
      <c r="E12" s="99">
        <v>521</v>
      </c>
      <c r="F12" s="99">
        <v>1236</v>
      </c>
      <c r="G12" s="99">
        <v>478</v>
      </c>
      <c r="H12" s="99">
        <v>758</v>
      </c>
      <c r="I12" s="99">
        <v>14998</v>
      </c>
    </row>
    <row r="13" spans="1:9" x14ac:dyDescent="0.25">
      <c r="A13" s="93">
        <v>2021</v>
      </c>
      <c r="B13" s="99">
        <v>2595</v>
      </c>
      <c r="C13" s="99">
        <v>7879</v>
      </c>
      <c r="D13" s="99">
        <v>4045</v>
      </c>
      <c r="E13" s="99">
        <v>550</v>
      </c>
      <c r="F13" s="99">
        <v>1342</v>
      </c>
      <c r="G13" s="99">
        <v>562</v>
      </c>
      <c r="H13" s="99">
        <v>780</v>
      </c>
      <c r="I13" s="99">
        <v>16411</v>
      </c>
    </row>
    <row r="14" spans="1:9" x14ac:dyDescent="0.25">
      <c r="A14" s="93">
        <v>2022</v>
      </c>
      <c r="B14" s="99">
        <v>2825</v>
      </c>
      <c r="C14" s="99">
        <v>7376</v>
      </c>
      <c r="D14" s="99">
        <v>4582</v>
      </c>
      <c r="E14" s="99">
        <v>615</v>
      </c>
      <c r="F14" s="99">
        <v>1568</v>
      </c>
      <c r="G14" s="99">
        <v>744</v>
      </c>
      <c r="H14" s="99">
        <v>824</v>
      </c>
      <c r="I14" s="99">
        <v>16965</v>
      </c>
    </row>
    <row r="15" spans="1:9" x14ac:dyDescent="0.25">
      <c r="A15" s="93">
        <v>2023</v>
      </c>
      <c r="B15" s="99">
        <v>2475</v>
      </c>
      <c r="C15" s="99">
        <v>7667</v>
      </c>
      <c r="D15" s="99">
        <v>4692</v>
      </c>
      <c r="E15" s="99">
        <v>995</v>
      </c>
      <c r="F15" s="99">
        <v>2002</v>
      </c>
      <c r="G15" s="99">
        <v>1050</v>
      </c>
      <c r="H15" s="99">
        <v>952</v>
      </c>
      <c r="I15" s="99">
        <v>17831</v>
      </c>
    </row>
    <row r="17" spans="1:8" x14ac:dyDescent="0.25">
      <c r="F17" s="99"/>
      <c r="G17" s="99"/>
    </row>
    <row r="18" spans="1:8" x14ac:dyDescent="0.25">
      <c r="F18" s="98"/>
      <c r="G18" s="98"/>
    </row>
    <row r="19" spans="1:8" x14ac:dyDescent="0.25">
      <c r="A19" s="107"/>
      <c r="B19" s="108" t="s">
        <v>536</v>
      </c>
      <c r="C19" s="108" t="s">
        <v>611</v>
      </c>
      <c r="D19" s="108" t="s">
        <v>600</v>
      </c>
      <c r="E19" s="108" t="s">
        <v>539</v>
      </c>
      <c r="F19" s="108" t="s">
        <v>292</v>
      </c>
      <c r="G19" s="108" t="s">
        <v>612</v>
      </c>
      <c r="H19" s="108" t="s">
        <v>613</v>
      </c>
    </row>
    <row r="20" spans="1:8" x14ac:dyDescent="0.25">
      <c r="A20" s="93">
        <v>2013</v>
      </c>
      <c r="B20" s="98">
        <f t="shared" ref="B20:F30" si="0">B5/$I5</f>
        <v>0.20237899917965546</v>
      </c>
      <c r="C20" s="98">
        <f t="shared" si="0"/>
        <v>0.42149302707136999</v>
      </c>
      <c r="D20" s="98">
        <f t="shared" si="0"/>
        <v>0.23191140278917144</v>
      </c>
      <c r="E20" s="98">
        <f t="shared" si="0"/>
        <v>3.6505332239540604E-2</v>
      </c>
      <c r="F20" s="98">
        <f t="shared" si="0"/>
        <v>0.10779327317473339</v>
      </c>
      <c r="G20" s="98">
        <f t="shared" ref="G20:G30" si="1">C20+D20</f>
        <v>0.65340442986054148</v>
      </c>
      <c r="H20" s="98">
        <f t="shared" ref="H20:H29" si="2">G5/I5</f>
        <v>3.6423297785069732E-2</v>
      </c>
    </row>
    <row r="21" spans="1:8" x14ac:dyDescent="0.25">
      <c r="A21" s="93">
        <v>2014</v>
      </c>
      <c r="B21" s="98">
        <f t="shared" si="0"/>
        <v>0.21425678412312676</v>
      </c>
      <c r="C21" s="98">
        <f t="shared" si="0"/>
        <v>0.4172539489671932</v>
      </c>
      <c r="D21" s="98">
        <f t="shared" si="0"/>
        <v>0.22737950587282302</v>
      </c>
      <c r="E21" s="98">
        <f t="shared" si="0"/>
        <v>3.5317942486836777E-2</v>
      </c>
      <c r="F21" s="98">
        <f t="shared" si="0"/>
        <v>0.10587282300526529</v>
      </c>
      <c r="G21" s="98">
        <f t="shared" si="1"/>
        <v>0.64463345484001622</v>
      </c>
      <c r="H21" s="98">
        <f t="shared" si="2"/>
        <v>3.5236938031591739E-2</v>
      </c>
    </row>
    <row r="22" spans="1:8" x14ac:dyDescent="0.25">
      <c r="A22" s="93">
        <v>2015</v>
      </c>
      <c r="B22" s="98">
        <f t="shared" si="0"/>
        <v>0.18683481557078291</v>
      </c>
      <c r="C22" s="98">
        <f t="shared" si="0"/>
        <v>0.43964134713515091</v>
      </c>
      <c r="D22" s="98">
        <f t="shared" si="0"/>
        <v>0.21941974048695145</v>
      </c>
      <c r="E22" s="98">
        <f t="shared" si="0"/>
        <v>5.4016620498614956E-2</v>
      </c>
      <c r="F22" s="98">
        <f t="shared" si="0"/>
        <v>0.10008747630849978</v>
      </c>
      <c r="G22" s="98">
        <f t="shared" si="1"/>
        <v>0.65906108762210236</v>
      </c>
      <c r="H22" s="98">
        <f t="shared" si="2"/>
        <v>3.1491471059921269E-2</v>
      </c>
    </row>
    <row r="23" spans="1:8" x14ac:dyDescent="0.25">
      <c r="A23" s="93">
        <v>2016</v>
      </c>
      <c r="B23" s="98">
        <f t="shared" si="0"/>
        <v>0.18609577123836901</v>
      </c>
      <c r="C23" s="98">
        <f t="shared" si="0"/>
        <v>0.43308873591043195</v>
      </c>
      <c r="D23" s="98">
        <f t="shared" si="0"/>
        <v>0.24653907254709131</v>
      </c>
      <c r="E23" s="98">
        <f t="shared" si="0"/>
        <v>3.1621151373023682E-2</v>
      </c>
      <c r="F23" s="98">
        <f t="shared" si="0"/>
        <v>0.10265526893108405</v>
      </c>
      <c r="G23" s="98">
        <f t="shared" si="1"/>
        <v>0.67962780845752324</v>
      </c>
      <c r="H23" s="98">
        <f t="shared" si="2"/>
        <v>3.3209773810424392E-2</v>
      </c>
    </row>
    <row r="24" spans="1:8" x14ac:dyDescent="0.25">
      <c r="A24" s="93">
        <v>2017</v>
      </c>
      <c r="B24" s="98">
        <f t="shared" si="0"/>
        <v>0.1732544720138488</v>
      </c>
      <c r="C24" s="98">
        <f t="shared" si="0"/>
        <v>0.45066358915175997</v>
      </c>
      <c r="D24" s="98">
        <f t="shared" si="0"/>
        <v>0.24639353721869589</v>
      </c>
      <c r="E24" s="98">
        <f t="shared" si="0"/>
        <v>3.5054818234275822E-2</v>
      </c>
      <c r="F24" s="98">
        <f t="shared" si="0"/>
        <v>9.456145412579342E-2</v>
      </c>
      <c r="G24" s="98">
        <f t="shared" si="1"/>
        <v>0.69705712637045592</v>
      </c>
      <c r="H24" s="98">
        <f t="shared" si="2"/>
        <v>3.0294287362954413E-2</v>
      </c>
    </row>
    <row r="25" spans="1:8" x14ac:dyDescent="0.25">
      <c r="A25" s="93">
        <v>2018</v>
      </c>
      <c r="B25" s="98">
        <f t="shared" si="0"/>
        <v>0.15774210952252496</v>
      </c>
      <c r="C25" s="98">
        <f t="shared" si="0"/>
        <v>0.47808200701375775</v>
      </c>
      <c r="D25" s="98">
        <f t="shared" si="0"/>
        <v>0.24683032101429728</v>
      </c>
      <c r="E25" s="98">
        <f t="shared" si="0"/>
        <v>2.8527110871324521E-2</v>
      </c>
      <c r="F25" s="98">
        <f t="shared" si="0"/>
        <v>8.8818451578095495E-2</v>
      </c>
      <c r="G25" s="98">
        <f t="shared" si="1"/>
        <v>0.72491232802805505</v>
      </c>
      <c r="H25" s="98">
        <f t="shared" si="2"/>
        <v>2.9066630698678177E-2</v>
      </c>
    </row>
    <row r="26" spans="1:8" x14ac:dyDescent="0.25">
      <c r="A26" s="93">
        <v>2019</v>
      </c>
      <c r="B26" s="98">
        <f t="shared" si="0"/>
        <v>0.1678154825026511</v>
      </c>
      <c r="C26" s="98">
        <f t="shared" si="0"/>
        <v>0.46513785790031814</v>
      </c>
      <c r="D26" s="98">
        <f t="shared" si="0"/>
        <v>0.24801166489925769</v>
      </c>
      <c r="E26" s="98">
        <f t="shared" si="0"/>
        <v>3.3404029692470839E-2</v>
      </c>
      <c r="F26" s="98">
        <f t="shared" si="0"/>
        <v>8.563096500530222E-2</v>
      </c>
      <c r="G26" s="98">
        <f t="shared" si="1"/>
        <v>0.71314952279957589</v>
      </c>
      <c r="H26" s="98">
        <f t="shared" si="2"/>
        <v>3.4265641569459174E-2</v>
      </c>
    </row>
    <row r="27" spans="1:8" x14ac:dyDescent="0.25">
      <c r="A27" s="93">
        <v>2020</v>
      </c>
      <c r="B27" s="98">
        <f t="shared" si="0"/>
        <v>0.1701560208027737</v>
      </c>
      <c r="C27" s="98">
        <f t="shared" si="0"/>
        <v>0.46486198159754633</v>
      </c>
      <c r="D27" s="98">
        <f t="shared" si="0"/>
        <v>0.24776636884917988</v>
      </c>
      <c r="E27" s="98">
        <f t="shared" si="0"/>
        <v>3.4737965062008269E-2</v>
      </c>
      <c r="F27" s="98">
        <f t="shared" si="0"/>
        <v>8.2410988131750906E-2</v>
      </c>
      <c r="G27" s="98">
        <f t="shared" si="1"/>
        <v>0.71262835044672623</v>
      </c>
      <c r="H27" s="98">
        <f t="shared" si="2"/>
        <v>3.1870916122149623E-2</v>
      </c>
    </row>
    <row r="28" spans="1:8" x14ac:dyDescent="0.25">
      <c r="A28" s="93">
        <v>2021</v>
      </c>
      <c r="B28" s="98">
        <f t="shared" si="0"/>
        <v>0.15812564743160076</v>
      </c>
      <c r="C28" s="98">
        <f t="shared" si="0"/>
        <v>0.48010480775089881</v>
      </c>
      <c r="D28" s="98">
        <f t="shared" si="0"/>
        <v>0.24648101882883433</v>
      </c>
      <c r="E28" s="98">
        <f t="shared" si="0"/>
        <v>3.3514106392054113E-2</v>
      </c>
      <c r="F28" s="98">
        <f t="shared" si="0"/>
        <v>8.1774419596612025E-2</v>
      </c>
      <c r="G28" s="98">
        <f t="shared" si="1"/>
        <v>0.72658582657973314</v>
      </c>
      <c r="H28" s="98">
        <f t="shared" si="2"/>
        <v>3.4245323258789838E-2</v>
      </c>
    </row>
    <row r="29" spans="1:8" x14ac:dyDescent="0.25">
      <c r="A29" s="93">
        <v>2022</v>
      </c>
      <c r="B29" s="98">
        <f t="shared" si="0"/>
        <v>0.16651930445033894</v>
      </c>
      <c r="C29" s="98">
        <f t="shared" si="0"/>
        <v>0.43477748305334513</v>
      </c>
      <c r="D29" s="98">
        <f t="shared" si="0"/>
        <v>0.27008547008547007</v>
      </c>
      <c r="E29" s="98">
        <f t="shared" si="0"/>
        <v>3.6251105216622455E-2</v>
      </c>
      <c r="F29" s="98">
        <f t="shared" si="0"/>
        <v>9.2425582080754493E-2</v>
      </c>
      <c r="G29" s="98">
        <f t="shared" si="1"/>
        <v>0.7048629531388152</v>
      </c>
      <c r="H29" s="98">
        <f t="shared" si="2"/>
        <v>4.3854995579133513E-2</v>
      </c>
    </row>
    <row r="30" spans="1:8" x14ac:dyDescent="0.25">
      <c r="A30" s="93">
        <v>2023</v>
      </c>
      <c r="B30" s="98">
        <f t="shared" si="0"/>
        <v>0.13880320789636028</v>
      </c>
      <c r="C30" s="98">
        <f t="shared" si="0"/>
        <v>0.42998149290561383</v>
      </c>
      <c r="D30" s="98">
        <f t="shared" si="0"/>
        <v>0.26313723290897872</v>
      </c>
      <c r="E30" s="98">
        <f t="shared" si="0"/>
        <v>5.5801693679546856E-2</v>
      </c>
      <c r="F30" s="98">
        <f t="shared" si="0"/>
        <v>0.11227637260950031</v>
      </c>
      <c r="G30" s="98">
        <f t="shared" si="1"/>
        <v>0.69311872581459255</v>
      </c>
      <c r="H30" s="98">
        <f>G15/I15</f>
        <v>5.8886209410577088E-2</v>
      </c>
    </row>
    <row r="60" spans="2:12" x14ac:dyDescent="0.25">
      <c r="C60" s="93"/>
      <c r="D60" s="93"/>
      <c r="E60" s="93"/>
      <c r="F60" s="93"/>
      <c r="G60" s="93"/>
      <c r="H60" s="93"/>
      <c r="I60" s="93"/>
      <c r="J60" s="93"/>
      <c r="L60" s="93"/>
    </row>
    <row r="61" spans="2:12" x14ac:dyDescent="0.25">
      <c r="B61" s="93"/>
      <c r="C61" s="99"/>
      <c r="D61" s="99"/>
      <c r="E61" s="99"/>
      <c r="F61" s="99"/>
      <c r="G61" s="99"/>
      <c r="H61" s="99"/>
      <c r="I61" s="99"/>
      <c r="J61" s="99"/>
    </row>
    <row r="62" spans="2:12" x14ac:dyDescent="0.25">
      <c r="B62" s="93"/>
      <c r="C62" s="99"/>
      <c r="D62" s="99"/>
      <c r="E62" s="99"/>
      <c r="F62" s="99"/>
      <c r="G62" s="99"/>
      <c r="H62" s="99"/>
      <c r="I62" s="99"/>
      <c r="J62" s="99"/>
    </row>
    <row r="63" spans="2:12" x14ac:dyDescent="0.25">
      <c r="B63" s="93"/>
      <c r="C63" s="99"/>
      <c r="D63" s="99"/>
      <c r="E63" s="99"/>
      <c r="F63" s="99"/>
      <c r="G63" s="99"/>
      <c r="H63" s="99"/>
      <c r="I63" s="99"/>
      <c r="J63" s="99"/>
    </row>
    <row r="64" spans="2:12" x14ac:dyDescent="0.25">
      <c r="B64" s="93"/>
      <c r="C64" s="99"/>
      <c r="D64" s="99"/>
      <c r="E64" s="99"/>
      <c r="F64" s="99"/>
      <c r="G64" s="99"/>
      <c r="H64" s="99"/>
      <c r="I64" s="99"/>
      <c r="J64" s="99"/>
    </row>
    <row r="65" spans="2:10" x14ac:dyDescent="0.25">
      <c r="B65" s="93"/>
      <c r="C65" s="99"/>
      <c r="D65" s="99"/>
      <c r="E65" s="99"/>
      <c r="F65" s="99"/>
      <c r="G65" s="99"/>
      <c r="H65" s="99"/>
      <c r="I65" s="99"/>
      <c r="J65" s="99"/>
    </row>
    <row r="66" spans="2:10" x14ac:dyDescent="0.25">
      <c r="B66" s="93"/>
      <c r="C66" s="99"/>
      <c r="D66" s="99"/>
      <c r="E66" s="99"/>
      <c r="F66" s="99"/>
      <c r="G66" s="99"/>
      <c r="H66" s="99"/>
      <c r="I66" s="99"/>
      <c r="J66" s="99"/>
    </row>
    <row r="67" spans="2:10" x14ac:dyDescent="0.25">
      <c r="B67" s="93"/>
      <c r="C67" s="99"/>
      <c r="D67" s="99"/>
      <c r="E67" s="99"/>
      <c r="F67" s="99"/>
      <c r="G67" s="99"/>
      <c r="H67" s="99"/>
      <c r="I67" s="99"/>
      <c r="J67" s="99"/>
    </row>
    <row r="68" spans="2:10" x14ac:dyDescent="0.25">
      <c r="B68" s="93"/>
      <c r="C68" s="99"/>
      <c r="D68" s="99"/>
      <c r="E68" s="99"/>
      <c r="F68" s="99"/>
      <c r="G68" s="99"/>
      <c r="H68" s="99"/>
      <c r="I68" s="99"/>
      <c r="J68" s="99"/>
    </row>
    <row r="69" spans="2:10" x14ac:dyDescent="0.25">
      <c r="B69" s="93"/>
      <c r="C69" s="99"/>
      <c r="D69" s="99"/>
      <c r="E69" s="99"/>
      <c r="F69" s="99"/>
      <c r="G69" s="99"/>
      <c r="H69" s="99"/>
      <c r="I69" s="99"/>
      <c r="J69" s="99"/>
    </row>
    <row r="70" spans="2:10" x14ac:dyDescent="0.25">
      <c r="B70" s="93"/>
      <c r="C70" s="99"/>
      <c r="D70" s="99"/>
      <c r="E70" s="99"/>
      <c r="F70" s="99"/>
      <c r="G70" s="99"/>
      <c r="H70" s="99"/>
      <c r="I70" s="99"/>
      <c r="J70" s="99"/>
    </row>
    <row r="71" spans="2:10" x14ac:dyDescent="0.25">
      <c r="B71" s="93"/>
      <c r="C71" s="99"/>
      <c r="D71" s="99"/>
      <c r="E71" s="99"/>
      <c r="F71" s="99"/>
      <c r="G71" s="99"/>
      <c r="H71" s="99"/>
      <c r="I71" s="99"/>
      <c r="J71" s="99"/>
    </row>
    <row r="73" spans="2:10" x14ac:dyDescent="0.25">
      <c r="C73" s="99"/>
      <c r="D73" s="99"/>
      <c r="E73" s="99"/>
      <c r="F73" s="99"/>
      <c r="G73" s="99"/>
      <c r="H73" s="99"/>
      <c r="I73" s="99"/>
      <c r="J73" s="99"/>
    </row>
    <row r="74" spans="2:10" x14ac:dyDescent="0.25">
      <c r="C74" s="98"/>
      <c r="D74" s="98"/>
      <c r="E74" s="98"/>
      <c r="F74" s="98"/>
      <c r="G74" s="98"/>
      <c r="H74" s="98"/>
      <c r="I74" s="98"/>
      <c r="J74" s="98"/>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6A33-A6AD-4B59-A1AE-1ED6E1814AEA}">
  <dimension ref="A1:G35"/>
  <sheetViews>
    <sheetView zoomScale="85" zoomScaleNormal="85" workbookViewId="0">
      <selection activeCell="I23" sqref="I23"/>
    </sheetView>
  </sheetViews>
  <sheetFormatPr defaultColWidth="11.5703125" defaultRowHeight="15" x14ac:dyDescent="0.25"/>
  <cols>
    <col min="1" max="1" width="30.28515625" style="96" customWidth="1"/>
    <col min="2" max="4" width="11.5703125" style="96"/>
    <col min="5" max="5" width="14.28515625" style="96" customWidth="1"/>
    <col min="6" max="16384" width="11.5703125" style="96"/>
  </cols>
  <sheetData>
    <row r="1" spans="1:7" x14ac:dyDescent="0.25">
      <c r="A1" s="104" t="s">
        <v>614</v>
      </c>
    </row>
    <row r="2" spans="1:7" x14ac:dyDescent="0.25">
      <c r="A2" s="96" t="s">
        <v>615</v>
      </c>
    </row>
    <row r="4" spans="1:7" x14ac:dyDescent="0.25">
      <c r="A4" s="105" t="s">
        <v>616</v>
      </c>
      <c r="B4" s="105" t="s">
        <v>434</v>
      </c>
    </row>
    <row r="5" spans="1:7" x14ac:dyDescent="0.25">
      <c r="A5" s="96" t="s">
        <v>617</v>
      </c>
      <c r="B5" s="95">
        <v>1050</v>
      </c>
    </row>
    <row r="6" spans="1:7" x14ac:dyDescent="0.25">
      <c r="A6" s="96" t="s">
        <v>618</v>
      </c>
      <c r="B6" s="95">
        <v>38</v>
      </c>
    </row>
    <row r="7" spans="1:7" x14ac:dyDescent="0.25">
      <c r="A7" s="96" t="s">
        <v>619</v>
      </c>
      <c r="B7" s="95">
        <v>121</v>
      </c>
    </row>
    <row r="8" spans="1:7" x14ac:dyDescent="0.25">
      <c r="A8" s="96" t="s">
        <v>620</v>
      </c>
      <c r="B8" s="95">
        <v>406</v>
      </c>
    </row>
    <row r="9" spans="1:7" x14ac:dyDescent="0.25">
      <c r="A9" s="96" t="s">
        <v>621</v>
      </c>
      <c r="B9" s="95">
        <v>72</v>
      </c>
      <c r="C9"/>
      <c r="D9"/>
      <c r="E9"/>
      <c r="F9"/>
      <c r="G9"/>
    </row>
    <row r="10" spans="1:7" x14ac:dyDescent="0.25">
      <c r="A10" s="96" t="s">
        <v>622</v>
      </c>
      <c r="B10" s="95">
        <v>293</v>
      </c>
      <c r="C10"/>
      <c r="D10"/>
      <c r="E10"/>
      <c r="F10"/>
      <c r="G10"/>
    </row>
    <row r="11" spans="1:7" x14ac:dyDescent="0.25">
      <c r="A11" s="96" t="s">
        <v>623</v>
      </c>
      <c r="B11" s="95">
        <v>21</v>
      </c>
      <c r="C11"/>
      <c r="D11"/>
      <c r="E11"/>
      <c r="F11"/>
      <c r="G11"/>
    </row>
    <row r="12" spans="1:7" x14ac:dyDescent="0.25">
      <c r="A12" s="96" t="s">
        <v>267</v>
      </c>
      <c r="B12" s="100">
        <f>SUM(B5:B11)</f>
        <v>2001</v>
      </c>
      <c r="C12"/>
      <c r="D12"/>
      <c r="E12"/>
      <c r="F12"/>
      <c r="G12"/>
    </row>
    <row r="13" spans="1:7" x14ac:dyDescent="0.25">
      <c r="C13"/>
      <c r="D13"/>
      <c r="E13"/>
      <c r="F13"/>
      <c r="G13"/>
    </row>
    <row r="14" spans="1:7" x14ac:dyDescent="0.25">
      <c r="C14"/>
      <c r="D14"/>
      <c r="E14"/>
      <c r="F14"/>
      <c r="G14"/>
    </row>
    <row r="15" spans="1:7" x14ac:dyDescent="0.25">
      <c r="C15"/>
      <c r="D15"/>
      <c r="E15"/>
      <c r="F15"/>
      <c r="G15"/>
    </row>
    <row r="16" spans="1:7" x14ac:dyDescent="0.25">
      <c r="C16"/>
      <c r="D16"/>
      <c r="E16"/>
      <c r="F16"/>
      <c r="G16"/>
    </row>
    <row r="17" spans="3:7" x14ac:dyDescent="0.25">
      <c r="C17"/>
      <c r="D17"/>
      <c r="E17"/>
      <c r="F17"/>
      <c r="G17"/>
    </row>
    <row r="18" spans="3:7" x14ac:dyDescent="0.25">
      <c r="D18" s="94"/>
      <c r="F18" s="95"/>
    </row>
    <row r="19" spans="3:7" x14ac:dyDescent="0.25">
      <c r="D19" s="94"/>
      <c r="F19" s="95"/>
    </row>
    <row r="20" spans="3:7" x14ac:dyDescent="0.25">
      <c r="D20" s="94"/>
      <c r="F20" s="95"/>
    </row>
    <row r="21" spans="3:7" x14ac:dyDescent="0.25">
      <c r="D21" s="94"/>
      <c r="F21" s="95"/>
    </row>
    <row r="27" spans="3:7" x14ac:dyDescent="0.25">
      <c r="C27" s="106"/>
    </row>
    <row r="35" spans="3:3" x14ac:dyDescent="0.25">
      <c r="C35" s="106"/>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5F6F-AF2D-4BAB-9408-C675263D7EC1}">
  <dimension ref="A1:H47"/>
  <sheetViews>
    <sheetView zoomScale="85" zoomScaleNormal="85" workbookViewId="0">
      <selection activeCell="L9" sqref="L9"/>
    </sheetView>
  </sheetViews>
  <sheetFormatPr defaultColWidth="11.5703125" defaultRowHeight="15" x14ac:dyDescent="0.25"/>
  <cols>
    <col min="1" max="1" width="11.5703125" style="96"/>
    <col min="2" max="7" width="11" style="96" bestFit="1" customWidth="1"/>
    <col min="8" max="8" width="11.28515625" style="96" bestFit="1" customWidth="1"/>
    <col min="9" max="16384" width="11.5703125" style="96"/>
  </cols>
  <sheetData>
    <row r="1" spans="1:8" x14ac:dyDescent="0.25">
      <c r="A1" s="104" t="s">
        <v>624</v>
      </c>
    </row>
    <row r="2" spans="1:8" x14ac:dyDescent="0.25">
      <c r="A2" s="96" t="s">
        <v>625</v>
      </c>
    </row>
    <row r="4" spans="1:8" x14ac:dyDescent="0.25">
      <c r="A4" s="105"/>
      <c r="B4" s="105" t="s">
        <v>545</v>
      </c>
      <c r="C4" s="105" t="s">
        <v>546</v>
      </c>
      <c r="D4" s="105" t="s">
        <v>547</v>
      </c>
      <c r="E4" s="105" t="s">
        <v>548</v>
      </c>
      <c r="F4" s="105" t="s">
        <v>549</v>
      </c>
      <c r="G4" s="105" t="s">
        <v>550</v>
      </c>
      <c r="H4" s="105" t="s">
        <v>626</v>
      </c>
    </row>
    <row r="5" spans="1:8" x14ac:dyDescent="0.25">
      <c r="A5" s="96" t="s">
        <v>342</v>
      </c>
      <c r="B5" s="96">
        <v>267</v>
      </c>
      <c r="C5" s="96">
        <v>1960</v>
      </c>
      <c r="D5" s="96">
        <v>2158</v>
      </c>
      <c r="E5" s="96">
        <v>4075</v>
      </c>
      <c r="F5" s="96">
        <v>1510</v>
      </c>
      <c r="G5" s="96">
        <v>1720</v>
      </c>
      <c r="H5" s="96">
        <v>11689</v>
      </c>
    </row>
    <row r="6" spans="1:8" x14ac:dyDescent="0.25">
      <c r="A6" s="96" t="s">
        <v>343</v>
      </c>
      <c r="B6" s="96">
        <v>291</v>
      </c>
      <c r="C6" s="96">
        <v>1985</v>
      </c>
      <c r="D6" s="96">
        <v>2238</v>
      </c>
      <c r="E6" s="96">
        <v>4196</v>
      </c>
      <c r="F6" s="96">
        <v>1542</v>
      </c>
      <c r="G6" s="96">
        <v>1658</v>
      </c>
      <c r="H6" s="96">
        <v>11910</v>
      </c>
    </row>
    <row r="7" spans="1:8" x14ac:dyDescent="0.25">
      <c r="A7" s="96" t="s">
        <v>344</v>
      </c>
      <c r="B7" s="96">
        <v>323</v>
      </c>
      <c r="C7" s="96">
        <v>2092</v>
      </c>
      <c r="D7" s="96">
        <v>2516</v>
      </c>
      <c r="E7" s="96">
        <v>4363</v>
      </c>
      <c r="F7" s="96">
        <v>1725</v>
      </c>
      <c r="G7" s="96">
        <v>1794</v>
      </c>
      <c r="H7" s="96">
        <v>12811</v>
      </c>
    </row>
    <row r="8" spans="1:8" x14ac:dyDescent="0.25">
      <c r="A8" s="96" t="s">
        <v>345</v>
      </c>
      <c r="B8" s="96">
        <v>341</v>
      </c>
      <c r="C8" s="96">
        <v>1980</v>
      </c>
      <c r="D8" s="96">
        <v>2631</v>
      </c>
      <c r="E8" s="96">
        <v>4114</v>
      </c>
      <c r="F8" s="96">
        <v>1846</v>
      </c>
      <c r="G8" s="96">
        <v>1827</v>
      </c>
      <c r="H8" s="96">
        <v>12738</v>
      </c>
    </row>
    <row r="9" spans="1:8" x14ac:dyDescent="0.25">
      <c r="A9" s="96" t="s">
        <v>346</v>
      </c>
      <c r="B9" s="96">
        <v>354</v>
      </c>
      <c r="C9" s="96">
        <v>1982</v>
      </c>
      <c r="D9" s="96">
        <v>2761</v>
      </c>
      <c r="E9" s="96">
        <v>4181</v>
      </c>
      <c r="F9" s="96">
        <v>1750</v>
      </c>
      <c r="G9" s="96">
        <v>2097</v>
      </c>
      <c r="H9" s="96">
        <v>13125</v>
      </c>
    </row>
    <row r="10" spans="1:8" x14ac:dyDescent="0.25">
      <c r="A10" s="96" t="s">
        <v>347</v>
      </c>
      <c r="B10" s="96">
        <v>376</v>
      </c>
      <c r="C10" s="96">
        <v>2106</v>
      </c>
      <c r="D10" s="96">
        <v>2822</v>
      </c>
      <c r="E10" s="96">
        <v>4481</v>
      </c>
      <c r="F10" s="96">
        <v>1823</v>
      </c>
      <c r="G10" s="96">
        <v>2078</v>
      </c>
      <c r="H10" s="96">
        <v>13686</v>
      </c>
    </row>
    <row r="11" spans="1:8" x14ac:dyDescent="0.25">
      <c r="A11" s="96" t="s">
        <v>348</v>
      </c>
      <c r="B11" s="96">
        <v>432</v>
      </c>
      <c r="C11" s="96">
        <v>2106</v>
      </c>
      <c r="D11" s="96">
        <v>2789</v>
      </c>
      <c r="E11" s="96">
        <v>4945</v>
      </c>
      <c r="F11" s="96">
        <v>1905</v>
      </c>
      <c r="G11" s="96">
        <v>2388</v>
      </c>
      <c r="H11" s="96">
        <v>14564</v>
      </c>
    </row>
    <row r="12" spans="1:8" x14ac:dyDescent="0.25">
      <c r="A12" s="96" t="s">
        <v>349</v>
      </c>
      <c r="B12" s="96">
        <v>428</v>
      </c>
      <c r="C12" s="96">
        <v>2078</v>
      </c>
      <c r="D12" s="96">
        <v>2722</v>
      </c>
      <c r="E12" s="96">
        <v>4905</v>
      </c>
      <c r="F12" s="96">
        <v>1985</v>
      </c>
      <c r="G12" s="96">
        <v>2355</v>
      </c>
      <c r="H12" s="96">
        <v>14471</v>
      </c>
    </row>
    <row r="13" spans="1:8" x14ac:dyDescent="0.25">
      <c r="A13" s="96" t="s">
        <v>350</v>
      </c>
      <c r="B13" s="96">
        <v>465</v>
      </c>
      <c r="C13" s="96">
        <v>2074</v>
      </c>
      <c r="D13" s="96">
        <v>3073</v>
      </c>
      <c r="E13" s="96">
        <v>5189</v>
      </c>
      <c r="F13" s="96">
        <v>2110</v>
      </c>
      <c r="G13" s="96">
        <v>2219</v>
      </c>
      <c r="H13" s="96">
        <v>15129</v>
      </c>
    </row>
    <row r="14" spans="1:8" x14ac:dyDescent="0.25">
      <c r="A14" s="96" t="s">
        <v>351</v>
      </c>
      <c r="B14" s="96">
        <v>461</v>
      </c>
      <c r="C14" s="96">
        <v>2283</v>
      </c>
      <c r="D14" s="96">
        <v>3874</v>
      </c>
      <c r="E14" s="96">
        <v>5652</v>
      </c>
      <c r="F14" s="96">
        <v>2190</v>
      </c>
      <c r="G14" s="96">
        <v>1905</v>
      </c>
      <c r="H14" s="96">
        <v>16364</v>
      </c>
    </row>
    <row r="15" spans="1:8" x14ac:dyDescent="0.25">
      <c r="A15" s="96" t="s">
        <v>352</v>
      </c>
      <c r="B15" s="96">
        <v>483</v>
      </c>
      <c r="C15" s="96">
        <v>2486</v>
      </c>
      <c r="D15" s="96">
        <v>4148</v>
      </c>
      <c r="E15" s="96">
        <v>5651</v>
      </c>
      <c r="F15" s="96">
        <v>2360</v>
      </c>
      <c r="G15" s="96">
        <v>1954</v>
      </c>
      <c r="H15" s="96">
        <v>17083</v>
      </c>
    </row>
    <row r="21" spans="2:8" x14ac:dyDescent="0.25">
      <c r="B21" s="99"/>
      <c r="C21" s="99"/>
      <c r="D21" s="99"/>
      <c r="E21" s="99"/>
      <c r="F21" s="99"/>
      <c r="G21" s="99"/>
      <c r="H21" s="99"/>
    </row>
    <row r="22" spans="2:8" x14ac:dyDescent="0.25">
      <c r="B22" s="99"/>
      <c r="C22" s="99"/>
      <c r="D22" s="99"/>
      <c r="E22" s="99"/>
      <c r="F22" s="99"/>
      <c r="G22" s="99"/>
      <c r="H22" s="99"/>
    </row>
    <row r="23" spans="2:8" x14ac:dyDescent="0.25">
      <c r="B23" s="99"/>
      <c r="C23" s="99"/>
      <c r="D23" s="99"/>
      <c r="E23" s="99"/>
      <c r="F23" s="99"/>
      <c r="G23" s="99"/>
      <c r="H23" s="99"/>
    </row>
    <row r="24" spans="2:8" x14ac:dyDescent="0.25">
      <c r="B24" s="99"/>
      <c r="C24" s="99"/>
      <c r="D24" s="99"/>
      <c r="E24" s="99"/>
      <c r="F24" s="99"/>
      <c r="G24" s="99"/>
      <c r="H24" s="99"/>
    </row>
    <row r="25" spans="2:8" x14ac:dyDescent="0.25">
      <c r="B25" s="99"/>
      <c r="C25" s="99"/>
      <c r="D25" s="99"/>
      <c r="E25" s="99"/>
      <c r="F25" s="99"/>
      <c r="G25" s="99"/>
      <c r="H25" s="99"/>
    </row>
    <row r="26" spans="2:8" x14ac:dyDescent="0.25">
      <c r="B26" s="99"/>
      <c r="C26" s="99"/>
      <c r="D26" s="99"/>
      <c r="E26" s="99"/>
      <c r="F26" s="99"/>
      <c r="G26" s="99"/>
      <c r="H26" s="99"/>
    </row>
    <row r="27" spans="2:8" x14ac:dyDescent="0.25">
      <c r="B27" s="99"/>
      <c r="C27" s="99"/>
      <c r="D27" s="99"/>
      <c r="E27" s="99"/>
      <c r="F27" s="99"/>
      <c r="G27" s="99"/>
      <c r="H27" s="99"/>
    </row>
    <row r="28" spans="2:8" x14ac:dyDescent="0.25">
      <c r="B28" s="99"/>
      <c r="C28" s="99"/>
      <c r="D28" s="99"/>
      <c r="E28" s="99"/>
      <c r="F28" s="99"/>
      <c r="G28" s="99"/>
      <c r="H28" s="99"/>
    </row>
    <row r="29" spans="2:8" x14ac:dyDescent="0.25">
      <c r="B29" s="99"/>
      <c r="C29" s="99"/>
      <c r="D29" s="99"/>
      <c r="E29" s="99"/>
      <c r="F29" s="99"/>
      <c r="G29" s="99"/>
      <c r="H29" s="99"/>
    </row>
    <row r="30" spans="2:8" x14ac:dyDescent="0.25">
      <c r="B30" s="99"/>
      <c r="C30" s="99"/>
      <c r="D30" s="99"/>
      <c r="E30" s="99"/>
      <c r="F30" s="99"/>
      <c r="G30" s="99"/>
      <c r="H30" s="99"/>
    </row>
    <row r="31" spans="2:8" x14ac:dyDescent="0.25">
      <c r="B31" s="99"/>
      <c r="C31" s="99"/>
      <c r="D31" s="99"/>
      <c r="E31" s="99"/>
      <c r="F31" s="99"/>
      <c r="G31" s="99"/>
      <c r="H31" s="99"/>
    </row>
    <row r="37" spans="2:8" x14ac:dyDescent="0.25">
      <c r="B37" s="98"/>
      <c r="C37" s="98"/>
      <c r="D37" s="98"/>
      <c r="E37" s="98"/>
      <c r="F37" s="98"/>
      <c r="G37" s="98"/>
      <c r="H37" s="98"/>
    </row>
    <row r="38" spans="2:8" x14ac:dyDescent="0.25">
      <c r="B38" s="98"/>
      <c r="C38" s="98"/>
      <c r="D38" s="98"/>
      <c r="E38" s="98"/>
      <c r="F38" s="98"/>
      <c r="G38" s="98"/>
      <c r="H38" s="98"/>
    </row>
    <row r="39" spans="2:8" x14ac:dyDescent="0.25">
      <c r="B39" s="98"/>
      <c r="C39" s="98"/>
      <c r="D39" s="98"/>
      <c r="E39" s="98"/>
      <c r="F39" s="98"/>
      <c r="G39" s="98"/>
      <c r="H39" s="98"/>
    </row>
    <row r="40" spans="2:8" x14ac:dyDescent="0.25">
      <c r="B40" s="98"/>
      <c r="C40" s="98"/>
      <c r="D40" s="98"/>
      <c r="E40" s="98"/>
      <c r="F40" s="98"/>
      <c r="G40" s="98"/>
      <c r="H40" s="98"/>
    </row>
    <row r="41" spans="2:8" x14ac:dyDescent="0.25">
      <c r="B41" s="98"/>
      <c r="C41" s="98"/>
      <c r="D41" s="98"/>
      <c r="E41" s="98"/>
      <c r="F41" s="98"/>
      <c r="G41" s="98"/>
      <c r="H41" s="98"/>
    </row>
    <row r="42" spans="2:8" x14ac:dyDescent="0.25">
      <c r="B42" s="98"/>
      <c r="C42" s="98"/>
      <c r="D42" s="98"/>
      <c r="E42" s="98"/>
      <c r="F42" s="98"/>
      <c r="G42" s="98"/>
      <c r="H42" s="98"/>
    </row>
    <row r="43" spans="2:8" x14ac:dyDescent="0.25">
      <c r="B43" s="98"/>
      <c r="C43" s="98"/>
      <c r="D43" s="98"/>
      <c r="E43" s="98"/>
      <c r="F43" s="98"/>
      <c r="G43" s="98"/>
      <c r="H43" s="98"/>
    </row>
    <row r="44" spans="2:8" x14ac:dyDescent="0.25">
      <c r="B44" s="98"/>
      <c r="C44" s="98"/>
      <c r="D44" s="98"/>
      <c r="E44" s="98"/>
      <c r="F44" s="98"/>
      <c r="G44" s="98"/>
      <c r="H44" s="98"/>
    </row>
    <row r="45" spans="2:8" x14ac:dyDescent="0.25">
      <c r="B45" s="98"/>
      <c r="C45" s="98"/>
      <c r="D45" s="98"/>
      <c r="E45" s="98"/>
      <c r="F45" s="98"/>
      <c r="G45" s="98"/>
      <c r="H45" s="98"/>
    </row>
    <row r="46" spans="2:8" x14ac:dyDescent="0.25">
      <c r="B46" s="98"/>
      <c r="C46" s="98"/>
      <c r="D46" s="98"/>
      <c r="E46" s="98"/>
      <c r="F46" s="98"/>
      <c r="G46" s="98"/>
      <c r="H46" s="98"/>
    </row>
    <row r="47" spans="2:8" x14ac:dyDescent="0.25">
      <c r="B47" s="98"/>
      <c r="C47" s="98"/>
      <c r="D47" s="98"/>
      <c r="E47" s="98"/>
      <c r="F47" s="98"/>
      <c r="G47" s="98"/>
      <c r="H47" s="98"/>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7F305-45DE-4FC3-B5B9-618CD3D416F1}">
  <dimension ref="A1:N93"/>
  <sheetViews>
    <sheetView topLeftCell="A8" zoomScaleNormal="100" workbookViewId="0">
      <selection activeCell="J16" sqref="J16"/>
    </sheetView>
  </sheetViews>
  <sheetFormatPr defaultColWidth="11.42578125" defaultRowHeight="15" x14ac:dyDescent="0.25"/>
  <cols>
    <col min="1" max="1" width="18.5703125" style="110" customWidth="1"/>
    <col min="2" max="2" width="11" style="110" customWidth="1"/>
    <col min="3" max="6" width="9.28515625" style="110" customWidth="1"/>
    <col min="7" max="7" width="18.7109375" style="110" customWidth="1"/>
    <col min="8" max="11" width="9.28515625" style="110" customWidth="1"/>
    <col min="12" max="12" width="12.28515625" style="110" customWidth="1"/>
    <col min="13" max="13" width="5.28515625" style="110" customWidth="1"/>
    <col min="14" max="249" width="9.28515625" style="110" customWidth="1"/>
    <col min="250" max="16384" width="11.42578125" style="110"/>
  </cols>
  <sheetData>
    <row r="1" spans="1:14" x14ac:dyDescent="0.25">
      <c r="A1" s="109" t="s">
        <v>627</v>
      </c>
    </row>
    <row r="2" spans="1:14" x14ac:dyDescent="0.25">
      <c r="A2" s="94" t="s">
        <v>610</v>
      </c>
      <c r="B2" s="96"/>
      <c r="C2" s="96"/>
      <c r="D2" s="96"/>
      <c r="E2" s="96"/>
      <c r="F2" s="96"/>
      <c r="G2" s="96"/>
      <c r="H2" s="96"/>
      <c r="I2" s="96"/>
      <c r="J2" s="96"/>
      <c r="K2" s="96"/>
    </row>
    <row r="3" spans="1:14" x14ac:dyDescent="0.25">
      <c r="A3" s="96"/>
      <c r="B3" s="96"/>
      <c r="C3" s="96"/>
      <c r="D3" s="96"/>
      <c r="E3" s="96"/>
      <c r="F3" s="96"/>
      <c r="G3" s="96"/>
      <c r="H3" s="96"/>
      <c r="I3" s="96"/>
      <c r="J3" s="96"/>
      <c r="K3" s="96"/>
    </row>
    <row r="4" spans="1:14" x14ac:dyDescent="0.25">
      <c r="A4" s="93" t="s">
        <v>628</v>
      </c>
      <c r="C4" s="96"/>
      <c r="D4" s="96"/>
      <c r="E4" s="96"/>
      <c r="F4" s="96"/>
      <c r="G4" s="96"/>
      <c r="H4" s="96"/>
      <c r="I4" s="96"/>
      <c r="J4" s="96"/>
    </row>
    <row r="5" spans="1:14" x14ac:dyDescent="0.25">
      <c r="A5" s="105" t="s">
        <v>270</v>
      </c>
      <c r="B5" s="108" t="s">
        <v>267</v>
      </c>
      <c r="C5" s="108" t="s">
        <v>629</v>
      </c>
      <c r="D5" s="108" t="s">
        <v>630</v>
      </c>
      <c r="E5" s="108" t="s">
        <v>631</v>
      </c>
      <c r="F5" s="108" t="s">
        <v>632</v>
      </c>
      <c r="G5" s="108" t="s">
        <v>633</v>
      </c>
      <c r="H5" s="108" t="s">
        <v>634</v>
      </c>
      <c r="I5" s="108" t="s">
        <v>635</v>
      </c>
      <c r="J5" s="107"/>
      <c r="K5" s="108" t="s">
        <v>267</v>
      </c>
      <c r="M5" s="121" t="s">
        <v>270</v>
      </c>
      <c r="N5" s="121" t="s">
        <v>636</v>
      </c>
    </row>
    <row r="6" spans="1:14" x14ac:dyDescent="0.25">
      <c r="A6" s="93" t="s">
        <v>342</v>
      </c>
      <c r="B6" s="99">
        <v>12190</v>
      </c>
      <c r="C6" s="99">
        <v>7367</v>
      </c>
      <c r="D6" s="99">
        <v>1280</v>
      </c>
      <c r="E6" s="99">
        <v>3981</v>
      </c>
      <c r="F6" s="99">
        <v>1023</v>
      </c>
      <c r="G6" s="99">
        <v>1084</v>
      </c>
      <c r="H6" s="99">
        <v>698</v>
      </c>
      <c r="I6" s="99">
        <v>4125</v>
      </c>
      <c r="J6" s="96"/>
      <c r="K6" s="99">
        <v>12190</v>
      </c>
      <c r="M6" s="110">
        <v>2013</v>
      </c>
      <c r="N6" s="110">
        <v>0.95</v>
      </c>
    </row>
    <row r="7" spans="1:14" x14ac:dyDescent="0.25">
      <c r="A7" s="93" t="s">
        <v>343</v>
      </c>
      <c r="B7" s="99">
        <v>12345</v>
      </c>
      <c r="C7" s="99">
        <v>7320</v>
      </c>
      <c r="D7" s="99">
        <v>1275</v>
      </c>
      <c r="E7" s="99">
        <v>4028</v>
      </c>
      <c r="F7" s="99">
        <v>1026</v>
      </c>
      <c r="G7" s="99">
        <v>991</v>
      </c>
      <c r="H7" s="99">
        <v>735</v>
      </c>
      <c r="I7" s="99">
        <v>4289</v>
      </c>
      <c r="J7" s="96"/>
      <c r="K7" s="99">
        <v>12345</v>
      </c>
      <c r="M7" s="110">
        <v>2014</v>
      </c>
      <c r="N7" s="110">
        <v>0.97399999999999998</v>
      </c>
    </row>
    <row r="8" spans="1:14" x14ac:dyDescent="0.25">
      <c r="A8" s="93" t="s">
        <v>344</v>
      </c>
      <c r="B8" s="99">
        <v>13718</v>
      </c>
      <c r="C8" s="99">
        <v>8186</v>
      </c>
      <c r="D8" s="99">
        <v>1391</v>
      </c>
      <c r="E8" s="99">
        <v>4408</v>
      </c>
      <c r="F8" s="99">
        <v>1181</v>
      </c>
      <c r="G8" s="99">
        <v>1206</v>
      </c>
      <c r="H8" s="99">
        <v>821</v>
      </c>
      <c r="I8" s="99">
        <v>4711</v>
      </c>
      <c r="J8" s="96"/>
      <c r="K8" s="99">
        <v>13718</v>
      </c>
      <c r="M8" s="110">
        <v>2015</v>
      </c>
      <c r="N8" s="110">
        <v>1</v>
      </c>
    </row>
    <row r="9" spans="1:14" x14ac:dyDescent="0.25">
      <c r="A9" s="93" t="s">
        <v>345</v>
      </c>
      <c r="B9" s="99">
        <v>13220</v>
      </c>
      <c r="C9" s="99">
        <v>7951</v>
      </c>
      <c r="D9" s="99">
        <v>1462</v>
      </c>
      <c r="E9" s="99">
        <v>4112</v>
      </c>
      <c r="F9" s="99">
        <v>1199</v>
      </c>
      <c r="G9" s="99">
        <v>1178</v>
      </c>
      <c r="H9" s="99">
        <v>858</v>
      </c>
      <c r="I9" s="99">
        <v>4411</v>
      </c>
      <c r="J9" s="96"/>
      <c r="K9" s="99">
        <v>13220</v>
      </c>
      <c r="M9" s="110">
        <v>2016</v>
      </c>
      <c r="N9" s="110">
        <v>1.022</v>
      </c>
    </row>
    <row r="10" spans="1:14" x14ac:dyDescent="0.25">
      <c r="A10" s="93" t="s">
        <v>346</v>
      </c>
      <c r="B10" s="99">
        <v>13864</v>
      </c>
      <c r="C10" s="99">
        <v>8214</v>
      </c>
      <c r="D10" s="99">
        <v>1569</v>
      </c>
      <c r="E10" s="99">
        <v>4204</v>
      </c>
      <c r="F10" s="99">
        <v>1266</v>
      </c>
      <c r="G10" s="99">
        <v>1176</v>
      </c>
      <c r="H10" s="99">
        <v>922</v>
      </c>
      <c r="I10" s="99">
        <v>4728</v>
      </c>
      <c r="J10" s="96"/>
      <c r="K10" s="99">
        <v>13864</v>
      </c>
      <c r="M10" s="110">
        <v>2017</v>
      </c>
      <c r="N10" s="110">
        <v>1.0409999999999999</v>
      </c>
    </row>
    <row r="11" spans="1:14" x14ac:dyDescent="0.25">
      <c r="A11" s="93" t="s">
        <v>347</v>
      </c>
      <c r="B11" s="99">
        <v>14828</v>
      </c>
      <c r="C11" s="99">
        <v>8408</v>
      </c>
      <c r="D11" s="99">
        <v>1652</v>
      </c>
      <c r="E11" s="99">
        <v>4221</v>
      </c>
      <c r="F11" s="99">
        <v>1332</v>
      </c>
      <c r="G11" s="99">
        <v>1203</v>
      </c>
      <c r="H11" s="99">
        <v>967</v>
      </c>
      <c r="I11" s="99">
        <v>5453</v>
      </c>
      <c r="J11" s="96"/>
      <c r="K11" s="99">
        <v>14828</v>
      </c>
      <c r="M11" s="110">
        <v>2018</v>
      </c>
      <c r="N11" s="110">
        <v>1.0720000000000001</v>
      </c>
    </row>
    <row r="12" spans="1:14" x14ac:dyDescent="0.25">
      <c r="A12" s="93" t="s">
        <v>348</v>
      </c>
      <c r="B12" s="99">
        <v>15088</v>
      </c>
      <c r="C12" s="99">
        <v>9058</v>
      </c>
      <c r="D12" s="99">
        <v>1717</v>
      </c>
      <c r="E12" s="99">
        <v>4527</v>
      </c>
      <c r="F12" s="99">
        <v>1565</v>
      </c>
      <c r="G12" s="99">
        <v>1249</v>
      </c>
      <c r="H12" s="99">
        <v>1050</v>
      </c>
      <c r="I12" s="99">
        <v>4981</v>
      </c>
      <c r="J12" s="96"/>
      <c r="K12" s="99">
        <v>15088</v>
      </c>
      <c r="M12" s="110">
        <v>2019</v>
      </c>
      <c r="N12" s="110">
        <v>1.103</v>
      </c>
    </row>
    <row r="13" spans="1:14" x14ac:dyDescent="0.25">
      <c r="A13" s="93" t="s">
        <v>349</v>
      </c>
      <c r="B13" s="99">
        <v>14998</v>
      </c>
      <c r="C13" s="99">
        <v>8960</v>
      </c>
      <c r="D13" s="99">
        <v>1669</v>
      </c>
      <c r="E13" s="99">
        <v>4531</v>
      </c>
      <c r="F13" s="99">
        <v>1549</v>
      </c>
      <c r="G13" s="99">
        <v>1211</v>
      </c>
      <c r="H13" s="99">
        <v>1061</v>
      </c>
      <c r="I13" s="99">
        <v>4977</v>
      </c>
      <c r="J13" s="96"/>
      <c r="K13" s="99">
        <v>14998</v>
      </c>
      <c r="M13" s="110">
        <v>2020</v>
      </c>
      <c r="N13" s="110">
        <v>1.121</v>
      </c>
    </row>
    <row r="14" spans="1:14" x14ac:dyDescent="0.25">
      <c r="A14" s="93" t="s">
        <v>350</v>
      </c>
      <c r="B14" s="99">
        <v>16411</v>
      </c>
      <c r="C14" s="99">
        <v>9928</v>
      </c>
      <c r="D14" s="99">
        <v>2288</v>
      </c>
      <c r="E14" s="99">
        <v>4768</v>
      </c>
      <c r="F14" s="99">
        <v>1602</v>
      </c>
      <c r="G14" s="99">
        <v>1270</v>
      </c>
      <c r="H14" s="99">
        <v>1101</v>
      </c>
      <c r="I14" s="99">
        <v>5382</v>
      </c>
      <c r="J14" s="96"/>
      <c r="K14" s="99">
        <v>16411</v>
      </c>
      <c r="M14" s="110">
        <v>2021</v>
      </c>
      <c r="N14" s="110">
        <v>1.1419999999999999</v>
      </c>
    </row>
    <row r="15" spans="1:14" x14ac:dyDescent="0.25">
      <c r="A15" s="93" t="s">
        <v>351</v>
      </c>
      <c r="B15" s="99">
        <v>16965</v>
      </c>
      <c r="C15" s="99">
        <v>10352</v>
      </c>
      <c r="D15" s="99">
        <v>1737</v>
      </c>
      <c r="E15" s="99">
        <v>5345</v>
      </c>
      <c r="F15" s="99">
        <v>1826</v>
      </c>
      <c r="G15" s="99">
        <v>1444</v>
      </c>
      <c r="H15" s="99">
        <v>1175</v>
      </c>
      <c r="I15" s="99">
        <v>5438</v>
      </c>
      <c r="J15" s="96"/>
      <c r="K15" s="99">
        <v>16965</v>
      </c>
      <c r="M15" s="110" t="s">
        <v>637</v>
      </c>
      <c r="N15" s="110">
        <v>1.236</v>
      </c>
    </row>
    <row r="16" spans="1:14" x14ac:dyDescent="0.25">
      <c r="A16" s="93" t="s">
        <v>352</v>
      </c>
      <c r="B16" s="99">
        <v>17831</v>
      </c>
      <c r="C16" s="99">
        <v>10861</v>
      </c>
      <c r="D16" s="99">
        <v>1787</v>
      </c>
      <c r="E16" s="99">
        <v>5499</v>
      </c>
      <c r="F16" s="99">
        <v>2045</v>
      </c>
      <c r="G16" s="99">
        <v>1530</v>
      </c>
      <c r="H16" s="99">
        <v>1276</v>
      </c>
      <c r="I16" s="99">
        <v>5694</v>
      </c>
      <c r="J16" s="96"/>
      <c r="K16" s="99">
        <v>17831</v>
      </c>
      <c r="M16" s="110" t="s">
        <v>638</v>
      </c>
      <c r="N16" s="110">
        <v>1.3089999999999999</v>
      </c>
    </row>
    <row r="17" spans="1:13" x14ac:dyDescent="0.25">
      <c r="B17" s="111"/>
      <c r="C17" s="111"/>
      <c r="D17" s="111"/>
      <c r="E17" s="111"/>
      <c r="F17" s="111"/>
      <c r="G17" s="112"/>
      <c r="M17" s="110" t="s">
        <v>639</v>
      </c>
    </row>
    <row r="19" spans="1:13" x14ac:dyDescent="0.25">
      <c r="A19" s="117" t="s">
        <v>327</v>
      </c>
      <c r="B19" s="111"/>
      <c r="C19" s="111"/>
      <c r="D19" s="111"/>
      <c r="E19" s="111"/>
      <c r="F19" s="112"/>
    </row>
    <row r="20" spans="1:13" x14ac:dyDescent="0.25">
      <c r="A20" s="105" t="s">
        <v>270</v>
      </c>
      <c r="B20" s="108" t="s">
        <v>267</v>
      </c>
      <c r="C20" s="108" t="s">
        <v>629</v>
      </c>
      <c r="D20" s="108" t="s">
        <v>630</v>
      </c>
      <c r="E20" s="108" t="s">
        <v>631</v>
      </c>
      <c r="F20" s="108" t="s">
        <v>632</v>
      </c>
      <c r="G20" s="108" t="s">
        <v>633</v>
      </c>
      <c r="H20" s="108" t="s">
        <v>634</v>
      </c>
      <c r="I20" s="108" t="s">
        <v>635</v>
      </c>
    </row>
    <row r="21" spans="1:13" x14ac:dyDescent="0.25">
      <c r="A21" s="93" t="s">
        <v>342</v>
      </c>
      <c r="B21" s="99">
        <f t="shared" ref="B21:I31" si="0">B6/$N6</f>
        <v>12831.578947368422</v>
      </c>
      <c r="C21" s="99">
        <f t="shared" si="0"/>
        <v>7754.7368421052633</v>
      </c>
      <c r="D21" s="99">
        <f t="shared" si="0"/>
        <v>1347.3684210526317</v>
      </c>
      <c r="E21" s="99">
        <f t="shared" si="0"/>
        <v>4190.5263157894742</v>
      </c>
      <c r="F21" s="99">
        <f t="shared" si="0"/>
        <v>1076.8421052631579</v>
      </c>
      <c r="G21" s="99">
        <f t="shared" si="0"/>
        <v>1141.0526315789475</v>
      </c>
      <c r="H21" s="99">
        <f t="shared" si="0"/>
        <v>734.73684210526324</v>
      </c>
      <c r="I21" s="99">
        <f t="shared" si="0"/>
        <v>4342.105263157895</v>
      </c>
    </row>
    <row r="22" spans="1:13" x14ac:dyDescent="0.25">
      <c r="A22" s="93" t="s">
        <v>343</v>
      </c>
      <c r="B22" s="99">
        <f t="shared" si="0"/>
        <v>12674.537987679672</v>
      </c>
      <c r="C22" s="99">
        <f t="shared" si="0"/>
        <v>7515.4004106776183</v>
      </c>
      <c r="D22" s="99">
        <f t="shared" si="0"/>
        <v>1309.0349075975359</v>
      </c>
      <c r="E22" s="99">
        <f t="shared" si="0"/>
        <v>4135.5236139630388</v>
      </c>
      <c r="F22" s="99">
        <f t="shared" si="0"/>
        <v>1053.388090349076</v>
      </c>
      <c r="G22" s="99">
        <f t="shared" si="0"/>
        <v>1017.4537987679672</v>
      </c>
      <c r="H22" s="99">
        <f t="shared" si="0"/>
        <v>754.6201232032854</v>
      </c>
      <c r="I22" s="99">
        <f t="shared" si="0"/>
        <v>4403.4907597535939</v>
      </c>
    </row>
    <row r="23" spans="1:13" x14ac:dyDescent="0.25">
      <c r="A23" s="93" t="s">
        <v>344</v>
      </c>
      <c r="B23" s="99">
        <f t="shared" si="0"/>
        <v>13718</v>
      </c>
      <c r="C23" s="99">
        <f t="shared" si="0"/>
        <v>8186</v>
      </c>
      <c r="D23" s="99">
        <f t="shared" si="0"/>
        <v>1391</v>
      </c>
      <c r="E23" s="99">
        <f t="shared" si="0"/>
        <v>4408</v>
      </c>
      <c r="F23" s="99">
        <f t="shared" si="0"/>
        <v>1181</v>
      </c>
      <c r="G23" s="99">
        <f t="shared" si="0"/>
        <v>1206</v>
      </c>
      <c r="H23" s="99">
        <f t="shared" si="0"/>
        <v>821</v>
      </c>
      <c r="I23" s="99">
        <f t="shared" si="0"/>
        <v>4711</v>
      </c>
    </row>
    <row r="24" spans="1:13" x14ac:dyDescent="0.25">
      <c r="A24" s="93" t="s">
        <v>345</v>
      </c>
      <c r="B24" s="99">
        <f t="shared" si="0"/>
        <v>12935.420743639921</v>
      </c>
      <c r="C24" s="99">
        <f t="shared" si="0"/>
        <v>7779.8434442270054</v>
      </c>
      <c r="D24" s="99">
        <f t="shared" si="0"/>
        <v>1430.5283757338552</v>
      </c>
      <c r="E24" s="99">
        <f t="shared" si="0"/>
        <v>4023.4833659491192</v>
      </c>
      <c r="F24" s="99">
        <f t="shared" si="0"/>
        <v>1173.1898238747553</v>
      </c>
      <c r="G24" s="99">
        <f t="shared" si="0"/>
        <v>1152.6418786692759</v>
      </c>
      <c r="H24" s="99">
        <f t="shared" si="0"/>
        <v>839.53033268101763</v>
      </c>
      <c r="I24" s="99">
        <f t="shared" si="0"/>
        <v>4316.0469667318985</v>
      </c>
    </row>
    <row r="25" spans="1:13" x14ac:dyDescent="0.25">
      <c r="A25" s="93" t="s">
        <v>346</v>
      </c>
      <c r="B25" s="99">
        <f t="shared" si="0"/>
        <v>13317.963496637849</v>
      </c>
      <c r="C25" s="99">
        <f t="shared" si="0"/>
        <v>7890.4899135446694</v>
      </c>
      <c r="D25" s="99">
        <f t="shared" si="0"/>
        <v>1507.2046109510088</v>
      </c>
      <c r="E25" s="99">
        <f t="shared" si="0"/>
        <v>4038.4245917387129</v>
      </c>
      <c r="F25" s="99">
        <f t="shared" si="0"/>
        <v>1216.1383285302595</v>
      </c>
      <c r="G25" s="99">
        <f t="shared" si="0"/>
        <v>1129.6829971181558</v>
      </c>
      <c r="H25" s="99">
        <f t="shared" si="0"/>
        <v>885.68683957732958</v>
      </c>
      <c r="I25" s="99">
        <f t="shared" si="0"/>
        <v>4541.7867435158505</v>
      </c>
    </row>
    <row r="26" spans="1:13" x14ac:dyDescent="0.25">
      <c r="A26" s="93" t="s">
        <v>347</v>
      </c>
      <c r="B26" s="99">
        <f t="shared" si="0"/>
        <v>13832.089552238805</v>
      </c>
      <c r="C26" s="99">
        <f t="shared" si="0"/>
        <v>7843.2835820895516</v>
      </c>
      <c r="D26" s="99">
        <f t="shared" si="0"/>
        <v>1541.044776119403</v>
      </c>
      <c r="E26" s="99">
        <f t="shared" si="0"/>
        <v>3937.4999999999995</v>
      </c>
      <c r="F26" s="99">
        <f t="shared" si="0"/>
        <v>1242.5373134328358</v>
      </c>
      <c r="G26" s="99">
        <f t="shared" si="0"/>
        <v>1122.2014925373135</v>
      </c>
      <c r="H26" s="99">
        <f t="shared" si="0"/>
        <v>902.05223880597009</v>
      </c>
      <c r="I26" s="99">
        <f t="shared" si="0"/>
        <v>5086.7537313432831</v>
      </c>
    </row>
    <row r="27" spans="1:13" x14ac:dyDescent="0.25">
      <c r="A27" s="93" t="s">
        <v>348</v>
      </c>
      <c r="B27" s="99">
        <f t="shared" si="0"/>
        <v>13679.057116953763</v>
      </c>
      <c r="C27" s="99">
        <f t="shared" si="0"/>
        <v>8212.1486854034447</v>
      </c>
      <c r="D27" s="99">
        <f t="shared" si="0"/>
        <v>1556.6636446056211</v>
      </c>
      <c r="E27" s="99">
        <f t="shared" si="0"/>
        <v>4104.2611060743429</v>
      </c>
      <c r="F27" s="99">
        <f t="shared" si="0"/>
        <v>1418.8576609247507</v>
      </c>
      <c r="G27" s="99">
        <f t="shared" si="0"/>
        <v>1132.3662737987308</v>
      </c>
      <c r="H27" s="99">
        <f t="shared" si="0"/>
        <v>951.94922937443334</v>
      </c>
      <c r="I27" s="99">
        <f t="shared" si="0"/>
        <v>4515.8658204895737</v>
      </c>
    </row>
    <row r="28" spans="1:13" x14ac:dyDescent="0.25">
      <c r="A28" s="93" t="s">
        <v>349</v>
      </c>
      <c r="B28" s="99">
        <f t="shared" si="0"/>
        <v>13379.125780553077</v>
      </c>
      <c r="C28" s="99">
        <f t="shared" si="0"/>
        <v>7992.8635147190007</v>
      </c>
      <c r="D28" s="99">
        <f t="shared" si="0"/>
        <v>1488.849241748439</v>
      </c>
      <c r="E28" s="99">
        <f t="shared" si="0"/>
        <v>4041.9268510258698</v>
      </c>
      <c r="F28" s="99">
        <f t="shared" si="0"/>
        <v>1381.8019625334523</v>
      </c>
      <c r="G28" s="99">
        <f t="shared" si="0"/>
        <v>1080.28545941124</v>
      </c>
      <c r="H28" s="99">
        <f t="shared" si="0"/>
        <v>946.47636039250665</v>
      </c>
      <c r="I28" s="99">
        <f t="shared" si="0"/>
        <v>4439.7859054415703</v>
      </c>
    </row>
    <row r="29" spans="1:13" x14ac:dyDescent="0.25">
      <c r="A29" s="93" t="s">
        <v>350</v>
      </c>
      <c r="B29" s="99">
        <f t="shared" si="0"/>
        <v>14370.402802101577</v>
      </c>
      <c r="C29" s="99">
        <f t="shared" si="0"/>
        <v>8693.5201401050799</v>
      </c>
      <c r="D29" s="99">
        <f t="shared" si="0"/>
        <v>2003.5026269702278</v>
      </c>
      <c r="E29" s="99">
        <f t="shared" si="0"/>
        <v>4175.1313485113842</v>
      </c>
      <c r="F29" s="99">
        <f t="shared" si="0"/>
        <v>1402.8021015761822</v>
      </c>
      <c r="G29" s="99">
        <f t="shared" si="0"/>
        <v>1112.0840630472856</v>
      </c>
      <c r="H29" s="99">
        <f t="shared" si="0"/>
        <v>964.09807355516648</v>
      </c>
      <c r="I29" s="99">
        <f t="shared" si="0"/>
        <v>4712.7845884413318</v>
      </c>
    </row>
    <row r="30" spans="1:13" x14ac:dyDescent="0.25">
      <c r="A30" s="93" t="s">
        <v>351</v>
      </c>
      <c r="B30" s="99">
        <f t="shared" si="0"/>
        <v>13725.728155339806</v>
      </c>
      <c r="C30" s="99">
        <f t="shared" si="0"/>
        <v>8375.4045307443375</v>
      </c>
      <c r="D30" s="99">
        <f t="shared" si="0"/>
        <v>1405.3398058252428</v>
      </c>
      <c r="E30" s="99">
        <f t="shared" si="0"/>
        <v>4324.4336569579291</v>
      </c>
      <c r="F30" s="99">
        <f t="shared" si="0"/>
        <v>1477.3462783171522</v>
      </c>
      <c r="G30" s="99">
        <f t="shared" si="0"/>
        <v>1168.284789644013</v>
      </c>
      <c r="H30" s="99">
        <f t="shared" si="0"/>
        <v>950.64724919093851</v>
      </c>
      <c r="I30" s="99">
        <f t="shared" si="0"/>
        <v>4399.6763754045305</v>
      </c>
    </row>
    <row r="31" spans="1:13" x14ac:dyDescent="0.25">
      <c r="A31" s="93" t="s">
        <v>352</v>
      </c>
      <c r="B31" s="99">
        <f t="shared" si="0"/>
        <v>13621.848739495799</v>
      </c>
      <c r="C31" s="99">
        <f t="shared" si="0"/>
        <v>8297.1734148204741</v>
      </c>
      <c r="D31" s="99">
        <f t="shared" si="0"/>
        <v>1365.1642475171886</v>
      </c>
      <c r="E31" s="99">
        <f t="shared" si="0"/>
        <v>4200.9167303284949</v>
      </c>
      <c r="F31" s="99">
        <f t="shared" si="0"/>
        <v>1562.2612681436212</v>
      </c>
      <c r="G31" s="99">
        <f t="shared" si="0"/>
        <v>1168.831168831169</v>
      </c>
      <c r="H31" s="99">
        <f t="shared" si="0"/>
        <v>974.78991596638662</v>
      </c>
      <c r="I31" s="99">
        <f t="shared" si="0"/>
        <v>4349.8854087089385</v>
      </c>
    </row>
    <row r="32" spans="1:13" x14ac:dyDescent="0.25">
      <c r="A32" s="111"/>
      <c r="B32" s="111"/>
      <c r="C32" s="111"/>
      <c r="D32" s="111"/>
      <c r="E32" s="111"/>
      <c r="F32" s="112"/>
    </row>
    <row r="33" spans="1:9" x14ac:dyDescent="0.25">
      <c r="A33" s="113"/>
      <c r="B33" s="114"/>
      <c r="C33" s="114"/>
      <c r="D33" s="114"/>
      <c r="E33" s="114"/>
      <c r="F33" s="114"/>
      <c r="G33" s="114"/>
      <c r="H33" s="114"/>
      <c r="I33" s="114"/>
    </row>
    <row r="34" spans="1:9" x14ac:dyDescent="0.25">
      <c r="A34" s="117" t="s">
        <v>640</v>
      </c>
      <c r="B34" s="111"/>
      <c r="C34" s="111"/>
      <c r="D34" s="111"/>
      <c r="E34" s="111"/>
      <c r="F34" s="112"/>
    </row>
    <row r="35" spans="1:9" x14ac:dyDescent="0.25">
      <c r="A35" s="105" t="s">
        <v>270</v>
      </c>
      <c r="B35" s="108" t="s">
        <v>267</v>
      </c>
      <c r="C35" s="108" t="s">
        <v>629</v>
      </c>
      <c r="D35" s="108" t="s">
        <v>630</v>
      </c>
      <c r="E35" s="108" t="s">
        <v>631</v>
      </c>
      <c r="F35" s="108" t="s">
        <v>632</v>
      </c>
      <c r="G35" s="108" t="s">
        <v>633</v>
      </c>
      <c r="H35" s="108" t="s">
        <v>634</v>
      </c>
      <c r="I35" s="108" t="s">
        <v>635</v>
      </c>
    </row>
    <row r="36" spans="1:9" x14ac:dyDescent="0.25">
      <c r="A36" s="93" t="s">
        <v>342</v>
      </c>
      <c r="B36" s="111"/>
      <c r="C36" s="111">
        <f t="shared" ref="C36:I46" si="1">C6/$K6</f>
        <v>0.60434782608695647</v>
      </c>
      <c r="D36" s="111">
        <f t="shared" si="1"/>
        <v>0.10500410172272355</v>
      </c>
      <c r="E36" s="111">
        <f t="shared" si="1"/>
        <v>0.3265791632485644</v>
      </c>
      <c r="F36" s="111">
        <f t="shared" si="1"/>
        <v>8.3921246923707962E-2</v>
      </c>
      <c r="G36" s="111">
        <f t="shared" si="1"/>
        <v>8.8925348646431507E-2</v>
      </c>
      <c r="H36" s="111">
        <f t="shared" si="1"/>
        <v>5.7260049220672682E-2</v>
      </c>
      <c r="I36" s="111">
        <f t="shared" si="1"/>
        <v>0.33839212469237079</v>
      </c>
    </row>
    <row r="37" spans="1:9" x14ac:dyDescent="0.25">
      <c r="A37" s="93" t="s">
        <v>343</v>
      </c>
      <c r="B37" s="111"/>
      <c r="C37" s="111">
        <f t="shared" si="1"/>
        <v>0.59295261239368169</v>
      </c>
      <c r="D37" s="111">
        <f t="shared" si="1"/>
        <v>0.10328068043742406</v>
      </c>
      <c r="E37" s="111">
        <f t="shared" si="1"/>
        <v>0.32628594572701497</v>
      </c>
      <c r="F37" s="111">
        <f t="shared" si="1"/>
        <v>8.3110571081409484E-2</v>
      </c>
      <c r="G37" s="111">
        <f t="shared" si="1"/>
        <v>8.0275415147833137E-2</v>
      </c>
      <c r="H37" s="111">
        <f t="shared" si="1"/>
        <v>5.9538274605103282E-2</v>
      </c>
      <c r="I37" s="111">
        <f t="shared" si="1"/>
        <v>0.34742810854597</v>
      </c>
    </row>
    <row r="38" spans="1:9" x14ac:dyDescent="0.25">
      <c r="A38" s="93" t="s">
        <v>344</v>
      </c>
      <c r="B38" s="115"/>
      <c r="C38" s="111">
        <f t="shared" si="1"/>
        <v>0.59673421781600822</v>
      </c>
      <c r="D38" s="111">
        <f t="shared" si="1"/>
        <v>0.1013996209359965</v>
      </c>
      <c r="E38" s="111">
        <f t="shared" si="1"/>
        <v>0.32132963988919666</v>
      </c>
      <c r="F38" s="111">
        <f t="shared" si="1"/>
        <v>8.6091266948534778E-2</v>
      </c>
      <c r="G38" s="111">
        <f t="shared" si="1"/>
        <v>8.791369004228021E-2</v>
      </c>
      <c r="H38" s="111">
        <f t="shared" si="1"/>
        <v>5.9848374398600378E-2</v>
      </c>
      <c r="I38" s="111">
        <f t="shared" si="1"/>
        <v>0.34341740778539148</v>
      </c>
    </row>
    <row r="39" spans="1:9" x14ac:dyDescent="0.25">
      <c r="A39" s="93" t="s">
        <v>345</v>
      </c>
      <c r="C39" s="111">
        <f t="shared" si="1"/>
        <v>0.60143721633888048</v>
      </c>
      <c r="D39" s="111">
        <f t="shared" si="1"/>
        <v>0.11059001512859304</v>
      </c>
      <c r="E39" s="111">
        <f t="shared" si="1"/>
        <v>0.31104387291981844</v>
      </c>
      <c r="F39" s="111">
        <f t="shared" si="1"/>
        <v>9.0695915279878969E-2</v>
      </c>
      <c r="G39" s="111">
        <f t="shared" si="1"/>
        <v>8.9107413010590011E-2</v>
      </c>
      <c r="H39" s="111">
        <f t="shared" si="1"/>
        <v>6.4901664145234489E-2</v>
      </c>
      <c r="I39" s="111">
        <f t="shared" si="1"/>
        <v>0.33366111951588501</v>
      </c>
    </row>
    <row r="40" spans="1:9" x14ac:dyDescent="0.25">
      <c r="A40" s="93" t="s">
        <v>346</v>
      </c>
      <c r="C40" s="111">
        <f t="shared" si="1"/>
        <v>0.59246970571263702</v>
      </c>
      <c r="D40" s="111">
        <f t="shared" si="1"/>
        <v>0.11317080207732257</v>
      </c>
      <c r="E40" s="111">
        <f t="shared" si="1"/>
        <v>0.30323139065204846</v>
      </c>
      <c r="F40" s="111">
        <f t="shared" si="1"/>
        <v>9.1315637622619739E-2</v>
      </c>
      <c r="G40" s="111">
        <f t="shared" si="1"/>
        <v>8.4824004616272361E-2</v>
      </c>
      <c r="H40" s="111">
        <f t="shared" si="1"/>
        <v>6.6503173687247549E-2</v>
      </c>
      <c r="I40" s="111">
        <f t="shared" si="1"/>
        <v>0.34102712060011542</v>
      </c>
    </row>
    <row r="41" spans="1:9" x14ac:dyDescent="0.25">
      <c r="A41" s="93" t="s">
        <v>347</v>
      </c>
      <c r="C41" s="111">
        <f t="shared" si="1"/>
        <v>0.5670353385486917</v>
      </c>
      <c r="D41" s="111">
        <f t="shared" si="1"/>
        <v>0.11141084434852981</v>
      </c>
      <c r="E41" s="111">
        <f t="shared" si="1"/>
        <v>0.28466414890747233</v>
      </c>
      <c r="F41" s="111">
        <f t="shared" si="1"/>
        <v>8.9830051254383605E-2</v>
      </c>
      <c r="G41" s="111">
        <f t="shared" si="1"/>
        <v>8.1130294038305906E-2</v>
      </c>
      <c r="H41" s="111">
        <f t="shared" si="1"/>
        <v>6.5214459131373081E-2</v>
      </c>
      <c r="I41" s="111">
        <f t="shared" si="1"/>
        <v>0.36775020231993527</v>
      </c>
    </row>
    <row r="42" spans="1:9" x14ac:dyDescent="0.25">
      <c r="A42" s="93" t="s">
        <v>348</v>
      </c>
      <c r="C42" s="111">
        <f t="shared" si="1"/>
        <v>0.6003446447507953</v>
      </c>
      <c r="D42" s="111">
        <f t="shared" si="1"/>
        <v>0.11379904559915165</v>
      </c>
      <c r="E42" s="111">
        <f t="shared" si="1"/>
        <v>0.30003976670201482</v>
      </c>
      <c r="F42" s="111">
        <f t="shared" si="1"/>
        <v>0.10372481442205726</v>
      </c>
      <c r="G42" s="111">
        <f t="shared" si="1"/>
        <v>8.2781018027571582E-2</v>
      </c>
      <c r="H42" s="111">
        <f t="shared" si="1"/>
        <v>6.9591728525980917E-2</v>
      </c>
      <c r="I42" s="111">
        <f t="shared" si="1"/>
        <v>0.33012990455991514</v>
      </c>
    </row>
    <row r="43" spans="1:9" x14ac:dyDescent="0.25">
      <c r="A43" s="93" t="s">
        <v>349</v>
      </c>
      <c r="C43" s="111">
        <f t="shared" si="1"/>
        <v>0.59741298839845314</v>
      </c>
      <c r="D43" s="111">
        <f t="shared" si="1"/>
        <v>0.11128150420056007</v>
      </c>
      <c r="E43" s="111">
        <f t="shared" si="1"/>
        <v>0.30210694759301238</v>
      </c>
      <c r="F43" s="111">
        <f t="shared" si="1"/>
        <v>0.10328043739165221</v>
      </c>
      <c r="G43" s="111">
        <f t="shared" si="1"/>
        <v>8.0744099213228435E-2</v>
      </c>
      <c r="H43" s="111">
        <f t="shared" si="1"/>
        <v>7.0742765702093618E-2</v>
      </c>
      <c r="I43" s="111">
        <f t="shared" si="1"/>
        <v>0.33184424589945327</v>
      </c>
    </row>
    <row r="44" spans="1:9" x14ac:dyDescent="0.25">
      <c r="A44" s="93" t="s">
        <v>350</v>
      </c>
      <c r="C44" s="111">
        <f t="shared" si="1"/>
        <v>0.60496008774602406</v>
      </c>
      <c r="D44" s="111">
        <f t="shared" si="1"/>
        <v>0.13941868259094509</v>
      </c>
      <c r="E44" s="111">
        <f t="shared" si="1"/>
        <v>0.29053683504966182</v>
      </c>
      <c r="F44" s="111">
        <f t="shared" si="1"/>
        <v>9.7617451709219427E-2</v>
      </c>
      <c r="G44" s="111">
        <f t="shared" si="1"/>
        <v>7.7387118396197677E-2</v>
      </c>
      <c r="H44" s="111">
        <f t="shared" si="1"/>
        <v>6.7089147523002865E-2</v>
      </c>
      <c r="I44" s="111">
        <f t="shared" si="1"/>
        <v>0.32795076473097312</v>
      </c>
    </row>
    <row r="45" spans="1:9" x14ac:dyDescent="0.25">
      <c r="A45" s="93" t="s">
        <v>351</v>
      </c>
      <c r="B45" s="116"/>
      <c r="C45" s="111">
        <f t="shared" si="1"/>
        <v>0.61019746536987918</v>
      </c>
      <c r="D45" s="111">
        <f t="shared" si="1"/>
        <v>0.10238726790450928</v>
      </c>
      <c r="E45" s="111">
        <f t="shared" si="1"/>
        <v>0.31506041850869437</v>
      </c>
      <c r="F45" s="111">
        <f t="shared" si="1"/>
        <v>0.10763336280577659</v>
      </c>
      <c r="G45" s="111">
        <f t="shared" si="1"/>
        <v>8.5116416150898905E-2</v>
      </c>
      <c r="H45" s="111">
        <f t="shared" si="1"/>
        <v>6.9260241674034773E-2</v>
      </c>
      <c r="I45" s="111">
        <f t="shared" si="1"/>
        <v>0.32054229295608605</v>
      </c>
    </row>
    <row r="46" spans="1:9" x14ac:dyDescent="0.25">
      <c r="A46" s="93" t="s">
        <v>352</v>
      </c>
      <c r="C46" s="111">
        <f t="shared" si="1"/>
        <v>0.60910773372216931</v>
      </c>
      <c r="D46" s="111">
        <f t="shared" si="1"/>
        <v>0.10021872020638214</v>
      </c>
      <c r="E46" s="111">
        <f t="shared" si="1"/>
        <v>0.3083954909988223</v>
      </c>
      <c r="F46" s="111">
        <f t="shared" si="1"/>
        <v>0.11468790309012394</v>
      </c>
      <c r="G46" s="111">
        <f t="shared" si="1"/>
        <v>8.5805619426840896E-2</v>
      </c>
      <c r="H46" s="111">
        <f t="shared" si="1"/>
        <v>7.1560764959901296E-2</v>
      </c>
      <c r="I46" s="111">
        <f t="shared" si="1"/>
        <v>0.31933150131792942</v>
      </c>
    </row>
    <row r="48" spans="1:9" x14ac:dyDescent="0.25">
      <c r="B48" s="111"/>
      <c r="C48" s="111"/>
      <c r="D48" s="111"/>
      <c r="E48" s="111"/>
      <c r="F48" s="111"/>
      <c r="G48" s="111"/>
    </row>
    <row r="52" spans="1:9" x14ac:dyDescent="0.25">
      <c r="A52"/>
      <c r="B52"/>
      <c r="C52"/>
      <c r="D52"/>
      <c r="E52"/>
      <c r="F52"/>
      <c r="G52"/>
      <c r="H52"/>
      <c r="I52"/>
    </row>
    <row r="53" spans="1:9" x14ac:dyDescent="0.25">
      <c r="A53"/>
      <c r="B53"/>
      <c r="C53"/>
      <c r="D53"/>
      <c r="E53"/>
      <c r="F53"/>
      <c r="G53"/>
      <c r="H53"/>
      <c r="I53"/>
    </row>
    <row r="54" spans="1:9" x14ac:dyDescent="0.25">
      <c r="A54"/>
      <c r="B54"/>
      <c r="C54"/>
      <c r="D54"/>
      <c r="E54"/>
      <c r="F54"/>
      <c r="G54"/>
      <c r="H54"/>
      <c r="I54"/>
    </row>
    <row r="55" spans="1:9" x14ac:dyDescent="0.25">
      <c r="A55"/>
      <c r="B55"/>
      <c r="C55"/>
      <c r="D55"/>
      <c r="E55"/>
      <c r="F55"/>
      <c r="G55"/>
      <c r="H55"/>
      <c r="I55"/>
    </row>
    <row r="56" spans="1:9" x14ac:dyDescent="0.25">
      <c r="A56"/>
      <c r="B56"/>
      <c r="C56"/>
      <c r="D56"/>
      <c r="E56"/>
      <c r="F56"/>
      <c r="G56"/>
      <c r="H56"/>
      <c r="I56"/>
    </row>
    <row r="57" spans="1:9" x14ac:dyDescent="0.25">
      <c r="A57"/>
      <c r="B57"/>
      <c r="C57"/>
      <c r="D57"/>
      <c r="E57"/>
      <c r="F57"/>
      <c r="G57"/>
      <c r="H57"/>
      <c r="I57"/>
    </row>
    <row r="58" spans="1:9" x14ac:dyDescent="0.25">
      <c r="A58"/>
      <c r="B58"/>
      <c r="C58"/>
      <c r="D58"/>
      <c r="E58"/>
      <c r="F58"/>
      <c r="G58"/>
      <c r="H58"/>
      <c r="I58"/>
    </row>
    <row r="59" spans="1:9" x14ac:dyDescent="0.25">
      <c r="A59"/>
      <c r="B59"/>
      <c r="C59"/>
      <c r="D59"/>
      <c r="E59"/>
      <c r="F59"/>
      <c r="G59"/>
      <c r="H59"/>
      <c r="I59"/>
    </row>
    <row r="60" spans="1:9" x14ac:dyDescent="0.25">
      <c r="A60"/>
      <c r="B60"/>
      <c r="C60"/>
      <c r="D60"/>
      <c r="E60"/>
      <c r="F60"/>
      <c r="G60"/>
      <c r="H60"/>
      <c r="I60"/>
    </row>
    <row r="61" spans="1:9" x14ac:dyDescent="0.25">
      <c r="A61"/>
      <c r="B61"/>
      <c r="C61"/>
      <c r="D61"/>
      <c r="E61"/>
      <c r="F61"/>
      <c r="G61"/>
      <c r="H61"/>
      <c r="I61"/>
    </row>
    <row r="62" spans="1:9" x14ac:dyDescent="0.25">
      <c r="A62"/>
      <c r="B62"/>
      <c r="C62"/>
      <c r="D62"/>
      <c r="E62"/>
      <c r="F62"/>
      <c r="G62"/>
      <c r="H62"/>
      <c r="I62"/>
    </row>
    <row r="63" spans="1:9" x14ac:dyDescent="0.25">
      <c r="A63"/>
      <c r="B63"/>
      <c r="C63"/>
      <c r="D63"/>
      <c r="E63"/>
      <c r="F63"/>
      <c r="G63"/>
      <c r="H63"/>
      <c r="I63"/>
    </row>
    <row r="64" spans="1:9" x14ac:dyDescent="0.25">
      <c r="A64"/>
      <c r="B64"/>
      <c r="C64"/>
      <c r="D64"/>
      <c r="E64"/>
      <c r="F64"/>
      <c r="G64"/>
      <c r="H64"/>
      <c r="I64"/>
    </row>
    <row r="65" spans="1:9" x14ac:dyDescent="0.25">
      <c r="A65"/>
      <c r="B65"/>
      <c r="C65"/>
      <c r="D65"/>
      <c r="E65"/>
      <c r="F65"/>
      <c r="G65"/>
      <c r="H65"/>
      <c r="I65"/>
    </row>
    <row r="66" spans="1:9" x14ac:dyDescent="0.25">
      <c r="A66"/>
      <c r="B66"/>
      <c r="C66"/>
      <c r="D66"/>
      <c r="E66"/>
      <c r="F66"/>
      <c r="G66"/>
      <c r="H66"/>
      <c r="I66"/>
    </row>
    <row r="67" spans="1:9" x14ac:dyDescent="0.25">
      <c r="A67"/>
      <c r="B67"/>
      <c r="C67"/>
      <c r="D67"/>
      <c r="E67"/>
      <c r="F67"/>
      <c r="G67"/>
      <c r="H67"/>
      <c r="I67"/>
    </row>
    <row r="68" spans="1:9" x14ac:dyDescent="0.25">
      <c r="A68"/>
      <c r="B68"/>
      <c r="C68"/>
      <c r="D68"/>
      <c r="E68"/>
      <c r="F68"/>
      <c r="G68"/>
      <c r="H68"/>
      <c r="I68"/>
    </row>
    <row r="69" spans="1:9" x14ac:dyDescent="0.25">
      <c r="A69"/>
      <c r="B69"/>
      <c r="C69"/>
      <c r="D69"/>
      <c r="E69"/>
      <c r="F69"/>
      <c r="G69"/>
      <c r="H69"/>
      <c r="I69"/>
    </row>
    <row r="70" spans="1:9" x14ac:dyDescent="0.25">
      <c r="A70"/>
      <c r="B70"/>
      <c r="C70"/>
      <c r="D70"/>
      <c r="E70"/>
      <c r="F70"/>
      <c r="G70"/>
      <c r="H70"/>
      <c r="I70"/>
    </row>
    <row r="71" spans="1:9" x14ac:dyDescent="0.25">
      <c r="A71"/>
      <c r="B71"/>
      <c r="C71"/>
      <c r="D71"/>
      <c r="E71"/>
      <c r="F71"/>
      <c r="G71"/>
      <c r="H71"/>
      <c r="I71"/>
    </row>
    <row r="72" spans="1:9" x14ac:dyDescent="0.25">
      <c r="A72"/>
      <c r="B72"/>
      <c r="C72"/>
      <c r="D72"/>
      <c r="E72"/>
      <c r="F72"/>
      <c r="G72"/>
      <c r="H72"/>
      <c r="I72"/>
    </row>
    <row r="73" spans="1:9" x14ac:dyDescent="0.25">
      <c r="A73"/>
      <c r="B73"/>
      <c r="C73"/>
      <c r="D73"/>
      <c r="E73"/>
      <c r="F73"/>
      <c r="G73"/>
      <c r="H73"/>
      <c r="I73"/>
    </row>
    <row r="74" spans="1:9" x14ac:dyDescent="0.25">
      <c r="A74"/>
      <c r="B74"/>
      <c r="C74"/>
      <c r="D74"/>
      <c r="E74"/>
      <c r="F74"/>
      <c r="G74"/>
      <c r="H74"/>
      <c r="I74"/>
    </row>
    <row r="75" spans="1:9" x14ac:dyDescent="0.25">
      <c r="A75"/>
      <c r="B75"/>
      <c r="C75"/>
      <c r="D75"/>
      <c r="E75"/>
      <c r="F75"/>
      <c r="G75"/>
      <c r="H75"/>
      <c r="I75"/>
    </row>
    <row r="76" spans="1:9" x14ac:dyDescent="0.25">
      <c r="A76"/>
      <c r="B76"/>
      <c r="C76"/>
      <c r="D76"/>
      <c r="E76"/>
      <c r="F76"/>
      <c r="G76"/>
      <c r="H76"/>
      <c r="I76"/>
    </row>
    <row r="77" spans="1:9" x14ac:dyDescent="0.25">
      <c r="A77"/>
      <c r="B77"/>
      <c r="C77"/>
      <c r="D77"/>
      <c r="E77"/>
      <c r="F77"/>
      <c r="G77"/>
      <c r="H77"/>
      <c r="I77"/>
    </row>
    <row r="78" spans="1:9" x14ac:dyDescent="0.25">
      <c r="A78"/>
      <c r="B78"/>
      <c r="C78"/>
      <c r="D78"/>
      <c r="E78"/>
      <c r="F78"/>
      <c r="G78"/>
      <c r="H78"/>
      <c r="I78"/>
    </row>
    <row r="79" spans="1:9" x14ac:dyDescent="0.25">
      <c r="A79"/>
      <c r="B79"/>
      <c r="C79"/>
      <c r="D79"/>
      <c r="E79"/>
      <c r="F79"/>
      <c r="G79"/>
      <c r="H79"/>
      <c r="I79"/>
    </row>
    <row r="80" spans="1:9" x14ac:dyDescent="0.25">
      <c r="A80"/>
      <c r="B80"/>
      <c r="C80"/>
      <c r="D80"/>
      <c r="E80"/>
      <c r="F80"/>
      <c r="G80"/>
      <c r="H80"/>
      <c r="I80"/>
    </row>
    <row r="81" spans="1:9" x14ac:dyDescent="0.25">
      <c r="A81"/>
      <c r="B81"/>
      <c r="C81"/>
      <c r="D81"/>
      <c r="E81"/>
      <c r="F81"/>
      <c r="G81"/>
      <c r="H81"/>
      <c r="I81"/>
    </row>
    <row r="82" spans="1:9" x14ac:dyDescent="0.25">
      <c r="A82"/>
      <c r="B82"/>
      <c r="C82"/>
      <c r="D82"/>
      <c r="E82"/>
      <c r="F82"/>
      <c r="G82"/>
      <c r="H82"/>
      <c r="I82"/>
    </row>
    <row r="83" spans="1:9" x14ac:dyDescent="0.25">
      <c r="A83" s="96"/>
      <c r="B83" s="96"/>
      <c r="C83" s="96"/>
    </row>
    <row r="84" spans="1:9" x14ac:dyDescent="0.25">
      <c r="A84" s="96"/>
      <c r="B84" s="96"/>
      <c r="C84" s="96"/>
    </row>
    <row r="85" spans="1:9" x14ac:dyDescent="0.25">
      <c r="A85" s="96"/>
      <c r="B85" s="96"/>
      <c r="C85" s="96"/>
    </row>
    <row r="86" spans="1:9" x14ac:dyDescent="0.25">
      <c r="A86" s="96"/>
      <c r="B86" s="96"/>
      <c r="C86" s="96"/>
    </row>
    <row r="87" spans="1:9" x14ac:dyDescent="0.25">
      <c r="A87" s="96"/>
      <c r="B87" s="96"/>
      <c r="C87" s="96"/>
    </row>
    <row r="88" spans="1:9" x14ac:dyDescent="0.25">
      <c r="A88" s="96"/>
      <c r="B88" s="96"/>
      <c r="C88" s="96"/>
    </row>
    <row r="89" spans="1:9" x14ac:dyDescent="0.25">
      <c r="A89" s="96"/>
      <c r="B89" s="96"/>
      <c r="C89" s="96"/>
    </row>
    <row r="90" spans="1:9" x14ac:dyDescent="0.25">
      <c r="A90" s="96"/>
      <c r="B90" s="96"/>
      <c r="C90" s="96"/>
    </row>
    <row r="91" spans="1:9" x14ac:dyDescent="0.25">
      <c r="A91" s="96"/>
      <c r="B91" s="96"/>
      <c r="C91" s="96"/>
    </row>
    <row r="92" spans="1:9" x14ac:dyDescent="0.25">
      <c r="A92" s="96"/>
      <c r="B92" s="96"/>
      <c r="C92" s="96"/>
    </row>
    <row r="93" spans="1:9" x14ac:dyDescent="0.25">
      <c r="A93" s="96"/>
      <c r="B93" s="96"/>
      <c r="C93" s="96"/>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9F14F-9F9B-4B4D-8C47-C5F99FAB6AE8}">
  <dimension ref="A1:M45"/>
  <sheetViews>
    <sheetView workbookViewId="0">
      <selection activeCell="A2" sqref="A2"/>
    </sheetView>
  </sheetViews>
  <sheetFormatPr defaultColWidth="11.5703125" defaultRowHeight="15" x14ac:dyDescent="0.25"/>
  <cols>
    <col min="1" max="1" width="42.28515625" style="96" customWidth="1"/>
    <col min="2" max="16384" width="11.5703125" style="96"/>
  </cols>
  <sheetData>
    <row r="1" spans="1:13" x14ac:dyDescent="0.25">
      <c r="A1" s="109" t="s">
        <v>641</v>
      </c>
    </row>
    <row r="2" spans="1:13" x14ac:dyDescent="0.25">
      <c r="A2" s="110" t="s">
        <v>610</v>
      </c>
    </row>
    <row r="3" spans="1:13" x14ac:dyDescent="0.25">
      <c r="A3"/>
      <c r="B3"/>
      <c r="C3"/>
      <c r="D3"/>
      <c r="E3"/>
      <c r="F3"/>
      <c r="G3"/>
      <c r="H3"/>
    </row>
    <row r="4" spans="1:13" x14ac:dyDescent="0.25">
      <c r="A4" s="85" t="s">
        <v>642</v>
      </c>
      <c r="B4" s="85" t="s">
        <v>536</v>
      </c>
      <c r="C4" s="85" t="s">
        <v>643</v>
      </c>
      <c r="D4" s="85" t="s">
        <v>644</v>
      </c>
      <c r="E4" s="85" t="s">
        <v>539</v>
      </c>
      <c r="F4" s="85" t="s">
        <v>292</v>
      </c>
      <c r="G4" s="85" t="s">
        <v>267</v>
      </c>
      <c r="H4" s="85" t="s">
        <v>645</v>
      </c>
      <c r="I4" s="118"/>
      <c r="J4" s="118"/>
      <c r="K4" s="118"/>
      <c r="L4" s="118"/>
      <c r="M4" s="118"/>
    </row>
    <row r="5" spans="1:13" x14ac:dyDescent="0.25">
      <c r="A5" t="s">
        <v>646</v>
      </c>
      <c r="B5">
        <v>42</v>
      </c>
      <c r="C5">
        <v>54</v>
      </c>
      <c r="D5">
        <v>1088</v>
      </c>
      <c r="E5">
        <v>82</v>
      </c>
      <c r="F5">
        <v>9</v>
      </c>
      <c r="G5">
        <v>1275</v>
      </c>
      <c r="H5" s="119">
        <f>G5/$G$11</f>
        <v>7.1504682855700746E-2</v>
      </c>
      <c r="I5" s="118"/>
      <c r="J5" s="118"/>
      <c r="K5" s="118"/>
      <c r="L5" s="118"/>
      <c r="M5" s="118"/>
    </row>
    <row r="6" spans="1:13" x14ac:dyDescent="0.25">
      <c r="A6" t="s">
        <v>635</v>
      </c>
      <c r="B6">
        <v>219</v>
      </c>
      <c r="C6">
        <v>617</v>
      </c>
      <c r="D6">
        <v>4351</v>
      </c>
      <c r="E6">
        <v>178</v>
      </c>
      <c r="F6">
        <v>330</v>
      </c>
      <c r="G6">
        <v>5695</v>
      </c>
      <c r="H6" s="119">
        <f t="shared" ref="H6:H11" si="0">G6/$G$11</f>
        <v>0.31938758342212997</v>
      </c>
    </row>
    <row r="7" spans="1:13" x14ac:dyDescent="0.25">
      <c r="A7" t="s">
        <v>633</v>
      </c>
      <c r="B7">
        <v>99</v>
      </c>
      <c r="C7">
        <v>773</v>
      </c>
      <c r="D7">
        <v>438</v>
      </c>
      <c r="E7">
        <v>68</v>
      </c>
      <c r="F7">
        <v>150</v>
      </c>
      <c r="G7">
        <v>1528</v>
      </c>
      <c r="H7" s="119">
        <f t="shared" si="0"/>
        <v>8.5693455218439796E-2</v>
      </c>
    </row>
    <row r="8" spans="1:13" x14ac:dyDescent="0.25">
      <c r="A8" t="s">
        <v>632</v>
      </c>
      <c r="B8">
        <v>242</v>
      </c>
      <c r="C8">
        <v>756</v>
      </c>
      <c r="D8">
        <v>642</v>
      </c>
      <c r="E8">
        <v>112</v>
      </c>
      <c r="F8">
        <v>295</v>
      </c>
      <c r="G8">
        <v>2047</v>
      </c>
      <c r="H8" s="119">
        <f t="shared" si="0"/>
        <v>0.11480006729852504</v>
      </c>
    </row>
    <row r="9" spans="1:13" x14ac:dyDescent="0.25">
      <c r="A9" t="s">
        <v>630</v>
      </c>
      <c r="B9">
        <v>296</v>
      </c>
      <c r="C9">
        <v>698</v>
      </c>
      <c r="D9">
        <v>515</v>
      </c>
      <c r="E9">
        <v>133</v>
      </c>
      <c r="F9">
        <v>145</v>
      </c>
      <c r="G9">
        <v>1787</v>
      </c>
      <c r="H9" s="119">
        <f t="shared" si="0"/>
        <v>0.10021872020638214</v>
      </c>
    </row>
    <row r="10" spans="1:13" x14ac:dyDescent="0.25">
      <c r="A10" t="s">
        <v>631</v>
      </c>
      <c r="B10">
        <v>1578</v>
      </c>
      <c r="C10">
        <v>1795</v>
      </c>
      <c r="D10">
        <v>634</v>
      </c>
      <c r="E10">
        <v>421</v>
      </c>
      <c r="F10">
        <v>1072</v>
      </c>
      <c r="G10">
        <v>5500</v>
      </c>
      <c r="H10" s="119">
        <f t="shared" si="0"/>
        <v>0.30845157310302285</v>
      </c>
    </row>
    <row r="11" spans="1:13" x14ac:dyDescent="0.25">
      <c r="A11" t="s">
        <v>647</v>
      </c>
      <c r="B11">
        <v>2475</v>
      </c>
      <c r="C11">
        <v>4692</v>
      </c>
      <c r="D11">
        <v>7667</v>
      </c>
      <c r="E11">
        <v>995</v>
      </c>
      <c r="F11">
        <v>2002</v>
      </c>
      <c r="G11">
        <v>17831</v>
      </c>
      <c r="H11" s="119">
        <f t="shared" si="0"/>
        <v>1</v>
      </c>
    </row>
    <row r="12" spans="1:13" x14ac:dyDescent="0.25">
      <c r="A12"/>
      <c r="B12"/>
      <c r="C12"/>
      <c r="D12"/>
      <c r="E12"/>
      <c r="F12"/>
      <c r="G12"/>
      <c r="H12"/>
    </row>
    <row r="16" spans="1:13" x14ac:dyDescent="0.25">
      <c r="D16" s="106"/>
    </row>
    <row r="40" spans="2:8" x14ac:dyDescent="0.25">
      <c r="B40" s="98"/>
      <c r="C40" s="98"/>
      <c r="D40" s="98"/>
      <c r="E40" s="98"/>
      <c r="F40" s="98"/>
      <c r="G40" s="98"/>
      <c r="H40" s="101"/>
    </row>
    <row r="41" spans="2:8" x14ac:dyDescent="0.25">
      <c r="B41" s="98"/>
      <c r="C41" s="98"/>
      <c r="D41" s="98"/>
      <c r="E41" s="98"/>
      <c r="F41" s="98"/>
      <c r="G41" s="98"/>
      <c r="H41" s="101"/>
    </row>
    <row r="42" spans="2:8" x14ac:dyDescent="0.25">
      <c r="B42" s="98"/>
      <c r="C42" s="98"/>
      <c r="D42" s="98"/>
      <c r="E42" s="98"/>
      <c r="F42" s="98"/>
      <c r="G42" s="98"/>
      <c r="H42" s="101"/>
    </row>
    <row r="43" spans="2:8" x14ac:dyDescent="0.25">
      <c r="B43" s="98"/>
      <c r="C43" s="98"/>
      <c r="D43" s="98"/>
      <c r="E43" s="98"/>
      <c r="F43" s="98"/>
      <c r="G43" s="98"/>
      <c r="H43" s="101"/>
    </row>
    <row r="44" spans="2:8" x14ac:dyDescent="0.25">
      <c r="B44" s="98"/>
      <c r="C44" s="98"/>
      <c r="D44" s="98"/>
      <c r="E44" s="98"/>
      <c r="F44" s="98"/>
      <c r="G44" s="98"/>
      <c r="H44" s="101"/>
    </row>
    <row r="45" spans="2:8" x14ac:dyDescent="0.25">
      <c r="B45" s="98"/>
      <c r="C45" s="98"/>
      <c r="D45" s="98"/>
      <c r="E45" s="98"/>
      <c r="F45" s="98"/>
      <c r="G45" s="98"/>
      <c r="H45" s="101"/>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432F-09D6-4B5D-826E-4E83558C0E1C}">
  <dimension ref="A1:H23"/>
  <sheetViews>
    <sheetView topLeftCell="A15" workbookViewId="0">
      <selection activeCell="L12" sqref="L12"/>
    </sheetView>
  </sheetViews>
  <sheetFormatPr defaultColWidth="11.5703125" defaultRowHeight="15" x14ac:dyDescent="0.25"/>
  <cols>
    <col min="1" max="1" width="39.7109375" style="96" customWidth="1"/>
    <col min="2" max="16384" width="11.5703125" style="96"/>
  </cols>
  <sheetData>
    <row r="1" spans="1:8" x14ac:dyDescent="0.25">
      <c r="A1" s="104" t="s">
        <v>648</v>
      </c>
    </row>
    <row r="2" spans="1:8" x14ac:dyDescent="0.25">
      <c r="A2" s="96" t="s">
        <v>625</v>
      </c>
    </row>
    <row r="5" spans="1:8" x14ac:dyDescent="0.25">
      <c r="A5" s="104" t="s">
        <v>649</v>
      </c>
    </row>
    <row r="6" spans="1:8" x14ac:dyDescent="0.25">
      <c r="A6" s="105"/>
      <c r="B6" s="105" t="s">
        <v>555</v>
      </c>
      <c r="C6" s="105" t="s">
        <v>650</v>
      </c>
      <c r="D6" s="105" t="s">
        <v>651</v>
      </c>
      <c r="E6" s="105" t="s">
        <v>652</v>
      </c>
      <c r="F6" s="105" t="s">
        <v>653</v>
      </c>
      <c r="G6" s="105" t="s">
        <v>654</v>
      </c>
      <c r="H6" s="105" t="s">
        <v>267</v>
      </c>
    </row>
    <row r="7" spans="1:8" x14ac:dyDescent="0.25">
      <c r="A7" s="96" t="s">
        <v>631</v>
      </c>
      <c r="B7" s="96">
        <v>8</v>
      </c>
      <c r="C7" s="96">
        <v>112</v>
      </c>
      <c r="D7" s="96">
        <v>840</v>
      </c>
      <c r="E7" s="96">
        <v>4189</v>
      </c>
      <c r="F7" s="96">
        <v>13</v>
      </c>
      <c r="G7" s="96">
        <v>9</v>
      </c>
      <c r="H7" s="96">
        <v>5170</v>
      </c>
    </row>
    <row r="8" spans="1:8" x14ac:dyDescent="0.25">
      <c r="A8" s="96" t="s">
        <v>632</v>
      </c>
      <c r="B8" s="96">
        <v>40</v>
      </c>
      <c r="C8" s="96">
        <v>319</v>
      </c>
      <c r="D8" s="96">
        <v>1477</v>
      </c>
      <c r="E8" s="96">
        <v>79</v>
      </c>
      <c r="F8" s="96">
        <v>12</v>
      </c>
      <c r="G8" s="96">
        <v>26</v>
      </c>
      <c r="H8" s="96">
        <v>1952</v>
      </c>
    </row>
    <row r="9" spans="1:8" x14ac:dyDescent="0.25">
      <c r="A9" s="96" t="s">
        <v>630</v>
      </c>
      <c r="C9" s="96">
        <v>149</v>
      </c>
      <c r="D9" s="96">
        <v>635</v>
      </c>
      <c r="E9" s="96">
        <v>219</v>
      </c>
      <c r="F9" s="96">
        <v>4</v>
      </c>
      <c r="G9" s="96">
        <v>710</v>
      </c>
      <c r="H9" s="96">
        <v>1716</v>
      </c>
    </row>
    <row r="10" spans="1:8" x14ac:dyDescent="0.25">
      <c r="A10" s="96" t="s">
        <v>633</v>
      </c>
      <c r="B10" s="96">
        <v>21</v>
      </c>
      <c r="C10" s="96">
        <v>1252</v>
      </c>
      <c r="D10" s="96">
        <v>27</v>
      </c>
      <c r="E10" s="96">
        <v>26</v>
      </c>
      <c r="F10" s="96">
        <v>147</v>
      </c>
      <c r="G10" s="96">
        <v>48</v>
      </c>
      <c r="H10" s="96">
        <v>1520</v>
      </c>
    </row>
    <row r="11" spans="1:8" x14ac:dyDescent="0.25">
      <c r="A11" s="96" t="s">
        <v>646</v>
      </c>
      <c r="F11" s="96">
        <v>1266</v>
      </c>
      <c r="H11" s="96">
        <v>1266</v>
      </c>
    </row>
    <row r="12" spans="1:8" x14ac:dyDescent="0.25">
      <c r="A12" s="96" t="s">
        <v>635</v>
      </c>
      <c r="B12" s="96">
        <v>415</v>
      </c>
      <c r="C12" s="96">
        <v>654</v>
      </c>
      <c r="D12" s="96">
        <v>1169</v>
      </c>
      <c r="E12" s="96">
        <v>1139</v>
      </c>
      <c r="F12" s="96">
        <v>919</v>
      </c>
      <c r="G12" s="96">
        <v>1162</v>
      </c>
      <c r="H12" s="96">
        <v>5457</v>
      </c>
    </row>
    <row r="13" spans="1:8" x14ac:dyDescent="0.25">
      <c r="A13" s="96" t="s">
        <v>647</v>
      </c>
      <c r="B13" s="96">
        <v>483</v>
      </c>
      <c r="C13" s="96">
        <v>2486</v>
      </c>
      <c r="D13" s="96">
        <v>4148</v>
      </c>
      <c r="E13" s="96">
        <v>5651</v>
      </c>
      <c r="F13" s="96">
        <v>2360</v>
      </c>
      <c r="G13" s="96">
        <v>1954</v>
      </c>
      <c r="H13" s="96">
        <v>17083</v>
      </c>
    </row>
    <row r="15" spans="1:8" x14ac:dyDescent="0.25">
      <c r="A15" s="104" t="s">
        <v>283</v>
      </c>
    </row>
    <row r="16" spans="1:8" x14ac:dyDescent="0.25">
      <c r="A16" s="105"/>
      <c r="B16" s="105" t="s">
        <v>555</v>
      </c>
      <c r="C16" s="105" t="s">
        <v>650</v>
      </c>
      <c r="D16" s="105" t="s">
        <v>651</v>
      </c>
      <c r="E16" s="105" t="s">
        <v>652</v>
      </c>
      <c r="F16" s="105" t="s">
        <v>653</v>
      </c>
      <c r="G16" s="105" t="s">
        <v>654</v>
      </c>
      <c r="H16" s="105"/>
    </row>
    <row r="17" spans="1:8" x14ac:dyDescent="0.25">
      <c r="A17" s="96" t="s">
        <v>631</v>
      </c>
      <c r="B17" s="98">
        <f>B7/$H7</f>
        <v>1.5473887814313346E-3</v>
      </c>
      <c r="C17" s="98">
        <f t="shared" ref="C17:H17" si="0">C7/$H7</f>
        <v>2.1663442940038684E-2</v>
      </c>
      <c r="D17" s="98">
        <f t="shared" si="0"/>
        <v>0.16247582205029013</v>
      </c>
      <c r="E17" s="98">
        <f t="shared" si="0"/>
        <v>0.81025145067698257</v>
      </c>
      <c r="F17" s="98">
        <f t="shared" si="0"/>
        <v>2.5145067698259188E-3</v>
      </c>
      <c r="G17" s="98">
        <f t="shared" si="0"/>
        <v>1.7408123791102514E-3</v>
      </c>
      <c r="H17" s="98">
        <f t="shared" si="0"/>
        <v>1</v>
      </c>
    </row>
    <row r="18" spans="1:8" x14ac:dyDescent="0.25">
      <c r="A18" s="96" t="s">
        <v>632</v>
      </c>
      <c r="B18" s="98">
        <f t="shared" ref="B18:H23" si="1">B8/$H8</f>
        <v>2.0491803278688523E-2</v>
      </c>
      <c r="C18" s="98">
        <f t="shared" si="1"/>
        <v>0.16342213114754098</v>
      </c>
      <c r="D18" s="98">
        <f t="shared" si="1"/>
        <v>0.75665983606557374</v>
      </c>
      <c r="E18" s="98">
        <f t="shared" si="1"/>
        <v>4.0471311475409839E-2</v>
      </c>
      <c r="F18" s="98">
        <f t="shared" si="1"/>
        <v>6.1475409836065573E-3</v>
      </c>
      <c r="G18" s="98">
        <f t="shared" si="1"/>
        <v>1.331967213114754E-2</v>
      </c>
      <c r="H18" s="98">
        <f t="shared" si="1"/>
        <v>1</v>
      </c>
    </row>
    <row r="19" spans="1:8" x14ac:dyDescent="0.25">
      <c r="A19" s="96" t="s">
        <v>630</v>
      </c>
      <c r="B19" s="98">
        <f t="shared" si="1"/>
        <v>0</v>
      </c>
      <c r="C19" s="98">
        <f t="shared" si="1"/>
        <v>8.6829836829836832E-2</v>
      </c>
      <c r="D19" s="98">
        <f t="shared" si="1"/>
        <v>0.37004662004662003</v>
      </c>
      <c r="E19" s="98">
        <f t="shared" si="1"/>
        <v>0.12762237762237763</v>
      </c>
      <c r="F19" s="98">
        <f t="shared" si="1"/>
        <v>2.331002331002331E-3</v>
      </c>
      <c r="G19" s="98">
        <f t="shared" si="1"/>
        <v>0.41375291375291373</v>
      </c>
      <c r="H19" s="98">
        <f t="shared" si="1"/>
        <v>1</v>
      </c>
    </row>
    <row r="20" spans="1:8" x14ac:dyDescent="0.25">
      <c r="A20" s="96" t="s">
        <v>633</v>
      </c>
      <c r="B20" s="98">
        <f t="shared" si="1"/>
        <v>1.381578947368421E-2</v>
      </c>
      <c r="C20" s="98">
        <f t="shared" si="1"/>
        <v>0.8236842105263158</v>
      </c>
      <c r="D20" s="98">
        <f t="shared" si="1"/>
        <v>1.7763157894736842E-2</v>
      </c>
      <c r="E20" s="98">
        <f t="shared" si="1"/>
        <v>1.7105263157894738E-2</v>
      </c>
      <c r="F20" s="98">
        <f t="shared" si="1"/>
        <v>9.6710526315789469E-2</v>
      </c>
      <c r="G20" s="98">
        <f t="shared" si="1"/>
        <v>3.1578947368421054E-2</v>
      </c>
      <c r="H20" s="98">
        <f t="shared" si="1"/>
        <v>1</v>
      </c>
    </row>
    <row r="21" spans="1:8" x14ac:dyDescent="0.25">
      <c r="A21" s="96" t="s">
        <v>646</v>
      </c>
      <c r="B21" s="98">
        <f t="shared" si="1"/>
        <v>0</v>
      </c>
      <c r="C21" s="98">
        <f t="shared" si="1"/>
        <v>0</v>
      </c>
      <c r="D21" s="98">
        <f t="shared" si="1"/>
        <v>0</v>
      </c>
      <c r="E21" s="98">
        <f t="shared" si="1"/>
        <v>0</v>
      </c>
      <c r="F21" s="98">
        <f t="shared" si="1"/>
        <v>1</v>
      </c>
      <c r="G21" s="98">
        <f t="shared" si="1"/>
        <v>0</v>
      </c>
      <c r="H21" s="98">
        <f t="shared" si="1"/>
        <v>1</v>
      </c>
    </row>
    <row r="22" spans="1:8" x14ac:dyDescent="0.25">
      <c r="A22" s="96" t="s">
        <v>635</v>
      </c>
      <c r="B22" s="98">
        <f t="shared" si="1"/>
        <v>7.6049111233278358E-2</v>
      </c>
      <c r="C22" s="98">
        <f t="shared" si="1"/>
        <v>0.11984606926882903</v>
      </c>
      <c r="D22" s="98">
        <f t="shared" si="1"/>
        <v>0.21422026754627085</v>
      </c>
      <c r="E22" s="98">
        <f t="shared" si="1"/>
        <v>0.2087227414330218</v>
      </c>
      <c r="F22" s="98">
        <f t="shared" si="1"/>
        <v>0.16840754993586218</v>
      </c>
      <c r="G22" s="98">
        <f t="shared" si="1"/>
        <v>0.21293751145317941</v>
      </c>
      <c r="H22" s="98">
        <f t="shared" si="1"/>
        <v>1</v>
      </c>
    </row>
    <row r="23" spans="1:8" x14ac:dyDescent="0.25">
      <c r="A23" s="96" t="s">
        <v>647</v>
      </c>
      <c r="B23" s="98">
        <f t="shared" si="1"/>
        <v>2.8273722414095884E-2</v>
      </c>
      <c r="C23" s="98">
        <f t="shared" si="1"/>
        <v>0.14552479072762395</v>
      </c>
      <c r="D23" s="98">
        <f t="shared" si="1"/>
        <v>0.24281449394134519</v>
      </c>
      <c r="E23" s="98">
        <f t="shared" si="1"/>
        <v>0.33079669847216531</v>
      </c>
      <c r="F23" s="98">
        <f t="shared" si="1"/>
        <v>0.13814903705438156</v>
      </c>
      <c r="G23" s="98">
        <f t="shared" si="1"/>
        <v>0.11438271966282269</v>
      </c>
      <c r="H23" s="98">
        <f t="shared" si="1"/>
        <v>1</v>
      </c>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D9A3-E39B-4AAC-9B22-DD3124B51F33}">
  <dimension ref="A1:I32"/>
  <sheetViews>
    <sheetView workbookViewId="0">
      <selection activeCell="E32" sqref="E32"/>
    </sheetView>
  </sheetViews>
  <sheetFormatPr defaultColWidth="11.5703125" defaultRowHeight="15" x14ac:dyDescent="0.25"/>
  <cols>
    <col min="1" max="1" width="22" style="96" customWidth="1"/>
    <col min="2" max="5" width="11.5703125" style="96"/>
    <col min="6" max="6" width="23.7109375" style="96" customWidth="1"/>
    <col min="7" max="16384" width="11.5703125" style="96"/>
  </cols>
  <sheetData>
    <row r="1" spans="1:9" x14ac:dyDescent="0.25">
      <c r="A1" s="104" t="s">
        <v>655</v>
      </c>
    </row>
    <row r="2" spans="1:9" x14ac:dyDescent="0.25">
      <c r="A2" s="96" t="s">
        <v>329</v>
      </c>
    </row>
    <row r="4" spans="1:9" x14ac:dyDescent="0.25">
      <c r="C4" s="93"/>
      <c r="E4"/>
      <c r="F4"/>
      <c r="G4"/>
    </row>
    <row r="5" spans="1:9" x14ac:dyDescent="0.25">
      <c r="A5" s="107"/>
      <c r="B5" s="108" t="s">
        <v>348</v>
      </c>
      <c r="C5" s="108" t="s">
        <v>350</v>
      </c>
      <c r="D5" s="108" t="s">
        <v>352</v>
      </c>
      <c r="E5"/>
      <c r="F5"/>
      <c r="G5"/>
      <c r="I5" s="93"/>
    </row>
    <row r="6" spans="1:9" x14ac:dyDescent="0.25">
      <c r="A6" s="93" t="s">
        <v>323</v>
      </c>
      <c r="B6" s="99">
        <v>173</v>
      </c>
      <c r="C6" s="99">
        <v>154</v>
      </c>
      <c r="D6" s="99">
        <v>107</v>
      </c>
      <c r="E6"/>
      <c r="F6"/>
      <c r="G6"/>
      <c r="I6" s="98"/>
    </row>
    <row r="7" spans="1:9" x14ac:dyDescent="0.25">
      <c r="A7" s="93" t="s">
        <v>324</v>
      </c>
      <c r="B7" s="99">
        <v>324</v>
      </c>
      <c r="C7" s="99">
        <v>322</v>
      </c>
      <c r="D7" s="99">
        <v>259</v>
      </c>
      <c r="E7"/>
      <c r="F7"/>
      <c r="G7"/>
      <c r="I7" s="120"/>
    </row>
    <row r="8" spans="1:9" x14ac:dyDescent="0.25">
      <c r="A8" s="93" t="s">
        <v>321</v>
      </c>
      <c r="B8" s="99">
        <v>991</v>
      </c>
      <c r="C8" s="99">
        <v>953</v>
      </c>
      <c r="D8" s="99">
        <v>1072</v>
      </c>
      <c r="E8"/>
      <c r="F8"/>
      <c r="G8"/>
      <c r="I8" s="98"/>
    </row>
    <row r="9" spans="1:9" x14ac:dyDescent="0.25">
      <c r="A9" s="93" t="s">
        <v>322</v>
      </c>
      <c r="B9" s="99">
        <v>1279</v>
      </c>
      <c r="C9" s="99">
        <v>1263</v>
      </c>
      <c r="D9" s="99">
        <v>1568</v>
      </c>
      <c r="E9"/>
      <c r="F9"/>
      <c r="G9"/>
      <c r="I9" s="98"/>
    </row>
    <row r="10" spans="1:9" x14ac:dyDescent="0.25">
      <c r="A10" s="1"/>
      <c r="B10"/>
      <c r="C10"/>
      <c r="D10"/>
      <c r="E10"/>
      <c r="F10"/>
      <c r="G10"/>
      <c r="I10" s="98"/>
    </row>
    <row r="11" spans="1:9" x14ac:dyDescent="0.25">
      <c r="A11" s="1" t="s">
        <v>319</v>
      </c>
      <c r="B11">
        <v>32</v>
      </c>
      <c r="C11">
        <v>30</v>
      </c>
      <c r="D11">
        <v>19</v>
      </c>
      <c r="E11"/>
      <c r="F11"/>
      <c r="G11"/>
      <c r="I11" s="98"/>
    </row>
    <row r="12" spans="1:9" x14ac:dyDescent="0.25">
      <c r="A12" s="1" t="s">
        <v>316</v>
      </c>
      <c r="B12">
        <v>156</v>
      </c>
      <c r="C12">
        <v>157</v>
      </c>
      <c r="D12">
        <v>198</v>
      </c>
      <c r="E12"/>
      <c r="F12"/>
      <c r="G12"/>
      <c r="I12" s="98"/>
    </row>
    <row r="13" spans="1:9" x14ac:dyDescent="0.25">
      <c r="A13" s="1" t="s">
        <v>314</v>
      </c>
      <c r="B13">
        <v>320</v>
      </c>
      <c r="C13">
        <v>331</v>
      </c>
      <c r="D13">
        <v>270</v>
      </c>
      <c r="E13"/>
      <c r="F13"/>
      <c r="G13"/>
      <c r="I13" s="98"/>
    </row>
    <row r="14" spans="1:9" x14ac:dyDescent="0.25">
      <c r="A14" s="1" t="s">
        <v>311</v>
      </c>
      <c r="B14">
        <v>368</v>
      </c>
      <c r="C14">
        <v>373</v>
      </c>
      <c r="D14">
        <v>335</v>
      </c>
      <c r="E14"/>
      <c r="F14"/>
      <c r="G14"/>
      <c r="I14" s="98"/>
    </row>
    <row r="15" spans="1:9" x14ac:dyDescent="0.25">
      <c r="A15" s="1" t="s">
        <v>315</v>
      </c>
      <c r="B15">
        <v>407</v>
      </c>
      <c r="C15">
        <v>355</v>
      </c>
      <c r="D15">
        <v>431</v>
      </c>
      <c r="E15"/>
      <c r="F15"/>
      <c r="G15"/>
      <c r="I15" s="98"/>
    </row>
    <row r="16" spans="1:9" x14ac:dyDescent="0.25">
      <c r="A16" s="1" t="s">
        <v>320</v>
      </c>
      <c r="B16">
        <v>384</v>
      </c>
      <c r="C16">
        <v>292</v>
      </c>
      <c r="D16">
        <v>541</v>
      </c>
      <c r="E16"/>
      <c r="F16"/>
      <c r="G16"/>
      <c r="I16" s="120"/>
    </row>
    <row r="17" spans="1:9" x14ac:dyDescent="0.25">
      <c r="A17" s="1" t="s">
        <v>318</v>
      </c>
      <c r="B17">
        <v>527</v>
      </c>
      <c r="C17">
        <v>801</v>
      </c>
      <c r="D17">
        <v>628</v>
      </c>
      <c r="E17"/>
      <c r="F17"/>
      <c r="G17"/>
      <c r="I17" s="120"/>
    </row>
    <row r="18" spans="1:9" x14ac:dyDescent="0.25">
      <c r="A18" s="1" t="s">
        <v>310</v>
      </c>
      <c r="B18">
        <v>709</v>
      </c>
      <c r="C18">
        <v>657</v>
      </c>
      <c r="D18">
        <v>719</v>
      </c>
      <c r="E18"/>
      <c r="F18"/>
      <c r="G18"/>
      <c r="I18" s="98"/>
    </row>
    <row r="19" spans="1:9" x14ac:dyDescent="0.25">
      <c r="A19" s="1" t="s">
        <v>312</v>
      </c>
      <c r="B19">
        <v>820</v>
      </c>
      <c r="C19">
        <v>727</v>
      </c>
      <c r="D19">
        <v>963</v>
      </c>
      <c r="E19"/>
      <c r="F19"/>
      <c r="G19"/>
      <c r="I19" s="120"/>
    </row>
    <row r="20" spans="1:9" x14ac:dyDescent="0.25">
      <c r="A20" s="1" t="s">
        <v>313</v>
      </c>
      <c r="B20">
        <v>1569</v>
      </c>
      <c r="C20">
        <v>1539</v>
      </c>
      <c r="D20">
        <v>1484</v>
      </c>
      <c r="E20"/>
      <c r="F20"/>
      <c r="G20"/>
      <c r="I20" s="98"/>
    </row>
    <row r="21" spans="1:9" x14ac:dyDescent="0.25">
      <c r="A21" s="1" t="s">
        <v>309</v>
      </c>
      <c r="B21">
        <v>1160</v>
      </c>
      <c r="C21">
        <v>1448</v>
      </c>
      <c r="D21">
        <v>1491</v>
      </c>
      <c r="E21"/>
      <c r="F21"/>
      <c r="G21"/>
      <c r="I21" s="120"/>
    </row>
    <row r="22" spans="1:9" x14ac:dyDescent="0.25">
      <c r="A22" s="1" t="s">
        <v>308</v>
      </c>
      <c r="B22">
        <v>1394</v>
      </c>
      <c r="C22">
        <v>1368</v>
      </c>
      <c r="D22">
        <v>1694</v>
      </c>
      <c r="E22"/>
      <c r="F22"/>
      <c r="G22"/>
    </row>
    <row r="23" spans="1:9" x14ac:dyDescent="0.25">
      <c r="A23" s="1" t="s">
        <v>304</v>
      </c>
      <c r="B23">
        <v>2094</v>
      </c>
      <c r="C23">
        <v>2121</v>
      </c>
      <c r="D23">
        <v>2350</v>
      </c>
      <c r="E23"/>
      <c r="F23"/>
      <c r="G23"/>
    </row>
    <row r="24" spans="1:9" x14ac:dyDescent="0.25">
      <c r="A24" s="93" t="s">
        <v>317</v>
      </c>
      <c r="B24" s="99">
        <v>2289</v>
      </c>
      <c r="C24" s="99">
        <v>2363</v>
      </c>
      <c r="D24" s="99">
        <v>2670</v>
      </c>
      <c r="E24"/>
      <c r="F24"/>
      <c r="G24"/>
    </row>
    <row r="25" spans="1:9" x14ac:dyDescent="0.25">
      <c r="C25" s="93"/>
      <c r="D25" s="93"/>
      <c r="E25"/>
      <c r="F25"/>
      <c r="G25"/>
    </row>
    <row r="26" spans="1:9" x14ac:dyDescent="0.25">
      <c r="B26" s="93"/>
      <c r="C26" s="99"/>
      <c r="D26" s="99"/>
      <c r="E26"/>
      <c r="F26"/>
      <c r="G26"/>
    </row>
    <row r="27" spans="1:9" x14ac:dyDescent="0.25">
      <c r="B27" s="93"/>
      <c r="C27" s="99"/>
      <c r="D27" s="99"/>
      <c r="E27"/>
      <c r="F27"/>
      <c r="G27"/>
    </row>
    <row r="28" spans="1:9" x14ac:dyDescent="0.25">
      <c r="B28" s="93"/>
      <c r="C28" s="99"/>
      <c r="D28" s="99"/>
      <c r="E28"/>
      <c r="F28"/>
      <c r="G28"/>
    </row>
    <row r="29" spans="1:9" x14ac:dyDescent="0.25">
      <c r="B29" s="93"/>
      <c r="C29" s="99"/>
      <c r="D29" s="99"/>
      <c r="E29"/>
      <c r="F29"/>
      <c r="G29"/>
    </row>
    <row r="32" spans="1:9" x14ac:dyDescent="0.25">
      <c r="C32" s="99"/>
      <c r="D32" s="99"/>
      <c r="E32" s="99"/>
      <c r="F32" s="99"/>
      <c r="G32" s="98"/>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C35F6-3D97-4C48-A298-057B24A03A60}">
  <dimension ref="A1:L12"/>
  <sheetViews>
    <sheetView workbookViewId="0">
      <selection activeCell="F14" sqref="F14"/>
    </sheetView>
  </sheetViews>
  <sheetFormatPr defaultColWidth="11.5703125" defaultRowHeight="15" x14ac:dyDescent="0.25"/>
  <cols>
    <col min="1" max="1" width="34.42578125" style="228" customWidth="1"/>
    <col min="2" max="6" width="11.5703125" style="228"/>
    <col min="7" max="7" width="17.7109375" style="228" customWidth="1"/>
    <col min="8" max="8" width="23" style="228" customWidth="1"/>
    <col min="9" max="16384" width="11.5703125" style="228"/>
  </cols>
  <sheetData>
    <row r="1" spans="1:12" x14ac:dyDescent="0.25">
      <c r="A1" s="227" t="s">
        <v>870</v>
      </c>
      <c r="B1" s="220"/>
    </row>
    <row r="2" spans="1:12" x14ac:dyDescent="0.25">
      <c r="A2" s="228" t="s">
        <v>871</v>
      </c>
    </row>
    <row r="3" spans="1:12" x14ac:dyDescent="0.25">
      <c r="G3" s="229"/>
    </row>
    <row r="4" spans="1:12" x14ac:dyDescent="0.25">
      <c r="A4" s="230"/>
      <c r="B4" s="230">
        <v>2020</v>
      </c>
      <c r="C4" s="230">
        <v>2021</v>
      </c>
      <c r="D4" s="230">
        <v>2022</v>
      </c>
      <c r="E4" s="230">
        <v>2023</v>
      </c>
      <c r="F4" s="230">
        <v>2024</v>
      </c>
      <c r="G4" s="229"/>
      <c r="L4" s="231"/>
    </row>
    <row r="5" spans="1:12" x14ac:dyDescent="0.25">
      <c r="A5" s="229" t="s">
        <v>633</v>
      </c>
      <c r="B5" s="232">
        <v>1435.751</v>
      </c>
      <c r="C5" s="232">
        <v>1545.923</v>
      </c>
      <c r="D5" s="232">
        <v>1759.6289999999999</v>
      </c>
      <c r="E5" s="232">
        <v>1797.626</v>
      </c>
      <c r="F5" s="232">
        <v>1798.5550000000001</v>
      </c>
      <c r="G5" s="233"/>
      <c r="H5" s="234"/>
      <c r="I5" s="231"/>
      <c r="K5" s="235"/>
      <c r="L5" s="231"/>
    </row>
    <row r="6" spans="1:12" x14ac:dyDescent="0.25">
      <c r="A6" s="229" t="s">
        <v>632</v>
      </c>
      <c r="B6" s="232">
        <v>1778.981</v>
      </c>
      <c r="C6" s="232">
        <v>1852.04</v>
      </c>
      <c r="D6" s="232">
        <v>2120.4499999999998</v>
      </c>
      <c r="E6" s="232">
        <v>2536.8829999999998</v>
      </c>
      <c r="F6" s="232">
        <v>2638.2840000000001</v>
      </c>
      <c r="G6" s="233"/>
      <c r="H6" s="234"/>
      <c r="I6" s="231"/>
      <c r="K6" s="235"/>
      <c r="L6" s="231"/>
    </row>
    <row r="7" spans="1:12" x14ac:dyDescent="0.25">
      <c r="A7" s="229" t="s">
        <v>630</v>
      </c>
      <c r="B7" s="232">
        <v>2086.25</v>
      </c>
      <c r="C7" s="232">
        <v>2181.7620000000002</v>
      </c>
      <c r="D7" s="232">
        <v>2425.1109999999999</v>
      </c>
      <c r="E7" s="232">
        <v>2593.951</v>
      </c>
      <c r="F7" s="232">
        <v>2709.5540000000001</v>
      </c>
      <c r="G7" s="233"/>
      <c r="H7" s="234"/>
      <c r="I7" s="231"/>
      <c r="K7" s="235"/>
      <c r="L7" s="231"/>
    </row>
    <row r="8" spans="1:12" x14ac:dyDescent="0.25">
      <c r="A8" s="229" t="s">
        <v>631</v>
      </c>
      <c r="B8" s="232">
        <v>5515.799</v>
      </c>
      <c r="C8" s="232">
        <v>5819.4769999999999</v>
      </c>
      <c r="D8" s="232">
        <v>6343.4229999999998</v>
      </c>
      <c r="E8" s="232">
        <v>6476.07</v>
      </c>
      <c r="F8" s="232">
        <v>6887.991</v>
      </c>
      <c r="G8" s="233"/>
      <c r="H8" s="234"/>
      <c r="I8" s="231"/>
      <c r="K8" s="235"/>
      <c r="L8" s="231"/>
    </row>
    <row r="9" spans="1:12" x14ac:dyDescent="0.25">
      <c r="A9" s="229"/>
      <c r="B9" s="232"/>
      <c r="C9" s="232"/>
      <c r="D9" s="232"/>
      <c r="E9" s="232"/>
      <c r="F9" s="232"/>
      <c r="G9" s="233"/>
      <c r="H9" s="234"/>
      <c r="I9" s="231"/>
      <c r="K9" s="235"/>
      <c r="L9" s="231"/>
    </row>
    <row r="10" spans="1:12" x14ac:dyDescent="0.25">
      <c r="A10" s="229"/>
      <c r="B10" s="229"/>
      <c r="C10" s="229"/>
      <c r="D10" s="229"/>
      <c r="E10" s="229"/>
      <c r="F10" s="229"/>
      <c r="G10" s="229"/>
    </row>
    <row r="11" spans="1:12" x14ac:dyDescent="0.25">
      <c r="A11" s="229"/>
      <c r="B11" s="229"/>
      <c r="C11" s="229"/>
      <c r="D11" s="229"/>
      <c r="E11" s="229"/>
      <c r="F11" s="229"/>
      <c r="G11" s="229"/>
    </row>
    <row r="12" spans="1:12" x14ac:dyDescent="0.25">
      <c r="A12" s="229"/>
      <c r="B12" s="229"/>
      <c r="C12" s="229"/>
      <c r="D12" s="229"/>
      <c r="E12" s="229"/>
      <c r="F12" s="229"/>
      <c r="G12" s="22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0CADB-5228-4C38-8F4B-5CB64D71C5D1}">
  <dimension ref="A1:H33"/>
  <sheetViews>
    <sheetView workbookViewId="0">
      <selection activeCell="A4" sqref="A4:F4"/>
    </sheetView>
  </sheetViews>
  <sheetFormatPr defaultColWidth="11.42578125" defaultRowHeight="15" x14ac:dyDescent="0.25"/>
  <cols>
    <col min="1" max="1" width="11.42578125" style="19"/>
    <col min="2" max="2" width="12.85546875" style="19" bestFit="1" customWidth="1"/>
    <col min="3" max="5" width="19" style="19" customWidth="1"/>
    <col min="6" max="6" width="13.42578125" style="19" bestFit="1" customWidth="1"/>
    <col min="7" max="16384" width="11.42578125" style="19"/>
  </cols>
  <sheetData>
    <row r="1" spans="1:8" ht="17.25" x14ac:dyDescent="0.25">
      <c r="A1" s="18" t="s">
        <v>13</v>
      </c>
      <c r="B1" s="18" t="s">
        <v>284</v>
      </c>
    </row>
    <row r="4" spans="1:8" ht="30" x14ac:dyDescent="0.25">
      <c r="A4" s="37"/>
      <c r="B4" s="126" t="s">
        <v>285</v>
      </c>
      <c r="C4" s="127" t="s">
        <v>264</v>
      </c>
      <c r="D4" s="127" t="s">
        <v>265</v>
      </c>
      <c r="E4" s="127" t="s">
        <v>266</v>
      </c>
      <c r="F4" s="127" t="s">
        <v>267</v>
      </c>
    </row>
    <row r="5" spans="1:8" x14ac:dyDescent="0.25">
      <c r="A5" s="19">
        <v>2001</v>
      </c>
      <c r="B5" s="30">
        <v>1566.7080000000001</v>
      </c>
      <c r="C5" s="47">
        <v>0.80510854607240168</v>
      </c>
      <c r="D5" s="48">
        <v>0.35625655833760983</v>
      </c>
      <c r="E5" s="48">
        <v>0.40047028546480912</v>
      </c>
      <c r="F5" s="49">
        <v>1.5618353898748205</v>
      </c>
      <c r="H5" s="44"/>
    </row>
    <row r="6" spans="1:8" x14ac:dyDescent="0.25">
      <c r="A6" s="19">
        <v>2003</v>
      </c>
      <c r="B6" s="30">
        <v>1624.095</v>
      </c>
      <c r="C6" s="47">
        <v>0.82450226125934745</v>
      </c>
      <c r="D6" s="48">
        <v>0.39160270796966928</v>
      </c>
      <c r="E6" s="48">
        <v>0.46149393970180314</v>
      </c>
      <c r="F6" s="49">
        <v>1.6775989089308199</v>
      </c>
    </row>
    <row r="7" spans="1:8" x14ac:dyDescent="0.25">
      <c r="A7" s="19">
        <v>2004</v>
      </c>
      <c r="B7" s="30">
        <v>1788.123</v>
      </c>
      <c r="C7" s="47">
        <v>0.71067258795955313</v>
      </c>
      <c r="D7" s="48">
        <v>0.37022061681439133</v>
      </c>
      <c r="E7" s="48">
        <v>0.45997954279431563</v>
      </c>
      <c r="F7" s="49">
        <v>1.54087274756826</v>
      </c>
    </row>
    <row r="8" spans="1:8" x14ac:dyDescent="0.25">
      <c r="A8" s="19">
        <v>2005</v>
      </c>
      <c r="B8" s="30">
        <v>1997.037</v>
      </c>
      <c r="C8" s="47">
        <v>0.67658736418003262</v>
      </c>
      <c r="D8" s="48">
        <v>0.34585238030141663</v>
      </c>
      <c r="E8" s="48">
        <v>0.45548980815077528</v>
      </c>
      <c r="F8" s="49">
        <v>1.4779295526322245</v>
      </c>
    </row>
    <row r="9" spans="1:8" x14ac:dyDescent="0.25">
      <c r="A9" s="19">
        <v>2006</v>
      </c>
      <c r="B9" s="30">
        <v>2224.8710000000001</v>
      </c>
      <c r="C9" s="47">
        <v>0.66228109404994706</v>
      </c>
      <c r="D9" s="48">
        <v>0.34384015972161985</v>
      </c>
      <c r="E9" s="48">
        <v>0.44452015420219865</v>
      </c>
      <c r="F9" s="49">
        <v>1.4506414079737657</v>
      </c>
    </row>
    <row r="10" spans="1:8" x14ac:dyDescent="0.25">
      <c r="A10" s="19">
        <v>2007</v>
      </c>
      <c r="B10" s="30">
        <v>2360.174</v>
      </c>
      <c r="C10" s="47">
        <v>0.7099222345471139</v>
      </c>
      <c r="D10" s="48">
        <v>0.35208844771614295</v>
      </c>
      <c r="E10" s="48">
        <v>0.4966964300089739</v>
      </c>
      <c r="F10" s="49">
        <v>1.5587071122722309</v>
      </c>
    </row>
    <row r="11" spans="1:8" x14ac:dyDescent="0.25">
      <c r="A11" s="19">
        <v>2008</v>
      </c>
      <c r="B11" s="30">
        <v>2622.1350000000002</v>
      </c>
      <c r="C11" s="47">
        <v>0.69770244476352294</v>
      </c>
      <c r="D11" s="48">
        <v>0.35339904314613851</v>
      </c>
      <c r="E11" s="48">
        <v>0.49516901303708621</v>
      </c>
      <c r="F11" s="49">
        <v>1.5462705009467477</v>
      </c>
    </row>
    <row r="12" spans="1:8" x14ac:dyDescent="0.25">
      <c r="A12" s="19">
        <v>2009</v>
      </c>
      <c r="B12" s="30">
        <v>2439.712</v>
      </c>
      <c r="C12" s="47">
        <v>0.74606756863105128</v>
      </c>
      <c r="D12" s="48">
        <v>0.42063981322385602</v>
      </c>
      <c r="E12" s="48">
        <v>0.55007312338505532</v>
      </c>
      <c r="F12" s="49">
        <v>1.7167805052399627</v>
      </c>
    </row>
    <row r="13" spans="1:8" x14ac:dyDescent="0.25">
      <c r="A13" s="19">
        <v>2010</v>
      </c>
      <c r="B13" s="30">
        <v>2605.3510000000001</v>
      </c>
      <c r="C13" s="47">
        <v>0.71060674742098084</v>
      </c>
      <c r="D13" s="48">
        <v>0.39976571295000179</v>
      </c>
      <c r="E13" s="48">
        <v>0.53083058674243899</v>
      </c>
      <c r="F13" s="49">
        <v>1.6412030471134216</v>
      </c>
    </row>
    <row r="14" spans="1:8" x14ac:dyDescent="0.25">
      <c r="A14" s="19">
        <v>2011</v>
      </c>
      <c r="B14" s="30">
        <v>2809.9290000000001</v>
      </c>
      <c r="C14" s="47">
        <v>0.71410701124476816</v>
      </c>
      <c r="D14" s="48">
        <v>0.39556515484910831</v>
      </c>
      <c r="E14" s="48">
        <v>0.50746477935919387</v>
      </c>
      <c r="F14" s="49">
        <v>1.6171369454530702</v>
      </c>
    </row>
    <row r="15" spans="1:8" x14ac:dyDescent="0.25">
      <c r="A15" s="19">
        <v>2012</v>
      </c>
      <c r="B15" s="30">
        <v>2983.0819999999999</v>
      </c>
      <c r="C15" s="47">
        <v>0.70987991614042134</v>
      </c>
      <c r="D15" s="48">
        <v>0.39650938190770479</v>
      </c>
      <c r="E15" s="48">
        <v>0.50414303059721466</v>
      </c>
      <c r="F15" s="49">
        <v>1.6105323286453408</v>
      </c>
    </row>
    <row r="16" spans="1:8" x14ac:dyDescent="0.25">
      <c r="A16" s="19">
        <v>2013</v>
      </c>
      <c r="B16" s="30">
        <v>3090.335</v>
      </c>
      <c r="C16" s="47">
        <v>0.72991763028927292</v>
      </c>
      <c r="D16" s="48">
        <v>0.39445885316640422</v>
      </c>
      <c r="E16" s="48">
        <v>0.51778362022240298</v>
      </c>
      <c r="F16" s="49">
        <v>1.6421601036780802</v>
      </c>
    </row>
    <row r="17" spans="1:6" x14ac:dyDescent="0.25">
      <c r="A17" s="19">
        <v>2014</v>
      </c>
      <c r="B17" s="30">
        <v>3161.7759999999998</v>
      </c>
      <c r="C17" s="47">
        <v>0.78442938399178208</v>
      </c>
      <c r="D17" s="48">
        <v>0.39044827970102886</v>
      </c>
      <c r="E17" s="48">
        <v>0.52881671566866217</v>
      </c>
      <c r="F17" s="49">
        <v>1.7036943793614729</v>
      </c>
    </row>
    <row r="18" spans="1:6" x14ac:dyDescent="0.25">
      <c r="A18" s="19">
        <v>2015</v>
      </c>
      <c r="B18" s="30">
        <v>3130.183</v>
      </c>
      <c r="C18" s="47">
        <v>0.88756791535830326</v>
      </c>
      <c r="D18" s="48">
        <v>0.4382523322118867</v>
      </c>
      <c r="E18" s="48">
        <v>0.59768733617172087</v>
      </c>
      <c r="F18" s="49">
        <v>1.9235075837419111</v>
      </c>
    </row>
    <row r="19" spans="1:6" x14ac:dyDescent="0.25">
      <c r="A19" s="19">
        <v>2016</v>
      </c>
      <c r="B19" s="30">
        <v>3116.0349999999999</v>
      </c>
      <c r="C19" s="47">
        <v>0.94636934437514353</v>
      </c>
      <c r="D19" s="48">
        <v>0.42424366221817161</v>
      </c>
      <c r="E19" s="48">
        <v>0.66225186815937565</v>
      </c>
      <c r="F19" s="49">
        <v>2.0328648747526907</v>
      </c>
    </row>
    <row r="20" spans="1:6" x14ac:dyDescent="0.25">
      <c r="A20" s="19">
        <v>2017</v>
      </c>
      <c r="B20" s="30">
        <v>3323.1030000000001</v>
      </c>
      <c r="C20" s="47">
        <v>0.9626484644020965</v>
      </c>
      <c r="D20" s="48">
        <v>0.41721246678180007</v>
      </c>
      <c r="E20" s="48">
        <v>0.70181393715452112</v>
      </c>
      <c r="F20" s="49">
        <v>2.0816748683384176</v>
      </c>
    </row>
    <row r="21" spans="1:6" x14ac:dyDescent="0.25">
      <c r="A21" s="19">
        <v>2018</v>
      </c>
      <c r="B21" s="30">
        <v>3576.5810000000001</v>
      </c>
      <c r="C21" s="47">
        <v>0.91562864087238627</v>
      </c>
      <c r="D21" s="48">
        <v>0.4145830892687738</v>
      </c>
      <c r="E21" s="48">
        <v>0.70461268361754603</v>
      </c>
      <c r="F21" s="49">
        <v>2.0348244137587059</v>
      </c>
    </row>
    <row r="22" spans="1:6" x14ac:dyDescent="0.25">
      <c r="A22" s="19">
        <v>2019</v>
      </c>
      <c r="B22" s="30">
        <v>3596.9369999999999</v>
      </c>
      <c r="C22" s="47">
        <v>0.98439589016988605</v>
      </c>
      <c r="D22" s="48">
        <v>0.41946244818855599</v>
      </c>
      <c r="E22" s="48">
        <v>0.73213929490563756</v>
      </c>
      <c r="F22" s="49">
        <v>2.1359976332640795</v>
      </c>
    </row>
    <row r="23" spans="1:6" x14ac:dyDescent="0.25">
      <c r="A23" s="19">
        <v>2020</v>
      </c>
      <c r="B23" s="30">
        <v>3461.5749999999998</v>
      </c>
      <c r="C23" s="47">
        <v>1.0653040884568439</v>
      </c>
      <c r="D23" s="48">
        <v>0.43326162223843201</v>
      </c>
      <c r="E23" s="48">
        <v>0.7457963499274175</v>
      </c>
      <c r="F23" s="49">
        <v>2.2443620606226933</v>
      </c>
    </row>
    <row r="24" spans="1:6" x14ac:dyDescent="0.25">
      <c r="A24" s="19">
        <v>2021</v>
      </c>
      <c r="B24" s="30">
        <v>4323.9309999999996</v>
      </c>
      <c r="C24" s="47">
        <v>0.88588586784404244</v>
      </c>
      <c r="D24" s="48">
        <v>0.37953652094895451</v>
      </c>
      <c r="E24" s="48">
        <v>0.62221611653930387</v>
      </c>
      <c r="F24" s="49">
        <v>1.8876385053323008</v>
      </c>
    </row>
    <row r="25" spans="1:6" x14ac:dyDescent="0.25">
      <c r="A25" s="19">
        <v>2022</v>
      </c>
      <c r="B25" s="30">
        <v>5732.9049999999997</v>
      </c>
      <c r="C25" s="47">
        <v>0.74644181265867826</v>
      </c>
      <c r="D25" s="48">
        <v>0.29592327101181692</v>
      </c>
      <c r="E25" s="48">
        <v>0.50844554375137907</v>
      </c>
      <c r="F25" s="49">
        <v>1.5508106274218743</v>
      </c>
    </row>
    <row r="26" spans="1:6" x14ac:dyDescent="0.25">
      <c r="A26" s="19">
        <v>2023</v>
      </c>
      <c r="B26" s="30">
        <v>5101.5590000000002</v>
      </c>
      <c r="C26" s="47">
        <v>0.92215732484912916</v>
      </c>
      <c r="D26" s="48">
        <v>0.34952648788340973</v>
      </c>
      <c r="E26" s="48">
        <v>0.57974042836709327</v>
      </c>
      <c r="F26" s="49">
        <v>1.8514242410996324</v>
      </c>
    </row>
    <row r="27" spans="1:6" x14ac:dyDescent="0.25">
      <c r="B27" s="30"/>
      <c r="D27" s="48"/>
      <c r="F27" s="50"/>
    </row>
    <row r="28" spans="1:6" x14ac:dyDescent="0.25">
      <c r="C28" s="50"/>
      <c r="D28" s="44"/>
    </row>
    <row r="29" spans="1:6" x14ac:dyDescent="0.25">
      <c r="D29" s="44"/>
    </row>
    <row r="30" spans="1:6" ht="17.25" x14ac:dyDescent="0.25">
      <c r="A30" s="51" t="s">
        <v>286</v>
      </c>
    </row>
    <row r="31" spans="1:6" x14ac:dyDescent="0.25">
      <c r="A31" s="38" t="s">
        <v>276</v>
      </c>
    </row>
    <row r="32" spans="1:6" x14ac:dyDescent="0.25">
      <c r="A32" s="19" t="s">
        <v>287</v>
      </c>
    </row>
    <row r="33" spans="1:1" x14ac:dyDescent="0.25">
      <c r="A33" s="19" t="s">
        <v>288</v>
      </c>
    </row>
  </sheetData>
  <conditionalFormatting sqref="C5:C26 H27:J27">
    <cfRule type="cellIs" dxfId="0" priority="1" stopIfTrue="1" operator="equal">
      <formula>0</formula>
    </cfRule>
  </conditionalFormatting>
  <pageMargins left="0.7" right="0.7" top="0.75" bottom="0.75" header="0.3" footer="0.3"/>
  <pageSetup paperSize="9" orientation="portrait" verticalDpi="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C5ED-2587-4D95-93AF-B588CA41C5B3}">
  <dimension ref="A1:G11"/>
  <sheetViews>
    <sheetView workbookViewId="0">
      <selection activeCell="F14" sqref="F14"/>
    </sheetView>
  </sheetViews>
  <sheetFormatPr defaultRowHeight="15" x14ac:dyDescent="0.25"/>
  <cols>
    <col min="1" max="1" width="33.140625" customWidth="1"/>
  </cols>
  <sheetData>
    <row r="1" spans="1:7" x14ac:dyDescent="0.25">
      <c r="A1" s="1" t="s">
        <v>872</v>
      </c>
    </row>
    <row r="2" spans="1:7" x14ac:dyDescent="0.25">
      <c r="A2" t="s">
        <v>871</v>
      </c>
    </row>
    <row r="4" spans="1:7" x14ac:dyDescent="0.25">
      <c r="A4" s="85"/>
      <c r="B4" s="85">
        <v>2020</v>
      </c>
      <c r="C4" s="85">
        <v>2021</v>
      </c>
      <c r="D4" s="85">
        <v>2022</v>
      </c>
      <c r="E4" s="85">
        <v>2023</v>
      </c>
      <c r="F4" s="85">
        <v>2024</v>
      </c>
      <c r="G4" s="236"/>
    </row>
    <row r="5" spans="1:7" x14ac:dyDescent="0.25">
      <c r="A5" s="236" t="s">
        <v>633</v>
      </c>
      <c r="B5" s="237">
        <v>2.3974212798737387E-2</v>
      </c>
      <c r="C5" s="237">
        <v>3.8481864879428021E-2</v>
      </c>
      <c r="D5" s="237">
        <v>3.0920154191593795E-2</v>
      </c>
      <c r="E5" s="237">
        <v>-7.8164201007328554E-3</v>
      </c>
      <c r="F5" s="237">
        <v>-3.0373827878491345E-2</v>
      </c>
      <c r="G5" s="236"/>
    </row>
    <row r="6" spans="1:7" x14ac:dyDescent="0.25">
      <c r="A6" s="236" t="s">
        <v>632</v>
      </c>
      <c r="B6" s="237">
        <v>9.1175791084896346E-3</v>
      </c>
      <c r="C6" s="237">
        <v>-7.7811494352173823E-3</v>
      </c>
      <c r="D6" s="237">
        <v>9.3234926548609964E-4</v>
      </c>
      <c r="E6" s="237">
        <v>-1.111600337894968E-2</v>
      </c>
      <c r="F6" s="237">
        <v>-2.3015338758071536E-2</v>
      </c>
      <c r="G6" s="236"/>
    </row>
    <row r="7" spans="1:7" x14ac:dyDescent="0.25">
      <c r="A7" s="236" t="s">
        <v>630</v>
      </c>
      <c r="B7" s="237">
        <v>2.4170161773517076E-2</v>
      </c>
      <c r="C7" s="237">
        <v>1.6483007770783431E-2</v>
      </c>
      <c r="D7" s="237">
        <v>-4.5086596036222676E-3</v>
      </c>
      <c r="E7" s="237">
        <v>-2.9823231047926501E-3</v>
      </c>
      <c r="F7" s="237">
        <v>-3.557412031648013E-3</v>
      </c>
      <c r="G7" s="236"/>
    </row>
    <row r="8" spans="1:7" x14ac:dyDescent="0.25">
      <c r="A8" s="236" t="s">
        <v>631</v>
      </c>
      <c r="B8" s="237">
        <v>3.2626642123833739E-2</v>
      </c>
      <c r="C8" s="237">
        <v>3.9642393981452285E-2</v>
      </c>
      <c r="D8" s="237">
        <v>1.3801539011350812E-2</v>
      </c>
      <c r="E8" s="237">
        <v>1.3275335195573858E-2</v>
      </c>
      <c r="F8" s="237">
        <v>1.5679027455175246E-2</v>
      </c>
      <c r="G8" s="236"/>
    </row>
    <row r="9" spans="1:7" x14ac:dyDescent="0.25">
      <c r="A9" s="236" t="s">
        <v>267</v>
      </c>
      <c r="B9" s="237">
        <v>2.598074232990388E-2</v>
      </c>
      <c r="C9" s="237">
        <v>2.7347440636634038E-2</v>
      </c>
      <c r="D9" s="237">
        <v>1.0514986900144704E-2</v>
      </c>
      <c r="E9" s="237">
        <v>2.6845402263264732E-3</v>
      </c>
      <c r="F9" s="237">
        <v>-1.2107407065390259E-3</v>
      </c>
      <c r="G9" s="236"/>
    </row>
    <row r="10" spans="1:7" x14ac:dyDescent="0.25">
      <c r="G10" s="236"/>
    </row>
    <row r="11" spans="1:7" x14ac:dyDescent="0.25">
      <c r="A11" s="236"/>
      <c r="B11" s="236"/>
      <c r="C11" s="236"/>
      <c r="D11" s="236"/>
      <c r="E11" s="236"/>
      <c r="F11" s="236"/>
      <c r="G11" s="236"/>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EB9DE-399B-45CE-9FE9-1764C4B35A6E}">
  <dimension ref="A1:F35"/>
  <sheetViews>
    <sheetView workbookViewId="0">
      <selection activeCell="F14" sqref="F14"/>
    </sheetView>
  </sheetViews>
  <sheetFormatPr defaultRowHeight="15" x14ac:dyDescent="0.25"/>
  <cols>
    <col min="1" max="1" width="27" customWidth="1"/>
  </cols>
  <sheetData>
    <row r="1" spans="1:6" x14ac:dyDescent="0.25">
      <c r="A1" s="1" t="s">
        <v>875</v>
      </c>
    </row>
    <row r="2" spans="1:6" x14ac:dyDescent="0.25">
      <c r="A2" t="s">
        <v>871</v>
      </c>
    </row>
    <row r="4" spans="1:6" x14ac:dyDescent="0.25">
      <c r="A4" s="85"/>
      <c r="B4" s="85">
        <v>2020</v>
      </c>
      <c r="C4" s="85">
        <v>2021</v>
      </c>
      <c r="D4" s="85">
        <v>2022</v>
      </c>
      <c r="E4" s="85">
        <v>2023</v>
      </c>
      <c r="F4" s="85">
        <v>2024</v>
      </c>
    </row>
    <row r="5" spans="1:6" x14ac:dyDescent="0.25">
      <c r="A5" s="236" t="s">
        <v>643</v>
      </c>
      <c r="B5" s="238">
        <v>3455.3939999999998</v>
      </c>
      <c r="C5" s="238">
        <v>3813.7489999999998</v>
      </c>
      <c r="D5" s="238">
        <v>4361.6549999999997</v>
      </c>
      <c r="E5" s="238">
        <v>4501.4889999999996</v>
      </c>
      <c r="F5" s="238">
        <v>4616.7489999999998</v>
      </c>
    </row>
    <row r="6" spans="1:6" x14ac:dyDescent="0.25">
      <c r="A6" s="236" t="s">
        <v>876</v>
      </c>
      <c r="B6" s="238">
        <v>3003.4690000000001</v>
      </c>
      <c r="C6" s="238">
        <v>3084.9050000000002</v>
      </c>
      <c r="D6" s="238">
        <v>3326.123</v>
      </c>
      <c r="E6" s="238">
        <v>3654.0309999999999</v>
      </c>
      <c r="F6" s="238">
        <v>3850.134</v>
      </c>
    </row>
    <row r="7" spans="1:6" x14ac:dyDescent="0.25">
      <c r="A7" s="236" t="s">
        <v>536</v>
      </c>
      <c r="B7" s="238">
        <v>2718.5680000000002</v>
      </c>
      <c r="C7" s="238">
        <v>2727.7310000000002</v>
      </c>
      <c r="D7" s="238">
        <v>2873.259</v>
      </c>
      <c r="E7" s="238">
        <v>2586.3139999999999</v>
      </c>
      <c r="F7" s="238">
        <v>2494.9949999999999</v>
      </c>
    </row>
    <row r="8" spans="1:6" x14ac:dyDescent="0.25">
      <c r="A8" s="236" t="s">
        <v>292</v>
      </c>
      <c r="B8" s="238">
        <v>1217.028</v>
      </c>
      <c r="C8" s="238">
        <v>1299.2550000000001</v>
      </c>
      <c r="D8" s="238">
        <v>1468.7719999999999</v>
      </c>
      <c r="E8" s="238">
        <v>1939.44</v>
      </c>
      <c r="F8" s="238">
        <v>2233.643</v>
      </c>
    </row>
    <row r="9" spans="1:6" x14ac:dyDescent="0.25">
      <c r="A9" s="236" t="s">
        <v>291</v>
      </c>
      <c r="B9" s="238">
        <v>422.322</v>
      </c>
      <c r="C9" s="238">
        <v>473.56200000000001</v>
      </c>
      <c r="D9" s="238">
        <v>618.80399999999997</v>
      </c>
      <c r="E9" s="238">
        <v>723.25599999999997</v>
      </c>
      <c r="F9" s="238">
        <v>838.86300000000006</v>
      </c>
    </row>
    <row r="13" spans="1:6" x14ac:dyDescent="0.25">
      <c r="A13" s="236"/>
      <c r="B13" s="238"/>
      <c r="C13" s="238"/>
      <c r="D13" s="238"/>
      <c r="E13" s="238"/>
      <c r="F13" s="238"/>
    </row>
    <row r="14" spans="1:6" x14ac:dyDescent="0.25">
      <c r="A14" s="236"/>
      <c r="B14" s="236"/>
      <c r="C14" s="236"/>
      <c r="D14" s="236"/>
      <c r="E14" s="236"/>
      <c r="F14" s="236"/>
    </row>
    <row r="15" spans="1:6" x14ac:dyDescent="0.25">
      <c r="A15" s="236"/>
      <c r="B15" s="236"/>
      <c r="C15" s="236"/>
      <c r="D15" s="236"/>
      <c r="E15" s="236"/>
      <c r="F15" s="236"/>
    </row>
    <row r="16" spans="1:6" x14ac:dyDescent="0.25">
      <c r="B16" s="225"/>
      <c r="C16" s="225"/>
      <c r="D16" s="225"/>
      <c r="E16" s="225"/>
      <c r="F16" s="225"/>
    </row>
    <row r="35" spans="2:6" x14ac:dyDescent="0.25">
      <c r="B35" s="225"/>
      <c r="C35" s="225"/>
      <c r="D35" s="225"/>
      <c r="E35" s="225"/>
      <c r="F35" s="225"/>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5DD86-90E9-4CC4-85F5-6540553861AE}">
  <dimension ref="A1:F8"/>
  <sheetViews>
    <sheetView workbookViewId="0">
      <selection activeCell="F14" sqref="F14"/>
    </sheetView>
  </sheetViews>
  <sheetFormatPr defaultRowHeight="15" x14ac:dyDescent="0.25"/>
  <cols>
    <col min="1" max="1" width="32.140625" customWidth="1"/>
  </cols>
  <sheetData>
    <row r="1" spans="1:6" x14ac:dyDescent="0.25">
      <c r="A1" s="1" t="s">
        <v>877</v>
      </c>
    </row>
    <row r="2" spans="1:6" x14ac:dyDescent="0.25">
      <c r="A2" t="s">
        <v>871</v>
      </c>
    </row>
    <row r="3" spans="1:6" x14ac:dyDescent="0.25">
      <c r="A3" s="236"/>
      <c r="B3" s="236"/>
      <c r="C3" s="236"/>
      <c r="D3" s="236"/>
      <c r="E3" s="236"/>
      <c r="F3" s="236"/>
    </row>
    <row r="4" spans="1:6" x14ac:dyDescent="0.25">
      <c r="A4" s="85"/>
      <c r="B4" s="85">
        <v>2020</v>
      </c>
      <c r="C4" s="85">
        <v>2021</v>
      </c>
      <c r="D4" s="85">
        <v>2022</v>
      </c>
      <c r="E4" s="85">
        <v>2023</v>
      </c>
      <c r="F4" s="85">
        <v>2024</v>
      </c>
    </row>
    <row r="5" spans="1:6" x14ac:dyDescent="0.25">
      <c r="A5" s="236" t="s">
        <v>633</v>
      </c>
      <c r="B5" s="238">
        <v>754.59700000000009</v>
      </c>
      <c r="C5" s="238">
        <v>798.11</v>
      </c>
      <c r="D5" s="238">
        <v>837.05000000000007</v>
      </c>
      <c r="E5" s="238">
        <v>815.6099999999999</v>
      </c>
      <c r="F5" s="238">
        <v>822.68000000000006</v>
      </c>
    </row>
    <row r="6" spans="1:6" x14ac:dyDescent="0.25">
      <c r="A6" s="236" t="s">
        <v>632</v>
      </c>
      <c r="B6" s="238">
        <v>783.61999999999989</v>
      </c>
      <c r="C6" s="238">
        <v>812.27</v>
      </c>
      <c r="D6" s="238">
        <v>892.45999999999992</v>
      </c>
      <c r="E6" s="238">
        <v>1010.68</v>
      </c>
      <c r="F6" s="238">
        <v>1058.3</v>
      </c>
    </row>
    <row r="7" spans="1:6" x14ac:dyDescent="0.25">
      <c r="A7" s="236" t="s">
        <v>630</v>
      </c>
      <c r="B7" s="238">
        <v>774.31999999999994</v>
      </c>
      <c r="C7" s="238">
        <v>773.44</v>
      </c>
      <c r="D7" s="238">
        <v>801.71</v>
      </c>
      <c r="E7" s="238">
        <v>827.88</v>
      </c>
      <c r="F7" s="238">
        <v>848.9</v>
      </c>
    </row>
    <row r="8" spans="1:6" x14ac:dyDescent="0.25">
      <c r="A8" s="236" t="s">
        <v>631</v>
      </c>
      <c r="B8" s="238">
        <v>2006.3400000000001</v>
      </c>
      <c r="C8" s="238">
        <v>2113.0500000000002</v>
      </c>
      <c r="D8" s="238">
        <v>2165.4700000000003</v>
      </c>
      <c r="E8" s="238">
        <v>2190.2400000000002</v>
      </c>
      <c r="F8" s="238">
        <v>2197.6999999999998</v>
      </c>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A641-01D9-4734-9C83-A5A7B1FF6867}">
  <dimension ref="A1:G12"/>
  <sheetViews>
    <sheetView workbookViewId="0">
      <selection activeCell="F14" sqref="F14"/>
    </sheetView>
  </sheetViews>
  <sheetFormatPr defaultRowHeight="15" x14ac:dyDescent="0.25"/>
  <cols>
    <col min="1" max="1" width="33" customWidth="1"/>
  </cols>
  <sheetData>
    <row r="1" spans="1:7" x14ac:dyDescent="0.25">
      <c r="A1" s="1" t="s">
        <v>881</v>
      </c>
    </row>
    <row r="2" spans="1:7" x14ac:dyDescent="0.25">
      <c r="A2" t="s">
        <v>871</v>
      </c>
    </row>
    <row r="3" spans="1:7" x14ac:dyDescent="0.25">
      <c r="A3" s="236"/>
      <c r="B3" s="236"/>
      <c r="C3" s="236"/>
      <c r="D3" s="236"/>
      <c r="E3" s="236"/>
      <c r="F3" s="236"/>
      <c r="G3" s="236"/>
    </row>
    <row r="4" spans="1:7" x14ac:dyDescent="0.25">
      <c r="A4" s="85"/>
      <c r="B4" s="85">
        <v>2020</v>
      </c>
      <c r="C4" s="85">
        <v>2021</v>
      </c>
      <c r="D4" s="85">
        <v>2022</v>
      </c>
      <c r="E4" s="85">
        <v>2023</v>
      </c>
      <c r="F4" s="85">
        <v>2024</v>
      </c>
      <c r="G4" s="236"/>
    </row>
    <row r="5" spans="1:7" x14ac:dyDescent="0.25">
      <c r="A5" s="236" t="s">
        <v>633</v>
      </c>
      <c r="B5" s="238">
        <v>51.982316388747904</v>
      </c>
      <c r="C5" s="238">
        <v>53.226998784628684</v>
      </c>
      <c r="D5" s="238">
        <v>53.483065527746255</v>
      </c>
      <c r="E5" s="238">
        <v>53.454469660744728</v>
      </c>
      <c r="F5" s="238">
        <v>55.995040599017841</v>
      </c>
      <c r="G5" s="236"/>
    </row>
    <row r="6" spans="1:7" x14ac:dyDescent="0.25">
      <c r="A6" s="236" t="s">
        <v>632</v>
      </c>
      <c r="B6" s="238">
        <v>42.048441846813503</v>
      </c>
      <c r="C6" s="238">
        <v>42.062368424292416</v>
      </c>
      <c r="D6" s="238">
        <v>44.600318221544946</v>
      </c>
      <c r="E6" s="238">
        <v>46.132306961649583</v>
      </c>
      <c r="F6" s="238">
        <v>46.82037229519041</v>
      </c>
      <c r="G6" s="236"/>
    </row>
    <row r="7" spans="1:7" x14ac:dyDescent="0.25">
      <c r="A7" s="236" t="s">
        <v>630</v>
      </c>
      <c r="B7" s="238">
        <v>48.312067362330822</v>
      </c>
      <c r="C7" s="238">
        <v>48.342470004137354</v>
      </c>
      <c r="D7" s="238">
        <v>49.643886193261899</v>
      </c>
      <c r="E7" s="238">
        <v>51.142677682755952</v>
      </c>
      <c r="F7" s="238">
        <v>52.986217457886667</v>
      </c>
      <c r="G7" s="236"/>
    </row>
    <row r="8" spans="1:7" x14ac:dyDescent="0.25">
      <c r="A8" s="236" t="s">
        <v>631</v>
      </c>
      <c r="B8" s="238">
        <v>30.004386096075439</v>
      </c>
      <c r="C8" s="238">
        <v>31.627268640117364</v>
      </c>
      <c r="D8" s="238">
        <v>30.16989383367121</v>
      </c>
      <c r="E8" s="238">
        <v>30.750511359485721</v>
      </c>
      <c r="F8" s="238">
        <v>30.909587295809256</v>
      </c>
      <c r="G8" s="236"/>
    </row>
    <row r="9" spans="1:7" x14ac:dyDescent="0.25">
      <c r="A9" s="236" t="s">
        <v>879</v>
      </c>
      <c r="B9" s="238">
        <v>39.312001707851365</v>
      </c>
      <c r="C9" s="238">
        <v>40.220642357906712</v>
      </c>
      <c r="D9" s="238">
        <v>40.390998767216907</v>
      </c>
      <c r="E9" s="238">
        <v>41.266944787910198</v>
      </c>
      <c r="F9" s="238">
        <v>42.318135880087191</v>
      </c>
      <c r="G9" s="236"/>
    </row>
    <row r="10" spans="1:7" x14ac:dyDescent="0.25">
      <c r="A10" s="236"/>
      <c r="B10" s="236"/>
      <c r="C10" s="236"/>
      <c r="D10" s="236"/>
      <c r="E10" s="236"/>
      <c r="F10" s="236"/>
      <c r="G10" s="236"/>
    </row>
    <row r="11" spans="1:7" x14ac:dyDescent="0.25">
      <c r="A11" s="236"/>
      <c r="B11" s="236"/>
      <c r="C11" s="236"/>
      <c r="D11" s="236"/>
      <c r="E11" s="236"/>
      <c r="F11" s="236"/>
      <c r="G11" s="236"/>
    </row>
    <row r="12" spans="1:7" x14ac:dyDescent="0.25">
      <c r="A12" s="236"/>
      <c r="B12" s="236"/>
      <c r="C12" s="236"/>
      <c r="D12" s="236"/>
      <c r="E12" s="236"/>
      <c r="F12" s="236"/>
      <c r="G12" s="236"/>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24E5-4C2B-4270-8D7D-F5E5BA70485E}">
  <dimension ref="A1:G12"/>
  <sheetViews>
    <sheetView workbookViewId="0">
      <selection activeCell="F14" sqref="F14"/>
    </sheetView>
  </sheetViews>
  <sheetFormatPr defaultRowHeight="15" x14ac:dyDescent="0.25"/>
  <cols>
    <col min="1" max="1" width="32.140625" customWidth="1"/>
  </cols>
  <sheetData>
    <row r="1" spans="1:7" x14ac:dyDescent="0.25">
      <c r="A1" s="1" t="s">
        <v>882</v>
      </c>
    </row>
    <row r="2" spans="1:7" x14ac:dyDescent="0.25">
      <c r="A2" t="s">
        <v>871</v>
      </c>
    </row>
    <row r="3" spans="1:7" x14ac:dyDescent="0.25">
      <c r="A3" s="236"/>
      <c r="B3" s="236"/>
      <c r="C3" s="236"/>
      <c r="D3" s="236"/>
      <c r="E3" s="236"/>
      <c r="F3" s="236"/>
      <c r="G3" s="236"/>
    </row>
    <row r="4" spans="1:7" x14ac:dyDescent="0.25">
      <c r="A4" s="85"/>
      <c r="B4" s="85" t="s">
        <v>884</v>
      </c>
      <c r="C4" s="85" t="s">
        <v>885</v>
      </c>
      <c r="D4" s="85" t="s">
        <v>886</v>
      </c>
      <c r="E4" s="85" t="s">
        <v>887</v>
      </c>
      <c r="F4" s="236"/>
      <c r="G4" s="236"/>
    </row>
    <row r="5" spans="1:7" x14ac:dyDescent="0.25">
      <c r="A5" s="236" t="s">
        <v>633</v>
      </c>
      <c r="B5" s="226">
        <v>46.666666666666664</v>
      </c>
      <c r="C5" s="226">
        <v>53.921568627450981</v>
      </c>
      <c r="D5" s="226">
        <v>55.263157894736842</v>
      </c>
      <c r="E5" s="226">
        <v>48.780487804878049</v>
      </c>
      <c r="F5" s="236"/>
      <c r="G5" s="236"/>
    </row>
    <row r="6" spans="1:7" x14ac:dyDescent="0.25">
      <c r="A6" s="236" t="s">
        <v>632</v>
      </c>
      <c r="B6" s="226">
        <v>50</v>
      </c>
      <c r="C6" s="226">
        <v>59.722222222222221</v>
      </c>
      <c r="D6" s="226">
        <v>51.886792452830186</v>
      </c>
      <c r="E6" s="226">
        <v>52.941176470588232</v>
      </c>
      <c r="F6" s="236"/>
      <c r="G6" s="236"/>
    </row>
    <row r="7" spans="1:7" x14ac:dyDescent="0.25">
      <c r="A7" s="236" t="s">
        <v>630</v>
      </c>
      <c r="B7" s="226">
        <v>25</v>
      </c>
      <c r="C7" s="226">
        <v>57.89473684210526</v>
      </c>
      <c r="D7" s="226">
        <v>49.350649350649348</v>
      </c>
      <c r="E7" s="226">
        <v>44.186046511627907</v>
      </c>
      <c r="F7" s="236"/>
      <c r="G7" s="236"/>
    </row>
    <row r="8" spans="1:7" x14ac:dyDescent="0.25">
      <c r="A8" s="236" t="s">
        <v>631</v>
      </c>
      <c r="B8" s="226">
        <v>27.272727272727273</v>
      </c>
      <c r="C8" s="226">
        <v>40.404040404040401</v>
      </c>
      <c r="D8" s="226">
        <v>32.089552238805972</v>
      </c>
      <c r="E8" s="226">
        <v>45.348837209302324</v>
      </c>
      <c r="F8" s="236"/>
      <c r="G8" s="236"/>
    </row>
    <row r="9" spans="1:7" x14ac:dyDescent="0.25">
      <c r="A9" s="236" t="s">
        <v>888</v>
      </c>
      <c r="B9" s="226">
        <v>39.473684210526315</v>
      </c>
      <c r="C9" s="226">
        <v>52.233676975945016</v>
      </c>
      <c r="D9" s="226">
        <v>41.935483870967744</v>
      </c>
      <c r="E9" s="226">
        <v>46.979865771812079</v>
      </c>
      <c r="F9" s="236"/>
      <c r="G9" s="236"/>
    </row>
    <row r="10" spans="1:7" x14ac:dyDescent="0.25">
      <c r="A10" s="236"/>
      <c r="B10" s="236"/>
      <c r="C10" s="236"/>
      <c r="D10" s="236"/>
      <c r="E10" s="236"/>
      <c r="F10" s="236"/>
      <c r="G10" s="236"/>
    </row>
    <row r="11" spans="1:7" x14ac:dyDescent="0.25">
      <c r="A11" s="236"/>
      <c r="B11" s="236"/>
      <c r="C11" s="236"/>
      <c r="D11" s="236"/>
      <c r="E11" s="236"/>
      <c r="F11" s="236"/>
      <c r="G11" s="236"/>
    </row>
    <row r="12" spans="1:7" x14ac:dyDescent="0.25">
      <c r="A12" s="236"/>
      <c r="B12" s="236"/>
      <c r="C12" s="236"/>
      <c r="D12" s="236"/>
      <c r="E12" s="236"/>
      <c r="F12" s="236"/>
      <c r="G12" s="236"/>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F626F-827F-40B8-A15C-FACE3A080AE2}">
  <sheetPr>
    <pageSetUpPr fitToPage="1"/>
  </sheetPr>
  <dimension ref="A1:B11"/>
  <sheetViews>
    <sheetView showGridLines="0" zoomScaleNormal="100" workbookViewId="0">
      <selection activeCell="F17" sqref="F17"/>
    </sheetView>
  </sheetViews>
  <sheetFormatPr defaultColWidth="11.42578125" defaultRowHeight="15" x14ac:dyDescent="0.25"/>
  <cols>
    <col min="1" max="1" width="39.140625" customWidth="1"/>
    <col min="2" max="4" width="11.85546875" customWidth="1"/>
    <col min="6" max="6" width="35.5703125" customWidth="1"/>
    <col min="7" max="11" width="8" customWidth="1"/>
  </cols>
  <sheetData>
    <row r="1" spans="1:2" x14ac:dyDescent="0.25">
      <c r="A1" s="1" t="s">
        <v>656</v>
      </c>
    </row>
    <row r="2" spans="1:2" x14ac:dyDescent="0.25">
      <c r="A2" t="s">
        <v>657</v>
      </c>
    </row>
    <row r="5" spans="1:2" x14ac:dyDescent="0.25">
      <c r="A5" s="85"/>
      <c r="B5" s="85" t="s">
        <v>653</v>
      </c>
    </row>
    <row r="6" spans="1:2" x14ac:dyDescent="0.25">
      <c r="A6" t="s">
        <v>658</v>
      </c>
      <c r="B6">
        <v>4273</v>
      </c>
    </row>
    <row r="7" spans="1:2" x14ac:dyDescent="0.25">
      <c r="A7" t="s">
        <v>589</v>
      </c>
    </row>
    <row r="8" spans="1:2" x14ac:dyDescent="0.25">
      <c r="A8" t="s">
        <v>569</v>
      </c>
      <c r="B8">
        <v>4696</v>
      </c>
    </row>
    <row r="9" spans="1:2" x14ac:dyDescent="0.25">
      <c r="A9" t="s">
        <v>659</v>
      </c>
      <c r="B9">
        <v>1266</v>
      </c>
    </row>
    <row r="10" spans="1:2" x14ac:dyDescent="0.25">
      <c r="A10" t="s">
        <v>660</v>
      </c>
      <c r="B10">
        <v>1094</v>
      </c>
    </row>
    <row r="11" spans="1:2" x14ac:dyDescent="0.25">
      <c r="A11" t="s">
        <v>267</v>
      </c>
      <c r="B11">
        <f>SUM(B6:B10)</f>
        <v>11329</v>
      </c>
    </row>
  </sheetData>
  <pageMargins left="0.78740157480314965" right="0.78740157480314965" top="0.98425196850393704" bottom="0.98425196850393704" header="0.51181102362204722" footer="0.51181102362204722"/>
  <pageSetup paperSize="9" scale="76" orientation="landscape" r:id="rId1"/>
  <headerFooter alignWithMargins="0">
    <oddFooter xml:space="preserve">&amp;L
</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140E-1342-4929-BE87-307897AC4C08}">
  <sheetPr>
    <pageSetUpPr fitToPage="1"/>
  </sheetPr>
  <dimension ref="A1:R34"/>
  <sheetViews>
    <sheetView workbookViewId="0">
      <selection activeCell="I21" sqref="I21"/>
    </sheetView>
  </sheetViews>
  <sheetFormatPr defaultColWidth="11.5703125" defaultRowHeight="15" x14ac:dyDescent="0.25"/>
  <cols>
    <col min="1" max="1" width="31.5703125" style="130" customWidth="1"/>
    <col min="2" max="16384" width="11.5703125" style="130"/>
  </cols>
  <sheetData>
    <row r="1" spans="1:18" x14ac:dyDescent="0.25">
      <c r="A1" s="134" t="s">
        <v>661</v>
      </c>
    </row>
    <row r="2" spans="1:18" x14ac:dyDescent="0.25">
      <c r="A2" s="130" t="s">
        <v>662</v>
      </c>
    </row>
    <row r="3" spans="1:18" x14ac:dyDescent="0.25">
      <c r="A3" s="134"/>
    </row>
    <row r="4" spans="1:18" s="133" customFormat="1" x14ac:dyDescent="0.25">
      <c r="A4" s="135"/>
      <c r="B4" s="135">
        <v>2007</v>
      </c>
      <c r="C4" s="135">
        <v>2008</v>
      </c>
      <c r="D4" s="135">
        <v>2009</v>
      </c>
      <c r="E4" s="135">
        <v>2010</v>
      </c>
      <c r="F4" s="135">
        <v>2011</v>
      </c>
      <c r="G4" s="135">
        <v>2012</v>
      </c>
      <c r="H4" s="135">
        <v>2013</v>
      </c>
      <c r="I4" s="135">
        <v>2014</v>
      </c>
      <c r="J4" s="135">
        <v>2015</v>
      </c>
      <c r="K4" s="135">
        <v>2016</v>
      </c>
      <c r="L4" s="135">
        <v>2017</v>
      </c>
      <c r="M4" s="135">
        <v>2018</v>
      </c>
      <c r="N4" s="135">
        <v>2019</v>
      </c>
      <c r="O4" s="135">
        <v>2020</v>
      </c>
      <c r="P4" s="135">
        <v>2021</v>
      </c>
      <c r="Q4" s="135">
        <v>2022</v>
      </c>
      <c r="R4" s="135">
        <v>2023</v>
      </c>
    </row>
    <row r="5" spans="1:18" x14ac:dyDescent="0.25">
      <c r="A5" s="130" t="s">
        <v>663</v>
      </c>
      <c r="B5" s="131">
        <v>2185</v>
      </c>
      <c r="C5" s="131">
        <v>2271</v>
      </c>
      <c r="D5" s="131">
        <v>2317</v>
      </c>
      <c r="E5" s="131">
        <v>2414</v>
      </c>
      <c r="F5" s="131">
        <v>2597</v>
      </c>
      <c r="G5" s="131">
        <v>2749.0901666666668</v>
      </c>
      <c r="H5" s="131">
        <v>2977.6</v>
      </c>
      <c r="I5" s="131">
        <v>3018.9</v>
      </c>
      <c r="J5" s="131">
        <v>3218</v>
      </c>
      <c r="K5" s="131">
        <v>3252</v>
      </c>
      <c r="L5" s="131">
        <v>3510</v>
      </c>
      <c r="M5" s="131">
        <v>3551</v>
      </c>
      <c r="N5" s="131">
        <v>3662</v>
      </c>
      <c r="O5" s="131">
        <v>3712</v>
      </c>
      <c r="P5" s="131">
        <v>3812</v>
      </c>
      <c r="Q5" s="131">
        <v>3910</v>
      </c>
      <c r="R5" s="131">
        <v>3995</v>
      </c>
    </row>
    <row r="6" spans="1:18" x14ac:dyDescent="0.25">
      <c r="A6" s="130" t="s">
        <v>569</v>
      </c>
      <c r="B6" s="131">
        <v>1910</v>
      </c>
      <c r="C6" s="131">
        <v>1974</v>
      </c>
      <c r="D6" s="131">
        <v>1988</v>
      </c>
      <c r="E6" s="131">
        <v>2053</v>
      </c>
      <c r="F6" s="131">
        <v>2084</v>
      </c>
      <c r="G6" s="131">
        <v>2166.7042999999999</v>
      </c>
      <c r="H6" s="131">
        <v>2312.6</v>
      </c>
      <c r="I6" s="131">
        <v>2346.4</v>
      </c>
      <c r="J6" s="131">
        <v>2510</v>
      </c>
      <c r="K6" s="131">
        <v>2541</v>
      </c>
      <c r="L6" s="131">
        <v>2722</v>
      </c>
      <c r="M6" s="131">
        <v>2754</v>
      </c>
      <c r="N6" s="131">
        <v>2825</v>
      </c>
      <c r="O6" s="131">
        <v>2864</v>
      </c>
      <c r="P6" s="131">
        <v>2997</v>
      </c>
      <c r="Q6" s="131">
        <v>3068</v>
      </c>
      <c r="R6" s="131">
        <v>3089</v>
      </c>
    </row>
    <row r="7" spans="1:18" x14ac:dyDescent="0.25">
      <c r="A7" s="130" t="s">
        <v>664</v>
      </c>
      <c r="B7" s="131">
        <v>275</v>
      </c>
      <c r="C7" s="131">
        <v>297</v>
      </c>
      <c r="D7" s="131">
        <v>329</v>
      </c>
      <c r="E7" s="131">
        <v>361</v>
      </c>
      <c r="F7" s="131">
        <v>513</v>
      </c>
      <c r="G7" s="131">
        <v>582.38586666666674</v>
      </c>
      <c r="H7" s="131">
        <v>664.99999999999989</v>
      </c>
      <c r="I7" s="131">
        <v>672.5</v>
      </c>
      <c r="J7" s="131">
        <v>708</v>
      </c>
      <c r="K7" s="131">
        <v>711</v>
      </c>
      <c r="L7" s="131">
        <v>788</v>
      </c>
      <c r="M7" s="131">
        <v>797</v>
      </c>
      <c r="N7" s="131">
        <v>836</v>
      </c>
      <c r="O7" s="131">
        <v>848</v>
      </c>
      <c r="P7" s="131">
        <v>815</v>
      </c>
      <c r="Q7" s="131">
        <v>838</v>
      </c>
      <c r="R7" s="131">
        <v>906</v>
      </c>
    </row>
    <row r="9" spans="1:18" x14ac:dyDescent="0.25">
      <c r="M9" s="132"/>
    </row>
    <row r="34" spans="2:2" x14ac:dyDescent="0.25">
      <c r="B34" s="133"/>
    </row>
  </sheetData>
  <pageMargins left="0.7" right="0.7" top="0.75" bottom="0.75" header="0.3" footer="0.3"/>
  <pageSetup paperSize="9" scale="48"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A207-37B2-4ED9-A88F-D20813B74207}">
  <sheetPr>
    <pageSetUpPr fitToPage="1"/>
  </sheetPr>
  <dimension ref="A1:L29"/>
  <sheetViews>
    <sheetView workbookViewId="0">
      <selection activeCell="H10" sqref="H10"/>
    </sheetView>
  </sheetViews>
  <sheetFormatPr defaultColWidth="11.5703125" defaultRowHeight="15" x14ac:dyDescent="0.25"/>
  <cols>
    <col min="1" max="1" width="16.85546875" style="130" bestFit="1" customWidth="1"/>
    <col min="2" max="2" width="15.140625" style="130" customWidth="1"/>
    <col min="3" max="3" width="13.42578125" style="130" customWidth="1"/>
    <col min="4" max="7" width="11.5703125" style="130"/>
    <col min="8" max="8" width="14.7109375" style="130" bestFit="1" customWidth="1"/>
    <col min="9" max="9" width="13" style="130" bestFit="1" customWidth="1"/>
    <col min="10" max="10" width="11.85546875" style="130" bestFit="1" customWidth="1"/>
    <col min="11" max="16384" width="11.5703125" style="130"/>
  </cols>
  <sheetData>
    <row r="1" spans="1:12" x14ac:dyDescent="0.25">
      <c r="A1" s="134" t="s">
        <v>665</v>
      </c>
    </row>
    <row r="2" spans="1:12" x14ac:dyDescent="0.25">
      <c r="A2" s="139" t="s">
        <v>276</v>
      </c>
    </row>
    <row r="4" spans="1:12" x14ac:dyDescent="0.25">
      <c r="A4" s="140"/>
      <c r="B4" s="141" t="s">
        <v>666</v>
      </c>
      <c r="C4" s="141" t="s">
        <v>643</v>
      </c>
      <c r="D4" s="141" t="s">
        <v>667</v>
      </c>
      <c r="E4" s="141" t="s">
        <v>668</v>
      </c>
      <c r="F4" s="141" t="s">
        <v>267</v>
      </c>
      <c r="H4" s="136"/>
      <c r="I4" s="136"/>
      <c r="J4" s="136"/>
      <c r="K4" s="136"/>
      <c r="L4" s="136"/>
    </row>
    <row r="5" spans="1:12" x14ac:dyDescent="0.25">
      <c r="A5" s="131" t="s">
        <v>669</v>
      </c>
      <c r="B5" s="131">
        <v>2838</v>
      </c>
      <c r="C5" s="131">
        <v>286</v>
      </c>
      <c r="D5" s="131">
        <v>678</v>
      </c>
      <c r="E5" s="131">
        <v>160</v>
      </c>
      <c r="F5" s="131">
        <f>SUM(B5:E5)</f>
        <v>3962</v>
      </c>
      <c r="H5" s="137"/>
      <c r="I5" s="137"/>
      <c r="J5" s="137"/>
      <c r="K5" s="137"/>
      <c r="L5" s="137"/>
    </row>
    <row r="6" spans="1:12" x14ac:dyDescent="0.25">
      <c r="A6" s="131" t="s">
        <v>670</v>
      </c>
      <c r="B6" s="131">
        <v>827</v>
      </c>
      <c r="C6" s="131">
        <v>71</v>
      </c>
      <c r="D6" s="131">
        <v>285</v>
      </c>
      <c r="E6" s="131">
        <v>8</v>
      </c>
      <c r="F6" s="131">
        <f t="shared" ref="F6:F8" si="0">SUM(B6:E6)</f>
        <v>1191</v>
      </c>
      <c r="H6" s="137"/>
      <c r="I6" s="137"/>
      <c r="J6" s="137"/>
      <c r="K6" s="137"/>
      <c r="L6" s="137"/>
    </row>
    <row r="7" spans="1:12" x14ac:dyDescent="0.25">
      <c r="A7" s="131" t="s">
        <v>671</v>
      </c>
      <c r="B7" s="131">
        <v>333</v>
      </c>
      <c r="C7" s="131">
        <v>31</v>
      </c>
      <c r="D7" s="131">
        <v>10</v>
      </c>
      <c r="E7" s="131">
        <v>16</v>
      </c>
      <c r="F7" s="131">
        <f t="shared" si="0"/>
        <v>390</v>
      </c>
      <c r="H7" s="137"/>
      <c r="I7" s="137"/>
      <c r="J7" s="137"/>
      <c r="K7" s="137"/>
      <c r="L7" s="137"/>
    </row>
    <row r="8" spans="1:12" x14ac:dyDescent="0.25">
      <c r="A8" s="131" t="s">
        <v>672</v>
      </c>
      <c r="B8" s="131">
        <v>396</v>
      </c>
      <c r="C8" s="131">
        <v>14</v>
      </c>
      <c r="D8" s="131">
        <v>51</v>
      </c>
      <c r="E8" s="131">
        <v>2</v>
      </c>
      <c r="F8" s="131">
        <f t="shared" si="0"/>
        <v>463</v>
      </c>
      <c r="H8" s="137"/>
      <c r="I8" s="137"/>
      <c r="J8" s="137"/>
      <c r="K8" s="137"/>
      <c r="L8" s="137"/>
    </row>
    <row r="9" spans="1:12" x14ac:dyDescent="0.25">
      <c r="A9" s="138" t="s">
        <v>267</v>
      </c>
      <c r="B9" s="138">
        <f>SUM(B5:B8)</f>
        <v>4394</v>
      </c>
      <c r="C9" s="138">
        <f t="shared" ref="C9:F9" si="1">SUM(C5:C8)</f>
        <v>402</v>
      </c>
      <c r="D9" s="138">
        <f t="shared" si="1"/>
        <v>1024</v>
      </c>
      <c r="E9" s="138">
        <f t="shared" si="1"/>
        <v>186</v>
      </c>
      <c r="F9" s="138">
        <f t="shared" si="1"/>
        <v>6006</v>
      </c>
      <c r="H9" s="137"/>
      <c r="I9" s="137"/>
      <c r="J9" s="137"/>
      <c r="K9" s="137"/>
      <c r="L9" s="137"/>
    </row>
    <row r="29" spans="2:2" x14ac:dyDescent="0.25">
      <c r="B29" s="133"/>
    </row>
  </sheetData>
  <pageMargins left="0.7" right="0.7" top="0.75" bottom="0.75" header="0.3" footer="0.3"/>
  <pageSetup paperSize="9" scale="85"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8F42B-9B18-44B3-8DA4-D3DF88A0AC28}">
  <dimension ref="A1:C19"/>
  <sheetViews>
    <sheetView zoomScale="110" zoomScaleNormal="110" workbookViewId="0">
      <selection activeCell="C18" sqref="C18"/>
    </sheetView>
  </sheetViews>
  <sheetFormatPr defaultColWidth="12.85546875" defaultRowHeight="15" x14ac:dyDescent="0.25"/>
  <cols>
    <col min="1" max="1" width="18" bestFit="1" customWidth="1"/>
  </cols>
  <sheetData>
    <row r="1" spans="1:3" ht="17.25" x14ac:dyDescent="0.25">
      <c r="A1" s="1" t="s">
        <v>673</v>
      </c>
    </row>
    <row r="2" spans="1:3" ht="17.25" x14ac:dyDescent="0.25">
      <c r="A2" t="s">
        <v>674</v>
      </c>
    </row>
    <row r="3" spans="1:3" x14ac:dyDescent="0.25">
      <c r="A3" t="s">
        <v>276</v>
      </c>
    </row>
    <row r="7" spans="1:3" x14ac:dyDescent="0.25">
      <c r="A7" s="85" t="s">
        <v>675</v>
      </c>
      <c r="B7" s="85" t="s">
        <v>434</v>
      </c>
      <c r="C7" s="85" t="s">
        <v>645</v>
      </c>
    </row>
    <row r="8" spans="1:3" x14ac:dyDescent="0.25">
      <c r="A8" t="s">
        <v>676</v>
      </c>
      <c r="B8">
        <v>16300.5</v>
      </c>
      <c r="C8">
        <f>B8/$B$19</f>
        <v>0.17258081934201083</v>
      </c>
    </row>
    <row r="9" spans="1:3" x14ac:dyDescent="0.25">
      <c r="A9" t="s">
        <v>677</v>
      </c>
      <c r="B9">
        <v>29646.100000000002</v>
      </c>
      <c r="C9">
        <f t="shared" ref="C9:C18" si="0">B9/$B$19</f>
        <v>0.31387676625227368</v>
      </c>
    </row>
    <row r="10" spans="1:3" x14ac:dyDescent="0.25">
      <c r="A10" t="s">
        <v>678</v>
      </c>
      <c r="B10">
        <v>1977.1</v>
      </c>
      <c r="C10">
        <f t="shared" si="0"/>
        <v>2.0932458386005926E-2</v>
      </c>
    </row>
    <row r="11" spans="1:3" x14ac:dyDescent="0.25">
      <c r="A11" t="s">
        <v>679</v>
      </c>
      <c r="B11">
        <v>4753.2999999999993</v>
      </c>
      <c r="C11">
        <f t="shared" si="0"/>
        <v>5.0325352509332837E-2</v>
      </c>
    </row>
    <row r="12" spans="1:3" x14ac:dyDescent="0.25">
      <c r="A12" t="s">
        <v>680</v>
      </c>
      <c r="B12">
        <v>2381.6999999999998</v>
      </c>
      <c r="C12">
        <f>B12/$B$19</f>
        <v>2.5216142905240154E-2</v>
      </c>
    </row>
    <row r="13" spans="1:3" x14ac:dyDescent="0.25">
      <c r="A13" t="s">
        <v>681</v>
      </c>
      <c r="B13">
        <v>5594.9</v>
      </c>
      <c r="C13">
        <f t="shared" si="0"/>
        <v>5.9235755107917933E-2</v>
      </c>
    </row>
    <row r="14" spans="1:3" x14ac:dyDescent="0.25">
      <c r="A14" t="s">
        <v>682</v>
      </c>
      <c r="B14">
        <v>11572.3</v>
      </c>
      <c r="C14">
        <f t="shared" si="0"/>
        <v>0.12252121196721277</v>
      </c>
    </row>
    <row r="15" spans="1:3" x14ac:dyDescent="0.25">
      <c r="A15" t="s">
        <v>683</v>
      </c>
      <c r="B15">
        <v>2117.6999999999998</v>
      </c>
      <c r="C15">
        <f t="shared" si="0"/>
        <v>2.2421054637623158E-2</v>
      </c>
    </row>
    <row r="16" spans="1:3" x14ac:dyDescent="0.25">
      <c r="A16" t="s">
        <v>684</v>
      </c>
      <c r="B16">
        <v>15076.400000000001</v>
      </c>
      <c r="C16">
        <f t="shared" si="0"/>
        <v>0.15962071499204886</v>
      </c>
    </row>
    <row r="17" spans="1:3" x14ac:dyDescent="0.25">
      <c r="A17" t="s">
        <v>685</v>
      </c>
      <c r="B17">
        <v>1893.2</v>
      </c>
      <c r="C17">
        <f t="shared" si="0"/>
        <v>2.0044170864592797E-2</v>
      </c>
    </row>
    <row r="18" spans="1:3" x14ac:dyDescent="0.25">
      <c r="A18" t="s">
        <v>686</v>
      </c>
      <c r="B18">
        <v>3813.8</v>
      </c>
      <c r="C18">
        <f t="shared" si="0"/>
        <v>4.0378438011506451E-2</v>
      </c>
    </row>
    <row r="19" spans="1:3" x14ac:dyDescent="0.25">
      <c r="B19">
        <v>94451.4</v>
      </c>
    </row>
  </sheetData>
  <pageMargins left="0.7" right="0.7" top="0.75" bottom="0.75" header="0.3" footer="0.3"/>
  <pageSetup paperSize="9" orientation="portrait" verticalDpi="0" r:id="rId1"/>
  <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2F98-6098-402A-8ECF-ABC4495548CE}">
  <dimension ref="A1:X40"/>
  <sheetViews>
    <sheetView showGridLines="0" zoomScaleNormal="100" workbookViewId="0">
      <selection activeCell="B29" sqref="B29"/>
    </sheetView>
  </sheetViews>
  <sheetFormatPr defaultColWidth="12.28515625" defaultRowHeight="15" x14ac:dyDescent="0.25"/>
  <cols>
    <col min="1" max="1" width="19.28515625" style="144" customWidth="1"/>
    <col min="2" max="2" width="14.28515625" style="144" customWidth="1"/>
    <col min="3" max="3" width="14.42578125" style="144" customWidth="1"/>
    <col min="4" max="22" width="12.28515625" style="144"/>
    <col min="23" max="23" width="14.28515625" style="144" customWidth="1"/>
    <col min="24" max="16384" width="12.28515625" style="144"/>
  </cols>
  <sheetData>
    <row r="1" spans="1:24" x14ac:dyDescent="0.25">
      <c r="A1" s="143" t="s">
        <v>159</v>
      </c>
      <c r="B1" s="145" t="s">
        <v>687</v>
      </c>
      <c r="M1" s="146"/>
    </row>
    <row r="2" spans="1:24" x14ac:dyDescent="0.25">
      <c r="A2" s="144" t="s">
        <v>276</v>
      </c>
    </row>
    <row r="6" spans="1:24" ht="45" x14ac:dyDescent="0.25">
      <c r="A6" s="154" t="s">
        <v>675</v>
      </c>
      <c r="B6" s="151" t="s">
        <v>688</v>
      </c>
      <c r="C6" s="151" t="s">
        <v>689</v>
      </c>
      <c r="D6" s="151" t="s">
        <v>690</v>
      </c>
    </row>
    <row r="7" spans="1:24" x14ac:dyDescent="0.25">
      <c r="A7" s="149" t="s">
        <v>676</v>
      </c>
      <c r="B7" s="152">
        <f t="shared" ref="B7:B19" si="0">F27</f>
        <v>12614.1331222272</v>
      </c>
      <c r="C7" s="119">
        <f t="shared" ref="C7:C17" si="1">C27/B27</f>
        <v>0.65004140977270641</v>
      </c>
      <c r="D7" s="152">
        <f t="shared" ref="D7:D17" si="2">B27</f>
        <v>16300.5</v>
      </c>
      <c r="E7" s="147"/>
      <c r="W7" s="142"/>
      <c r="X7" s="132"/>
    </row>
    <row r="8" spans="1:24" x14ac:dyDescent="0.25">
      <c r="A8" s="149" t="s">
        <v>677</v>
      </c>
      <c r="B8" s="152">
        <f t="shared" si="0"/>
        <v>41811.217186127098</v>
      </c>
      <c r="C8" s="119">
        <f t="shared" si="1"/>
        <v>0.46171334509429568</v>
      </c>
      <c r="D8" s="152">
        <f t="shared" si="2"/>
        <v>29646.100000000002</v>
      </c>
      <c r="E8" s="147"/>
      <c r="W8" s="142"/>
      <c r="X8" s="132"/>
    </row>
    <row r="9" spans="1:24" x14ac:dyDescent="0.25">
      <c r="A9" s="149" t="s">
        <v>678</v>
      </c>
      <c r="B9" s="152">
        <f t="shared" si="0"/>
        <v>5292.4299035404201</v>
      </c>
      <c r="C9" s="119">
        <f t="shared" si="1"/>
        <v>0.53866774568812914</v>
      </c>
      <c r="D9" s="152">
        <f t="shared" si="2"/>
        <v>1977.1</v>
      </c>
      <c r="E9" s="147"/>
      <c r="W9" s="142"/>
      <c r="X9" s="132"/>
    </row>
    <row r="10" spans="1:24" x14ac:dyDescent="0.25">
      <c r="A10" s="149" t="s">
        <v>679</v>
      </c>
      <c r="B10" s="152">
        <f t="shared" si="0"/>
        <v>11077.578472201183</v>
      </c>
      <c r="C10" s="119">
        <f t="shared" si="1"/>
        <v>0.81669576925504395</v>
      </c>
      <c r="D10" s="152">
        <f t="shared" si="2"/>
        <v>4753.2999999999993</v>
      </c>
      <c r="E10" s="147"/>
      <c r="W10" s="142"/>
      <c r="X10" s="132"/>
    </row>
    <row r="11" spans="1:24" x14ac:dyDescent="0.25">
      <c r="A11" s="149" t="s">
        <v>680</v>
      </c>
      <c r="B11" s="152">
        <f t="shared" si="0"/>
        <v>7536.7583079945962</v>
      </c>
      <c r="C11" s="119">
        <f t="shared" si="1"/>
        <v>0.60461015241214267</v>
      </c>
      <c r="D11" s="152">
        <f t="shared" si="2"/>
        <v>2381.6999999999998</v>
      </c>
      <c r="E11" s="147"/>
      <c r="W11" s="142"/>
      <c r="X11" s="132"/>
    </row>
    <row r="12" spans="1:24" x14ac:dyDescent="0.25">
      <c r="A12" s="149" t="s">
        <v>681</v>
      </c>
      <c r="B12" s="152">
        <f t="shared" si="0"/>
        <v>11363.257845028942</v>
      </c>
      <c r="C12" s="119">
        <f t="shared" si="1"/>
        <v>0.72440973029008571</v>
      </c>
      <c r="D12" s="152">
        <f t="shared" si="2"/>
        <v>5594.9</v>
      </c>
      <c r="E12" s="147"/>
      <c r="W12" s="142"/>
      <c r="X12" s="132"/>
    </row>
    <row r="13" spans="1:24" x14ac:dyDescent="0.25">
      <c r="A13" s="149" t="s">
        <v>682</v>
      </c>
      <c r="B13" s="152">
        <f t="shared" si="0"/>
        <v>17908.248930293019</v>
      </c>
      <c r="C13" s="119">
        <f t="shared" si="1"/>
        <v>0.38039110634878115</v>
      </c>
      <c r="D13" s="152">
        <f t="shared" si="2"/>
        <v>11572.3</v>
      </c>
      <c r="E13" s="147"/>
      <c r="W13" s="142"/>
      <c r="X13" s="132"/>
    </row>
    <row r="14" spans="1:24" x14ac:dyDescent="0.25">
      <c r="A14" s="149" t="s">
        <v>683</v>
      </c>
      <c r="B14" s="152">
        <f t="shared" si="0"/>
        <v>7892.6089467702568</v>
      </c>
      <c r="C14" s="119">
        <f t="shared" si="1"/>
        <v>0.70737120460877378</v>
      </c>
      <c r="D14" s="152">
        <f t="shared" si="2"/>
        <v>2117.6999999999998</v>
      </c>
      <c r="E14" s="147"/>
      <c r="W14" s="142"/>
      <c r="X14" s="132"/>
    </row>
    <row r="15" spans="1:24" x14ac:dyDescent="0.25">
      <c r="A15" s="149" t="s">
        <v>684</v>
      </c>
      <c r="B15" s="152">
        <f t="shared" si="0"/>
        <v>31509.394528392586</v>
      </c>
      <c r="C15" s="119">
        <f t="shared" si="1"/>
        <v>0.34961927250537261</v>
      </c>
      <c r="D15" s="152">
        <f t="shared" si="2"/>
        <v>15076.400000000001</v>
      </c>
      <c r="E15" s="147"/>
      <c r="W15" s="142"/>
      <c r="X15" s="132"/>
    </row>
    <row r="16" spans="1:24" x14ac:dyDescent="0.25">
      <c r="A16" s="149" t="s">
        <v>685</v>
      </c>
      <c r="B16" s="152">
        <f t="shared" si="0"/>
        <v>7853.2793549136404</v>
      </c>
      <c r="C16" s="119">
        <f t="shared" si="1"/>
        <v>0.574160152123389</v>
      </c>
      <c r="D16" s="152">
        <f t="shared" si="2"/>
        <v>1893.2</v>
      </c>
      <c r="E16" s="147"/>
      <c r="W16" s="142"/>
      <c r="X16" s="132"/>
    </row>
    <row r="17" spans="1:24" x14ac:dyDescent="0.25">
      <c r="A17" s="149" t="s">
        <v>686</v>
      </c>
      <c r="B17" s="152">
        <f t="shared" si="0"/>
        <v>15104.433042416644</v>
      </c>
      <c r="C17" s="119">
        <f t="shared" si="1"/>
        <v>0.19350778750852168</v>
      </c>
      <c r="D17" s="152">
        <f t="shared" si="2"/>
        <v>3813.8</v>
      </c>
      <c r="E17" s="147"/>
      <c r="W17" s="142"/>
      <c r="X17" s="132"/>
    </row>
    <row r="18" spans="1:24" x14ac:dyDescent="0.25">
      <c r="A18" s="149" t="s">
        <v>691</v>
      </c>
      <c r="B18" s="152" t="str">
        <f t="shared" si="0"/>
        <v>..</v>
      </c>
      <c r="C18" s="119"/>
      <c r="D18" s="152"/>
      <c r="W18" s="142"/>
      <c r="X18" s="132"/>
    </row>
    <row r="19" spans="1:24" x14ac:dyDescent="0.25">
      <c r="A19" s="150" t="s">
        <v>267</v>
      </c>
      <c r="B19" s="152">
        <f t="shared" si="0"/>
        <v>15023.909707151633</v>
      </c>
      <c r="C19" s="119">
        <v>0.47562471907382436</v>
      </c>
      <c r="D19" s="152">
        <f>B39</f>
        <v>94451.4</v>
      </c>
    </row>
    <row r="20" spans="1:24" x14ac:dyDescent="0.25">
      <c r="B20"/>
      <c r="C20"/>
      <c r="D20" s="152">
        <f>SUM(D7:D17)</f>
        <v>95127</v>
      </c>
    </row>
    <row r="21" spans="1:24" x14ac:dyDescent="0.25">
      <c r="B21"/>
      <c r="C21"/>
      <c r="D21"/>
    </row>
    <row r="22" spans="1:24" x14ac:dyDescent="0.25">
      <c r="Q22" s="148"/>
    </row>
    <row r="24" spans="1:24" x14ac:dyDescent="0.25">
      <c r="A24" s="1"/>
      <c r="B24" s="1" t="s">
        <v>692</v>
      </c>
      <c r="C24" s="1" t="s">
        <v>693</v>
      </c>
      <c r="D24" s="1" t="s">
        <v>694</v>
      </c>
      <c r="E24" s="1" t="s">
        <v>695</v>
      </c>
      <c r="F24" s="1" t="s">
        <v>696</v>
      </c>
      <c r="I24"/>
    </row>
    <row r="25" spans="1:24" x14ac:dyDescent="0.25">
      <c r="A25" s="1"/>
      <c r="B25" s="1"/>
      <c r="C25" s="1" t="s">
        <v>697</v>
      </c>
      <c r="D25" s="1" t="s">
        <v>698</v>
      </c>
      <c r="E25" s="1" t="s">
        <v>699</v>
      </c>
      <c r="F25" s="1" t="s">
        <v>700</v>
      </c>
      <c r="I25"/>
    </row>
    <row r="26" spans="1:24" x14ac:dyDescent="0.25">
      <c r="A26" s="85" t="s">
        <v>675</v>
      </c>
      <c r="B26" s="85" t="s">
        <v>298</v>
      </c>
      <c r="C26" s="85" t="s">
        <v>298</v>
      </c>
      <c r="D26" s="85" t="s">
        <v>298</v>
      </c>
      <c r="E26" s="85" t="s">
        <v>298</v>
      </c>
      <c r="F26" s="85" t="s">
        <v>701</v>
      </c>
      <c r="I26"/>
    </row>
    <row r="27" spans="1:24" x14ac:dyDescent="0.25">
      <c r="A27" t="s">
        <v>676</v>
      </c>
      <c r="B27" s="153">
        <f t="shared" ref="B27" si="3">C27+D27+E27</f>
        <v>16300.5</v>
      </c>
      <c r="C27" s="152">
        <v>10596</v>
      </c>
      <c r="D27" s="152">
        <v>3566</v>
      </c>
      <c r="E27" s="152">
        <v>2138.5</v>
      </c>
      <c r="F27" s="153">
        <v>12614.1331222272</v>
      </c>
      <c r="I27"/>
    </row>
    <row r="28" spans="1:24" x14ac:dyDescent="0.25">
      <c r="A28" t="s">
        <v>677</v>
      </c>
      <c r="B28" s="153">
        <f>C28+D28+E28</f>
        <v>29646.100000000002</v>
      </c>
      <c r="C28" s="152">
        <v>13688</v>
      </c>
      <c r="D28" s="152">
        <v>5064.3999999999996</v>
      </c>
      <c r="E28" s="152">
        <v>10893.7</v>
      </c>
      <c r="F28" s="153">
        <v>41811.217186127098</v>
      </c>
      <c r="I28"/>
    </row>
    <row r="29" spans="1:24" x14ac:dyDescent="0.25">
      <c r="A29" t="s">
        <v>678</v>
      </c>
      <c r="B29" s="153">
        <f t="shared" ref="B29:B36" si="4">C29+D29+E29</f>
        <v>1977.1</v>
      </c>
      <c r="C29" s="152">
        <v>1065</v>
      </c>
      <c r="D29" s="152">
        <v>301.7</v>
      </c>
      <c r="E29" s="152">
        <v>610.4</v>
      </c>
      <c r="F29" s="153">
        <v>5292.4299035404201</v>
      </c>
      <c r="I29"/>
    </row>
    <row r="30" spans="1:24" x14ac:dyDescent="0.25">
      <c r="A30" t="s">
        <v>679</v>
      </c>
      <c r="B30" s="153">
        <f t="shared" si="4"/>
        <v>4753.2999999999993</v>
      </c>
      <c r="C30" s="152">
        <v>3882</v>
      </c>
      <c r="D30" s="152">
        <v>397.9</v>
      </c>
      <c r="E30" s="152">
        <v>473.4</v>
      </c>
      <c r="F30" s="153">
        <v>11077.578472201183</v>
      </c>
      <c r="I30"/>
    </row>
    <row r="31" spans="1:24" x14ac:dyDescent="0.25">
      <c r="A31" t="s">
        <v>680</v>
      </c>
      <c r="B31" s="153">
        <f t="shared" si="4"/>
        <v>2381.6999999999998</v>
      </c>
      <c r="C31" s="152">
        <v>1440</v>
      </c>
      <c r="D31" s="152">
        <v>325.7</v>
      </c>
      <c r="E31" s="152">
        <v>616</v>
      </c>
      <c r="F31" s="153">
        <v>7536.7583079945962</v>
      </c>
      <c r="I31"/>
    </row>
    <row r="32" spans="1:24" x14ac:dyDescent="0.25">
      <c r="A32" t="s">
        <v>681</v>
      </c>
      <c r="B32" s="153">
        <f t="shared" si="4"/>
        <v>5594.9</v>
      </c>
      <c r="C32" s="152">
        <v>4053</v>
      </c>
      <c r="D32" s="152">
        <v>401.2</v>
      </c>
      <c r="E32" s="152">
        <v>1140.7</v>
      </c>
      <c r="F32" s="153">
        <v>11363.257845028942</v>
      </c>
      <c r="I32"/>
    </row>
    <row r="33" spans="1:9" x14ac:dyDescent="0.25">
      <c r="A33" t="s">
        <v>682</v>
      </c>
      <c r="B33" s="153">
        <f t="shared" si="4"/>
        <v>11572.3</v>
      </c>
      <c r="C33" s="152">
        <v>4402</v>
      </c>
      <c r="D33" s="152">
        <v>2558.9</v>
      </c>
      <c r="E33" s="152">
        <v>4611.3999999999996</v>
      </c>
      <c r="F33" s="153">
        <v>17908.248930293019</v>
      </c>
      <c r="I33"/>
    </row>
    <row r="34" spans="1:9" x14ac:dyDescent="0.25">
      <c r="A34" t="s">
        <v>683</v>
      </c>
      <c r="B34" s="153">
        <f t="shared" si="4"/>
        <v>2117.6999999999998</v>
      </c>
      <c r="C34" s="152">
        <v>1498</v>
      </c>
      <c r="D34" s="152">
        <v>212.6</v>
      </c>
      <c r="E34" s="152">
        <v>407.1</v>
      </c>
      <c r="F34" s="153">
        <v>7892.6089467702568</v>
      </c>
      <c r="I34"/>
    </row>
    <row r="35" spans="1:9" x14ac:dyDescent="0.25">
      <c r="A35" t="s">
        <v>684</v>
      </c>
      <c r="B35" s="153">
        <f t="shared" si="4"/>
        <v>15076.400000000001</v>
      </c>
      <c r="C35" s="152">
        <v>5271</v>
      </c>
      <c r="D35" s="152">
        <v>3863.1</v>
      </c>
      <c r="E35" s="152">
        <v>5942.3</v>
      </c>
      <c r="F35" s="153">
        <v>31509.394528392586</v>
      </c>
      <c r="I35"/>
    </row>
    <row r="36" spans="1:9" x14ac:dyDescent="0.25">
      <c r="A36" t="s">
        <v>685</v>
      </c>
      <c r="B36" s="153">
        <f t="shared" si="4"/>
        <v>1893.2</v>
      </c>
      <c r="C36" s="152">
        <v>1087</v>
      </c>
      <c r="D36" s="152">
        <v>170.9</v>
      </c>
      <c r="E36" s="152">
        <v>635.29999999999995</v>
      </c>
      <c r="F36" s="153">
        <v>7853.2793549136404</v>
      </c>
      <c r="I36"/>
    </row>
    <row r="37" spans="1:9" x14ac:dyDescent="0.25">
      <c r="A37" t="s">
        <v>686</v>
      </c>
      <c r="B37" s="153">
        <v>3813.8</v>
      </c>
      <c r="C37" s="152">
        <v>738</v>
      </c>
      <c r="D37" s="152">
        <v>897.7</v>
      </c>
      <c r="E37" s="152">
        <v>2026.1</v>
      </c>
      <c r="F37" s="153">
        <v>15104.433042416644</v>
      </c>
      <c r="I37"/>
    </row>
    <row r="38" spans="1:9" x14ac:dyDescent="0.25">
      <c r="A38" t="s">
        <v>691</v>
      </c>
      <c r="B38" s="153">
        <f>D38+E38</f>
        <v>152</v>
      </c>
      <c r="C38" s="152" t="s">
        <v>702</v>
      </c>
      <c r="D38" s="152">
        <v>71.2</v>
      </c>
      <c r="E38" s="152">
        <v>80.8</v>
      </c>
      <c r="F38" s="152" t="s">
        <v>702</v>
      </c>
      <c r="I38"/>
    </row>
    <row r="39" spans="1:9" x14ac:dyDescent="0.25">
      <c r="A39" t="s">
        <v>267</v>
      </c>
      <c r="B39" s="153">
        <v>94451.4</v>
      </c>
      <c r="C39" s="153">
        <v>47044.4</v>
      </c>
      <c r="D39" s="153">
        <v>17831.300000000003</v>
      </c>
      <c r="E39" s="153">
        <f>SUM(E27:E38)</f>
        <v>29575.699999999993</v>
      </c>
      <c r="F39" s="153">
        <v>15023.909707151633</v>
      </c>
      <c r="I39"/>
    </row>
    <row r="40" spans="1:9" x14ac:dyDescent="0.25">
      <c r="A40"/>
      <c r="B40"/>
      <c r="C40"/>
      <c r="D40"/>
      <c r="E40"/>
      <c r="F40"/>
      <c r="G40"/>
      <c r="H40"/>
      <c r="I40"/>
    </row>
  </sheetData>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4BF0-9943-4ED8-B123-CA6765DCA0D8}">
  <dimension ref="A1:J19"/>
  <sheetViews>
    <sheetView workbookViewId="0">
      <selection activeCell="A5" sqref="A5:F5"/>
    </sheetView>
  </sheetViews>
  <sheetFormatPr defaultColWidth="11.5703125" defaultRowHeight="15" x14ac:dyDescent="0.25"/>
  <cols>
    <col min="1" max="16384" width="11.5703125" style="19"/>
  </cols>
  <sheetData>
    <row r="1" spans="1:10" ht="17.25" x14ac:dyDescent="0.25">
      <c r="A1" s="18" t="s">
        <v>16</v>
      </c>
      <c r="B1" s="18" t="s">
        <v>289</v>
      </c>
    </row>
    <row r="5" spans="1:10" x14ac:dyDescent="0.25">
      <c r="A5" s="37"/>
      <c r="B5" s="37" t="s">
        <v>264</v>
      </c>
      <c r="C5" s="37" t="s">
        <v>290</v>
      </c>
      <c r="D5" s="37" t="s">
        <v>291</v>
      </c>
      <c r="E5" s="37" t="s">
        <v>292</v>
      </c>
      <c r="F5" s="37" t="s">
        <v>293</v>
      </c>
    </row>
    <row r="6" spans="1:10" x14ac:dyDescent="0.25">
      <c r="A6" s="19">
        <v>2003</v>
      </c>
      <c r="B6" s="30">
        <v>20962.300319488819</v>
      </c>
      <c r="C6" s="30">
        <v>17516.453674121403</v>
      </c>
      <c r="D6" s="30">
        <v>1782.4281150159745</v>
      </c>
      <c r="E6" s="30">
        <v>3262.4600638977636</v>
      </c>
      <c r="F6" s="30">
        <v>43523.642172523963</v>
      </c>
      <c r="H6" s="30"/>
      <c r="I6" s="30"/>
      <c r="J6" s="30"/>
    </row>
    <row r="7" spans="1:10" x14ac:dyDescent="0.25">
      <c r="A7" s="19">
        <v>2005</v>
      </c>
      <c r="B7" s="30">
        <v>20288.190184049075</v>
      </c>
      <c r="C7" s="30">
        <v>19564.11042944785</v>
      </c>
      <c r="D7" s="30">
        <v>1745.5521472392638</v>
      </c>
      <c r="E7" s="30">
        <v>3670.2453987730059</v>
      </c>
      <c r="F7" s="30">
        <v>45268.098159509194</v>
      </c>
      <c r="H7" s="30"/>
      <c r="I7" s="30"/>
      <c r="J7" s="30"/>
    </row>
    <row r="8" spans="1:10" x14ac:dyDescent="0.25">
      <c r="A8" s="19">
        <v>2007</v>
      </c>
      <c r="B8" s="30">
        <v>21422.35609103079</v>
      </c>
      <c r="C8" s="30">
        <v>21920.080321285139</v>
      </c>
      <c r="D8" s="30">
        <v>1724.0963855421687</v>
      </c>
      <c r="E8" s="30">
        <v>4181.1244979919684</v>
      </c>
      <c r="F8" s="30">
        <v>49247.657295850076</v>
      </c>
      <c r="H8" s="30"/>
      <c r="I8" s="30"/>
      <c r="J8" s="30"/>
    </row>
    <row r="9" spans="1:10" x14ac:dyDescent="0.25">
      <c r="A9" s="19">
        <v>2009</v>
      </c>
      <c r="B9" s="30">
        <v>21452.811735941323</v>
      </c>
      <c r="C9" s="30">
        <v>23750.611246943765</v>
      </c>
      <c r="D9" s="30">
        <v>1801.58924205379</v>
      </c>
      <c r="E9" s="30">
        <v>4198.5330073349633</v>
      </c>
      <c r="F9" s="30">
        <v>51203.545232273842</v>
      </c>
      <c r="H9" s="30"/>
      <c r="I9" s="30"/>
      <c r="J9" s="30"/>
    </row>
    <row r="10" spans="1:10" x14ac:dyDescent="0.25">
      <c r="A10" s="19">
        <v>2011</v>
      </c>
      <c r="B10" s="30">
        <v>21858.577878103839</v>
      </c>
      <c r="C10" s="30">
        <v>23642.43792325056</v>
      </c>
      <c r="D10" s="30">
        <v>1792.7765237020317</v>
      </c>
      <c r="E10" s="30">
        <v>3993.3408577878104</v>
      </c>
      <c r="F10" s="30">
        <v>51287.133182844234</v>
      </c>
      <c r="H10" s="30"/>
      <c r="I10" s="30"/>
      <c r="J10" s="30"/>
    </row>
    <row r="11" spans="1:10" x14ac:dyDescent="0.25">
      <c r="A11" s="19">
        <v>2013</v>
      </c>
      <c r="B11" s="30">
        <v>22151.78947368421</v>
      </c>
      <c r="C11" s="30">
        <v>24297.15789473684</v>
      </c>
      <c r="D11" s="30">
        <v>1912.3157894736842</v>
      </c>
      <c r="E11" s="30">
        <v>5057.894736842105</v>
      </c>
      <c r="F11" s="30">
        <v>53419.157894736847</v>
      </c>
      <c r="H11" s="30"/>
      <c r="I11" s="30"/>
      <c r="J11" s="30"/>
    </row>
    <row r="12" spans="1:10" x14ac:dyDescent="0.25">
      <c r="A12" s="19">
        <v>2015</v>
      </c>
      <c r="B12" s="30">
        <v>24839.234570000001</v>
      </c>
      <c r="C12" s="30">
        <v>26884.520449999989</v>
      </c>
      <c r="D12" s="30">
        <v>2943.33293</v>
      </c>
      <c r="E12" s="30">
        <v>5542.0194400000009</v>
      </c>
      <c r="F12" s="30">
        <v>60209.10738999999</v>
      </c>
      <c r="H12" s="30"/>
      <c r="I12" s="30"/>
      <c r="J12" s="30"/>
    </row>
    <row r="13" spans="1:10" x14ac:dyDescent="0.25">
      <c r="A13" s="19">
        <v>2017</v>
      </c>
      <c r="B13" s="30">
        <v>26354.508664745437</v>
      </c>
      <c r="C13" s="30">
        <v>30812.700172910678</v>
      </c>
      <c r="D13" s="30">
        <v>3407.5109317963506</v>
      </c>
      <c r="E13" s="30">
        <v>5876.848146013449</v>
      </c>
      <c r="F13" s="30">
        <v>66451.567915465916</v>
      </c>
      <c r="H13" s="30"/>
      <c r="I13" s="30"/>
      <c r="J13" s="30"/>
    </row>
    <row r="14" spans="1:10" x14ac:dyDescent="0.25">
      <c r="A14" s="19">
        <v>2019</v>
      </c>
      <c r="B14" s="30">
        <v>28125.106322463769</v>
      </c>
      <c r="C14" s="30">
        <v>32496.936911231838</v>
      </c>
      <c r="D14" s="30">
        <v>3248.1271920289846</v>
      </c>
      <c r="E14" s="30">
        <v>5722.6639855072463</v>
      </c>
      <c r="F14" s="30">
        <v>69592.834411231845</v>
      </c>
      <c r="H14" s="30"/>
      <c r="I14" s="30"/>
      <c r="J14" s="30"/>
    </row>
    <row r="15" spans="1:10" x14ac:dyDescent="0.25">
      <c r="A15" s="19">
        <v>2021</v>
      </c>
      <c r="B15" s="30">
        <v>29228.308661417323</v>
      </c>
      <c r="C15" s="30">
        <v>33081.439168853889</v>
      </c>
      <c r="D15" s="30">
        <v>3333.787401574803</v>
      </c>
      <c r="E15" s="30">
        <v>5765.2019072615931</v>
      </c>
      <c r="F15" s="30">
        <v>71408.737139107616</v>
      </c>
      <c r="H15" s="30"/>
      <c r="I15" s="30"/>
      <c r="J15" s="30"/>
    </row>
    <row r="16" spans="1:10" x14ac:dyDescent="0.25">
      <c r="A16" s="19">
        <v>2023</v>
      </c>
      <c r="B16" s="30">
        <v>31086.707410236824</v>
      </c>
      <c r="C16" s="30">
        <v>30725.592055003821</v>
      </c>
      <c r="D16" s="30">
        <v>3563.6363636363635</v>
      </c>
      <c r="E16" s="30">
        <v>6779.6027501909866</v>
      </c>
      <c r="F16" s="30">
        <v>72155.538579068001</v>
      </c>
      <c r="H16" s="30"/>
      <c r="I16" s="30"/>
      <c r="J16" s="30"/>
    </row>
    <row r="17" spans="1:10" x14ac:dyDescent="0.25">
      <c r="B17" s="29"/>
      <c r="C17" s="29"/>
      <c r="D17" s="29"/>
      <c r="E17" s="29"/>
      <c r="F17" s="29"/>
      <c r="G17" s="29"/>
      <c r="H17" s="29"/>
      <c r="I17" s="29"/>
      <c r="J17" s="29"/>
    </row>
    <row r="18" spans="1:10" ht="17.25" x14ac:dyDescent="0.25">
      <c r="A18" s="51" t="s">
        <v>286</v>
      </c>
    </row>
    <row r="19" spans="1:10" x14ac:dyDescent="0.25">
      <c r="A19" s="38" t="s">
        <v>276</v>
      </c>
    </row>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30548-92B0-4BE1-81DC-BD021C7B02AD}">
  <dimension ref="A1:O30"/>
  <sheetViews>
    <sheetView workbookViewId="0">
      <selection activeCell="I7" sqref="I7"/>
    </sheetView>
  </sheetViews>
  <sheetFormatPr defaultColWidth="12.28515625" defaultRowHeight="15" x14ac:dyDescent="0.25"/>
  <cols>
    <col min="5" max="5" width="14.140625" bestFit="1" customWidth="1"/>
    <col min="6" max="6" width="14.140625" customWidth="1"/>
    <col min="7" max="8" width="14.140625" bestFit="1" customWidth="1"/>
    <col min="9" max="9" width="14.140625" customWidth="1"/>
    <col min="10" max="10" width="14.140625" bestFit="1" customWidth="1"/>
  </cols>
  <sheetData>
    <row r="1" spans="1:15" x14ac:dyDescent="0.25">
      <c r="A1" s="1" t="s">
        <v>703</v>
      </c>
    </row>
    <row r="2" spans="1:15" x14ac:dyDescent="0.25">
      <c r="A2" t="s">
        <v>276</v>
      </c>
    </row>
    <row r="3" spans="1:15" x14ac:dyDescent="0.25">
      <c r="G3" s="213"/>
      <c r="H3" s="213"/>
      <c r="I3" s="213"/>
      <c r="J3" s="213"/>
      <c r="K3" s="213"/>
      <c r="L3" s="213"/>
      <c r="M3" s="213"/>
      <c r="N3" s="213"/>
      <c r="O3" s="213"/>
    </row>
    <row r="4" spans="1:15" x14ac:dyDescent="0.25">
      <c r="A4" s="85"/>
      <c r="B4" s="85">
        <v>2013</v>
      </c>
      <c r="C4" s="85">
        <v>2017</v>
      </c>
      <c r="D4" s="85">
        <v>2023</v>
      </c>
      <c r="E4" s="85" t="s">
        <v>704</v>
      </c>
      <c r="F4" s="85" t="s">
        <v>705</v>
      </c>
    </row>
    <row r="5" spans="1:15" x14ac:dyDescent="0.25">
      <c r="A5" t="s">
        <v>676</v>
      </c>
      <c r="B5" s="152">
        <v>9745.0526315789466</v>
      </c>
      <c r="C5" s="152">
        <v>12909.702209414027</v>
      </c>
      <c r="D5" s="152">
        <v>12452.635599694424</v>
      </c>
      <c r="E5" s="155">
        <f>(D5-B5)/B5*100</f>
        <v>27.784180039639043</v>
      </c>
      <c r="F5" s="155">
        <v>35.073856947378651</v>
      </c>
    </row>
    <row r="6" spans="1:15" x14ac:dyDescent="0.25">
      <c r="A6" t="s">
        <v>677</v>
      </c>
      <c r="B6" s="152">
        <v>16149.78947368421</v>
      </c>
      <c r="C6" s="152">
        <v>19292.026897214218</v>
      </c>
      <c r="D6" s="152">
        <v>22647.89915966387</v>
      </c>
      <c r="E6" s="155">
        <f t="shared" ref="E6:E17" si="0">(D6-B6)/B6*100</f>
        <v>40.236497798118123</v>
      </c>
      <c r="F6" s="155">
        <v>35.073856947378651</v>
      </c>
    </row>
    <row r="7" spans="1:15" x14ac:dyDescent="0.25">
      <c r="A7" t="s">
        <v>678</v>
      </c>
      <c r="B7" s="152">
        <v>1032.7368421052631</v>
      </c>
      <c r="C7" s="152">
        <v>1385.2065321805958</v>
      </c>
      <c r="D7" s="152">
        <v>1510.3896103896104</v>
      </c>
      <c r="E7" s="155">
        <f t="shared" si="0"/>
        <v>46.251159909298742</v>
      </c>
      <c r="F7" s="155">
        <v>35.073856947378651</v>
      </c>
    </row>
    <row r="8" spans="1:15" x14ac:dyDescent="0.25">
      <c r="A8" t="s">
        <v>679</v>
      </c>
      <c r="B8" s="152">
        <v>2666.7368421052629</v>
      </c>
      <c r="C8" s="152">
        <v>2772.3342939481272</v>
      </c>
      <c r="D8" s="152">
        <v>3631.2452253628721</v>
      </c>
      <c r="E8" s="155">
        <f t="shared" si="0"/>
        <v>36.168112579724045</v>
      </c>
      <c r="F8" s="155">
        <v>35.073856947378651</v>
      </c>
    </row>
    <row r="9" spans="1:15" x14ac:dyDescent="0.25">
      <c r="A9" t="s">
        <v>680</v>
      </c>
      <c r="B9" s="152">
        <v>1336.8105263157895</v>
      </c>
      <c r="C9" s="152">
        <v>1679.1546589817485</v>
      </c>
      <c r="D9" s="152">
        <v>1819.4805194805194</v>
      </c>
      <c r="E9" s="155">
        <f t="shared" si="0"/>
        <v>36.106088608903633</v>
      </c>
      <c r="F9" s="155">
        <v>35.073856947378651</v>
      </c>
    </row>
    <row r="10" spans="1:15" x14ac:dyDescent="0.25">
      <c r="A10" t="s">
        <v>681</v>
      </c>
      <c r="B10" s="152">
        <v>2837.0526315789475</v>
      </c>
      <c r="C10" s="152">
        <v>3816.5225744476465</v>
      </c>
      <c r="D10" s="152">
        <v>4274.1787624140561</v>
      </c>
      <c r="E10" s="155">
        <f t="shared" si="0"/>
        <v>50.655603454042485</v>
      </c>
      <c r="F10" s="155">
        <v>35.073856947378651</v>
      </c>
    </row>
    <row r="11" spans="1:15" x14ac:dyDescent="0.25">
      <c r="A11" t="s">
        <v>682</v>
      </c>
      <c r="B11" s="152">
        <v>6065.6842105263158</v>
      </c>
      <c r="C11" s="152">
        <v>8629.2026897214218</v>
      </c>
      <c r="D11" s="152">
        <v>8840.5653170359055</v>
      </c>
      <c r="E11" s="155">
        <f t="shared" si="0"/>
        <v>45.747206913510176</v>
      </c>
      <c r="F11" s="155">
        <v>35.073856947378651</v>
      </c>
    </row>
    <row r="12" spans="1:15" x14ac:dyDescent="0.25">
      <c r="A12" t="s">
        <v>683</v>
      </c>
      <c r="B12" s="152">
        <v>1009.4736842105264</v>
      </c>
      <c r="C12" s="152">
        <v>1682.9971181556198</v>
      </c>
      <c r="D12" s="152">
        <v>1617.7998472116119</v>
      </c>
      <c r="E12" s="155">
        <f t="shared" si="0"/>
        <v>60.261715834309825</v>
      </c>
      <c r="F12" s="155">
        <v>35.073856947378651</v>
      </c>
    </row>
    <row r="13" spans="1:15" x14ac:dyDescent="0.25">
      <c r="A13" t="s">
        <v>684</v>
      </c>
      <c r="B13" s="152">
        <v>9309.4736842105267</v>
      </c>
      <c r="C13" s="152">
        <v>10420.749279538906</v>
      </c>
      <c r="D13" s="152">
        <v>11517.494270435449</v>
      </c>
      <c r="E13" s="155">
        <f t="shared" si="0"/>
        <v>23.717995894546316</v>
      </c>
      <c r="F13" s="155">
        <v>35.073856947378651</v>
      </c>
    </row>
    <row r="14" spans="1:15" x14ac:dyDescent="0.25">
      <c r="A14" t="s">
        <v>685</v>
      </c>
      <c r="B14" s="152">
        <v>681.78947368421063</v>
      </c>
      <c r="C14" s="152">
        <v>1109.5100864553315</v>
      </c>
      <c r="D14" s="152">
        <v>1446.2948815889993</v>
      </c>
      <c r="E14" s="155">
        <f t="shared" si="0"/>
        <v>112.13218118103273</v>
      </c>
      <c r="F14" s="155">
        <v>35.073856947378651</v>
      </c>
    </row>
    <row r="15" spans="1:15" x14ac:dyDescent="0.25">
      <c r="A15" t="s">
        <v>686</v>
      </c>
      <c r="B15" s="152">
        <v>2554.7368421052633</v>
      </c>
      <c r="C15" s="152">
        <v>3439.9615754082615</v>
      </c>
      <c r="D15" s="152">
        <v>2913.521772345302</v>
      </c>
      <c r="E15" s="155">
        <f t="shared" si="0"/>
        <v>14.043909506717622</v>
      </c>
      <c r="F15" s="155">
        <v>35.073856947378651</v>
      </c>
    </row>
    <row r="16" spans="1:15" x14ac:dyDescent="0.25">
      <c r="A16" t="s">
        <v>691</v>
      </c>
      <c r="B16" s="152"/>
      <c r="C16" s="152"/>
      <c r="D16" s="152"/>
      <c r="E16" s="155"/>
      <c r="F16" s="155"/>
    </row>
    <row r="17" spans="1:6" x14ac:dyDescent="0.25">
      <c r="A17" t="s">
        <v>267</v>
      </c>
      <c r="B17" s="153">
        <v>53419.208884210522</v>
      </c>
      <c r="C17" s="153">
        <v>67137.367915465904</v>
      </c>
      <c r="D17" s="153">
        <v>72155.385790679909</v>
      </c>
      <c r="E17" s="155">
        <f t="shared" si="0"/>
        <v>35.073856947378651</v>
      </c>
      <c r="F17" s="155"/>
    </row>
    <row r="19" spans="1:6" x14ac:dyDescent="0.25">
      <c r="E19" s="16"/>
      <c r="F19" s="16"/>
    </row>
    <row r="20" spans="1:6" x14ac:dyDescent="0.25">
      <c r="E20" s="16"/>
      <c r="F20" s="16"/>
    </row>
    <row r="21" spans="1:6" x14ac:dyDescent="0.25">
      <c r="E21" s="16"/>
      <c r="F21" s="16"/>
    </row>
    <row r="22" spans="1:6" x14ac:dyDescent="0.25">
      <c r="E22" s="16"/>
      <c r="F22" s="16"/>
    </row>
    <row r="23" spans="1:6" x14ac:dyDescent="0.25">
      <c r="E23" s="16"/>
      <c r="F23" s="16"/>
    </row>
    <row r="24" spans="1:6" x14ac:dyDescent="0.25">
      <c r="E24" s="16"/>
      <c r="F24" s="16"/>
    </row>
    <row r="25" spans="1:6" x14ac:dyDescent="0.25">
      <c r="E25" s="16"/>
      <c r="F25" s="16"/>
    </row>
    <row r="26" spans="1:6" x14ac:dyDescent="0.25">
      <c r="E26" s="16"/>
      <c r="F26" s="16"/>
    </row>
    <row r="27" spans="1:6" x14ac:dyDescent="0.25">
      <c r="E27" s="16"/>
      <c r="F27" s="16"/>
    </row>
    <row r="28" spans="1:6" x14ac:dyDescent="0.25">
      <c r="E28" s="16"/>
      <c r="F28" s="16"/>
    </row>
    <row r="29" spans="1:6" x14ac:dyDescent="0.25">
      <c r="E29" s="16"/>
      <c r="F29" s="16"/>
    </row>
    <row r="30" spans="1:6" x14ac:dyDescent="0.25">
      <c r="E30" s="16"/>
      <c r="F30" s="16"/>
    </row>
  </sheetData>
  <mergeCells count="4">
    <mergeCell ref="G3:H3"/>
    <mergeCell ref="I3:J3"/>
    <mergeCell ref="K3:M3"/>
    <mergeCell ref="N3:O3"/>
  </mergeCells>
  <pageMargins left="0.7" right="0.7" top="0.75" bottom="0.75" header="0.3" footer="0.3"/>
  <pageSetup paperSize="9" orientation="portrait" verticalDpi="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079C-50D5-4F58-9C83-2D1748AA9255}">
  <dimension ref="A1:G26"/>
  <sheetViews>
    <sheetView workbookViewId="0">
      <selection activeCell="D8" sqref="D8"/>
    </sheetView>
  </sheetViews>
  <sheetFormatPr defaultColWidth="12.28515625" defaultRowHeight="15" x14ac:dyDescent="0.25"/>
  <cols>
    <col min="1" max="1" width="19.85546875" customWidth="1"/>
    <col min="2" max="2" width="14.7109375" customWidth="1"/>
    <col min="3" max="3" width="13.7109375" customWidth="1"/>
    <col min="4" max="4" width="17.5703125" customWidth="1"/>
    <col min="5" max="5" width="17.85546875" customWidth="1"/>
    <col min="6" max="6" width="13.28515625" customWidth="1"/>
    <col min="7" max="7" width="14.42578125" customWidth="1"/>
  </cols>
  <sheetData>
    <row r="1" spans="1:7" x14ac:dyDescent="0.25">
      <c r="A1" s="1" t="s">
        <v>165</v>
      </c>
      <c r="B1" s="1" t="s">
        <v>706</v>
      </c>
    </row>
    <row r="2" spans="1:7" x14ac:dyDescent="0.25">
      <c r="A2" t="s">
        <v>276</v>
      </c>
    </row>
    <row r="3" spans="1:7" x14ac:dyDescent="0.25">
      <c r="A3" s="85"/>
      <c r="B3" s="85" t="s">
        <v>267</v>
      </c>
      <c r="C3" s="85" t="s">
        <v>264</v>
      </c>
      <c r="D3" s="85" t="s">
        <v>265</v>
      </c>
      <c r="E3" s="85" t="s">
        <v>266</v>
      </c>
      <c r="F3" s="85" t="s">
        <v>707</v>
      </c>
      <c r="G3" s="85" t="s">
        <v>708</v>
      </c>
    </row>
    <row r="4" spans="1:7" x14ac:dyDescent="0.25">
      <c r="A4" t="s">
        <v>676</v>
      </c>
      <c r="B4" s="153">
        <v>16300.5</v>
      </c>
      <c r="C4" s="152">
        <v>10596</v>
      </c>
      <c r="D4" s="152">
        <v>3566</v>
      </c>
      <c r="E4" s="152">
        <v>2138.5</v>
      </c>
      <c r="F4" s="155">
        <f>C4/B4*100</f>
        <v>65.004140977270637</v>
      </c>
      <c r="G4" s="155">
        <f>$F$15</f>
        <v>49.808049430712522</v>
      </c>
    </row>
    <row r="5" spans="1:7" x14ac:dyDescent="0.25">
      <c r="A5" t="s">
        <v>677</v>
      </c>
      <c r="B5" s="153">
        <v>29646.100000000002</v>
      </c>
      <c r="C5" s="153">
        <v>13688</v>
      </c>
      <c r="D5" s="153">
        <v>5064.3999999999996</v>
      </c>
      <c r="E5" s="152">
        <v>10893.7</v>
      </c>
      <c r="F5" s="155">
        <f t="shared" ref="F5:F15" si="0">C5/B5*100</f>
        <v>46.17133450942957</v>
      </c>
      <c r="G5" s="155">
        <f>$F$15</f>
        <v>49.808049430712522</v>
      </c>
    </row>
    <row r="6" spans="1:7" x14ac:dyDescent="0.25">
      <c r="A6" t="s">
        <v>678</v>
      </c>
      <c r="B6" s="153">
        <v>1977.1</v>
      </c>
      <c r="C6" s="153">
        <v>1065</v>
      </c>
      <c r="D6" s="153">
        <v>301.7</v>
      </c>
      <c r="E6" s="152">
        <v>610.4</v>
      </c>
      <c r="F6" s="155">
        <f t="shared" si="0"/>
        <v>53.866774568812914</v>
      </c>
      <c r="G6" s="155">
        <f t="shared" ref="G6:G15" si="1">$F$15</f>
        <v>49.808049430712522</v>
      </c>
    </row>
    <row r="7" spans="1:7" x14ac:dyDescent="0.25">
      <c r="A7" t="s">
        <v>679</v>
      </c>
      <c r="B7" s="153">
        <v>4753.2999999999993</v>
      </c>
      <c r="C7" s="153">
        <v>3882</v>
      </c>
      <c r="D7" s="153">
        <v>397.9</v>
      </c>
      <c r="E7" s="152">
        <v>473.4</v>
      </c>
      <c r="F7" s="155">
        <f t="shared" si="0"/>
        <v>81.669576925504401</v>
      </c>
      <c r="G7" s="155">
        <f t="shared" si="1"/>
        <v>49.808049430712522</v>
      </c>
    </row>
    <row r="8" spans="1:7" x14ac:dyDescent="0.25">
      <c r="A8" t="s">
        <v>680</v>
      </c>
      <c r="B8" s="153">
        <v>2381.6999999999998</v>
      </c>
      <c r="C8" s="153">
        <v>1440</v>
      </c>
      <c r="D8" s="153">
        <v>325.7</v>
      </c>
      <c r="E8" s="152">
        <v>616</v>
      </c>
      <c r="F8" s="155">
        <f t="shared" si="0"/>
        <v>60.46101524121427</v>
      </c>
      <c r="G8" s="155">
        <f t="shared" si="1"/>
        <v>49.808049430712522</v>
      </c>
    </row>
    <row r="9" spans="1:7" x14ac:dyDescent="0.25">
      <c r="A9" t="s">
        <v>681</v>
      </c>
      <c r="B9" s="153">
        <v>5594.9</v>
      </c>
      <c r="C9" s="153">
        <v>4053</v>
      </c>
      <c r="D9" s="153">
        <v>401.2</v>
      </c>
      <c r="E9" s="152">
        <v>1140.7</v>
      </c>
      <c r="F9" s="155">
        <f t="shared" si="0"/>
        <v>72.440973029008575</v>
      </c>
      <c r="G9" s="155">
        <f t="shared" si="1"/>
        <v>49.808049430712522</v>
      </c>
    </row>
    <row r="10" spans="1:7" x14ac:dyDescent="0.25">
      <c r="A10" t="s">
        <v>682</v>
      </c>
      <c r="B10" s="153">
        <v>11572.3</v>
      </c>
      <c r="C10" s="153">
        <v>4402</v>
      </c>
      <c r="D10" s="153">
        <v>2558.9</v>
      </c>
      <c r="E10" s="152">
        <v>4611.3999999999996</v>
      </c>
      <c r="F10" s="155">
        <f t="shared" si="0"/>
        <v>38.039110634878114</v>
      </c>
      <c r="G10" s="155">
        <f t="shared" si="1"/>
        <v>49.808049430712522</v>
      </c>
    </row>
    <row r="11" spans="1:7" x14ac:dyDescent="0.25">
      <c r="A11" t="s">
        <v>683</v>
      </c>
      <c r="B11" s="153">
        <v>2117.6999999999998</v>
      </c>
      <c r="C11" s="153">
        <v>1498</v>
      </c>
      <c r="D11" s="153">
        <v>212.6</v>
      </c>
      <c r="E11" s="152">
        <v>407.1</v>
      </c>
      <c r="F11" s="155">
        <f t="shared" si="0"/>
        <v>70.737120460877378</v>
      </c>
      <c r="G11" s="155">
        <f t="shared" si="1"/>
        <v>49.808049430712522</v>
      </c>
    </row>
    <row r="12" spans="1:7" x14ac:dyDescent="0.25">
      <c r="A12" t="s">
        <v>684</v>
      </c>
      <c r="B12" s="153">
        <v>15076.400000000001</v>
      </c>
      <c r="C12" s="153">
        <v>5271</v>
      </c>
      <c r="D12" s="153">
        <v>3863.1</v>
      </c>
      <c r="E12" s="152">
        <v>5942.3</v>
      </c>
      <c r="F12" s="155">
        <f t="shared" si="0"/>
        <v>34.961927250537258</v>
      </c>
      <c r="G12" s="155">
        <f t="shared" si="1"/>
        <v>49.808049430712522</v>
      </c>
    </row>
    <row r="13" spans="1:7" x14ac:dyDescent="0.25">
      <c r="A13" t="s">
        <v>685</v>
      </c>
      <c r="B13" s="153">
        <v>1893.2</v>
      </c>
      <c r="C13" s="153">
        <v>1087</v>
      </c>
      <c r="D13" s="153">
        <v>170.9</v>
      </c>
      <c r="E13" s="152">
        <v>635.29999999999995</v>
      </c>
      <c r="F13" s="155">
        <f t="shared" si="0"/>
        <v>57.416015212338898</v>
      </c>
      <c r="G13" s="155">
        <f t="shared" si="1"/>
        <v>49.808049430712522</v>
      </c>
    </row>
    <row r="14" spans="1:7" x14ac:dyDescent="0.25">
      <c r="A14" t="s">
        <v>686</v>
      </c>
      <c r="B14" s="153">
        <v>3813.8</v>
      </c>
      <c r="C14" s="153">
        <v>738</v>
      </c>
      <c r="D14" s="153">
        <v>968.90000000000009</v>
      </c>
      <c r="E14" s="152">
        <v>2106.9</v>
      </c>
      <c r="F14" s="155">
        <f t="shared" si="0"/>
        <v>19.350778750852168</v>
      </c>
      <c r="G14" s="155">
        <f t="shared" si="1"/>
        <v>49.808049430712522</v>
      </c>
    </row>
    <row r="15" spans="1:7" x14ac:dyDescent="0.25">
      <c r="A15" t="s">
        <v>267</v>
      </c>
      <c r="B15" s="153">
        <f t="shared" ref="B15" si="2">SUM(C15:E15)</f>
        <v>94451.4</v>
      </c>
      <c r="C15" s="153">
        <v>47044.4</v>
      </c>
      <c r="D15" s="153">
        <v>17831.300000000003</v>
      </c>
      <c r="E15" s="153">
        <v>29575.699999999993</v>
      </c>
      <c r="F15" s="155">
        <f t="shared" si="0"/>
        <v>49.808049430712522</v>
      </c>
      <c r="G15" s="155">
        <f t="shared" si="1"/>
        <v>49.808049430712522</v>
      </c>
    </row>
    <row r="16" spans="1:7" x14ac:dyDescent="0.25">
      <c r="D16" s="16"/>
      <c r="E16" s="16"/>
    </row>
    <row r="17" spans="5:5" x14ac:dyDescent="0.25">
      <c r="E17" s="16"/>
    </row>
    <row r="18" spans="5:5" x14ac:dyDescent="0.25">
      <c r="E18" s="16"/>
    </row>
    <row r="19" spans="5:5" x14ac:dyDescent="0.25">
      <c r="E19" s="16"/>
    </row>
    <row r="20" spans="5:5" x14ac:dyDescent="0.25">
      <c r="E20" s="16"/>
    </row>
    <row r="21" spans="5:5" x14ac:dyDescent="0.25">
      <c r="E21" s="16"/>
    </row>
    <row r="22" spans="5:5" x14ac:dyDescent="0.25">
      <c r="E22" s="16"/>
    </row>
    <row r="23" spans="5:5" x14ac:dyDescent="0.25">
      <c r="E23" s="16"/>
    </row>
    <row r="24" spans="5:5" x14ac:dyDescent="0.25">
      <c r="E24" s="16"/>
    </row>
    <row r="25" spans="5:5" x14ac:dyDescent="0.25">
      <c r="E25" s="16"/>
    </row>
    <row r="26" spans="5:5" x14ac:dyDescent="0.25">
      <c r="E26" s="16"/>
    </row>
  </sheetData>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CAD8-908F-410E-A920-3A5EA97A0AE0}">
  <dimension ref="A1:S59"/>
  <sheetViews>
    <sheetView workbookViewId="0">
      <selection activeCell="G11" sqref="G11"/>
    </sheetView>
  </sheetViews>
  <sheetFormatPr defaultColWidth="12.85546875" defaultRowHeight="15" x14ac:dyDescent="0.25"/>
  <cols>
    <col min="1" max="16384" width="12.85546875" style="130"/>
  </cols>
  <sheetData>
    <row r="1" spans="1:19" x14ac:dyDescent="0.25">
      <c r="A1" s="156" t="s">
        <v>709</v>
      </c>
    </row>
    <row r="2" spans="1:19" x14ac:dyDescent="0.25">
      <c r="A2" s="130" t="s">
        <v>276</v>
      </c>
    </row>
    <row r="3" spans="1:19" x14ac:dyDescent="0.25">
      <c r="G3" s="2"/>
      <c r="H3" s="2"/>
      <c r="I3" s="2"/>
      <c r="J3" s="2"/>
      <c r="K3" s="2"/>
      <c r="L3" s="2"/>
      <c r="M3" s="2"/>
      <c r="N3" s="2"/>
      <c r="O3" s="2"/>
      <c r="P3" s="2"/>
      <c r="Q3" s="2"/>
      <c r="R3" s="2"/>
      <c r="S3" s="2"/>
    </row>
    <row r="4" spans="1:19" x14ac:dyDescent="0.25">
      <c r="A4"/>
      <c r="B4"/>
      <c r="C4"/>
      <c r="D4"/>
      <c r="E4"/>
      <c r="F4"/>
      <c r="G4"/>
      <c r="H4" s="2"/>
      <c r="I4" s="2"/>
      <c r="J4" s="2"/>
      <c r="K4" s="2"/>
      <c r="L4" s="2"/>
      <c r="M4" s="2"/>
      <c r="N4" s="2"/>
      <c r="O4" s="2"/>
      <c r="P4" s="2"/>
      <c r="Q4" s="2"/>
      <c r="R4" s="2"/>
      <c r="S4" s="2"/>
    </row>
    <row r="5" spans="1:19" x14ac:dyDescent="0.25">
      <c r="A5" s="85"/>
      <c r="B5" s="85" t="s">
        <v>264</v>
      </c>
      <c r="C5" s="85" t="s">
        <v>290</v>
      </c>
      <c r="D5" s="85" t="s">
        <v>291</v>
      </c>
      <c r="E5" s="85" t="s">
        <v>292</v>
      </c>
      <c r="F5"/>
      <c r="G5"/>
      <c r="H5" s="2"/>
      <c r="I5" s="2"/>
      <c r="J5" s="217"/>
      <c r="K5" s="217"/>
      <c r="L5" s="217"/>
      <c r="M5" s="217"/>
      <c r="N5" s="217"/>
      <c r="O5" s="217"/>
      <c r="P5" s="217"/>
      <c r="Q5" s="217"/>
      <c r="R5" s="2"/>
      <c r="S5" s="2"/>
    </row>
    <row r="6" spans="1:19" x14ac:dyDescent="0.25">
      <c r="A6" s="158" t="s">
        <v>710</v>
      </c>
      <c r="B6" s="159">
        <v>43.082656615599625</v>
      </c>
      <c r="C6" s="159">
        <v>42.58292659685975</v>
      </c>
      <c r="D6" s="159">
        <v>4.9390689352150847</v>
      </c>
      <c r="E6" s="159">
        <v>9.3964066023652482</v>
      </c>
      <c r="F6"/>
      <c r="G6"/>
      <c r="H6" s="2"/>
      <c r="I6" s="2"/>
      <c r="J6" s="2"/>
      <c r="K6" s="2"/>
      <c r="L6" s="2"/>
      <c r="M6" s="2"/>
      <c r="N6" s="2"/>
      <c r="O6" s="2"/>
      <c r="P6" s="2"/>
      <c r="Q6" s="2"/>
      <c r="R6" s="2"/>
      <c r="S6" s="2"/>
    </row>
    <row r="7" spans="1:19" x14ac:dyDescent="0.25">
      <c r="A7" t="s">
        <v>676</v>
      </c>
      <c r="B7" s="155">
        <v>53.362495758487363</v>
      </c>
      <c r="C7" s="155">
        <v>30.50760300533754</v>
      </c>
      <c r="D7" s="155">
        <v>3.142507646685786</v>
      </c>
      <c r="E7" s="155">
        <v>12.987393589489308</v>
      </c>
      <c r="F7"/>
      <c r="G7"/>
      <c r="H7" s="2"/>
      <c r="I7" s="2"/>
      <c r="J7" s="2"/>
      <c r="K7" s="2"/>
      <c r="L7" s="2"/>
      <c r="M7" s="2"/>
      <c r="N7" s="2"/>
      <c r="O7" s="2"/>
      <c r="P7" s="2"/>
      <c r="Q7" s="2"/>
      <c r="R7" s="2"/>
      <c r="S7" s="2"/>
    </row>
    <row r="8" spans="1:19" x14ac:dyDescent="0.25">
      <c r="A8" t="s">
        <v>677</v>
      </c>
      <c r="B8" s="155">
        <v>40.456376516258963</v>
      </c>
      <c r="C8" s="155">
        <v>44.341174195147445</v>
      </c>
      <c r="D8" s="155">
        <v>6.5465229167463557</v>
      </c>
      <c r="E8" s="155">
        <v>8.6559263718472401</v>
      </c>
      <c r="F8"/>
      <c r="G8"/>
      <c r="H8" s="2"/>
      <c r="I8" s="2"/>
      <c r="J8" s="2"/>
      <c r="K8" s="2"/>
      <c r="L8" s="2"/>
      <c r="M8" s="2"/>
      <c r="N8" s="2"/>
      <c r="O8" s="2"/>
      <c r="P8" s="2"/>
      <c r="Q8" s="2"/>
      <c r="R8" s="2"/>
      <c r="S8" s="2"/>
    </row>
    <row r="9" spans="1:19" x14ac:dyDescent="0.25">
      <c r="A9" t="s">
        <v>678</v>
      </c>
      <c r="B9" s="155">
        <v>35.203650378950265</v>
      </c>
      <c r="C9" s="155">
        <v>46.059443019954543</v>
      </c>
      <c r="D9" s="155">
        <v>3.8553740566686354</v>
      </c>
      <c r="E9" s="155">
        <v>14.881532544426562</v>
      </c>
      <c r="F9"/>
      <c r="G9"/>
      <c r="H9" s="2"/>
      <c r="I9" s="2"/>
      <c r="J9" s="2"/>
      <c r="K9" s="2"/>
      <c r="L9" s="2"/>
      <c r="M9" s="2"/>
      <c r="N9" s="2"/>
      <c r="O9" s="2"/>
      <c r="P9" s="2"/>
      <c r="Q9" s="2"/>
      <c r="R9" s="2"/>
      <c r="S9" s="2"/>
    </row>
    <row r="10" spans="1:19" x14ac:dyDescent="0.25">
      <c r="A10" t="s">
        <v>679</v>
      </c>
      <c r="B10" s="155">
        <v>66.093922088195399</v>
      </c>
      <c r="C10" s="155">
        <v>19.643629179951589</v>
      </c>
      <c r="D10" s="155">
        <v>2.7317414917755318</v>
      </c>
      <c r="E10" s="155">
        <v>11.530707240077462</v>
      </c>
      <c r="F10"/>
      <c r="G10"/>
      <c r="H10" s="2"/>
      <c r="I10" s="2"/>
      <c r="J10" s="2"/>
      <c r="K10" s="2"/>
      <c r="L10" s="2"/>
      <c r="M10" s="2"/>
      <c r="N10" s="2"/>
      <c r="O10" s="2"/>
      <c r="P10" s="2"/>
      <c r="Q10" s="2"/>
      <c r="R10" s="2"/>
      <c r="S10" s="2"/>
    </row>
    <row r="11" spans="1:19" x14ac:dyDescent="0.25">
      <c r="A11" t="s">
        <v>680</v>
      </c>
      <c r="B11" s="155">
        <v>52.002107282508092</v>
      </c>
      <c r="C11" s="155">
        <v>39.8620611489727</v>
      </c>
      <c r="D11" s="155">
        <v>4.7954949490285292</v>
      </c>
      <c r="E11" s="155">
        <v>3.3403366194906843</v>
      </c>
      <c r="F11"/>
      <c r="G11"/>
      <c r="H11" s="2"/>
      <c r="I11" s="2"/>
      <c r="J11" s="2"/>
      <c r="K11" s="2"/>
      <c r="L11" s="2"/>
      <c r="M11" s="2"/>
      <c r="N11" s="2"/>
      <c r="O11" s="2"/>
      <c r="P11" s="2"/>
      <c r="Q11" s="2"/>
      <c r="R11" s="2"/>
      <c r="S11" s="2"/>
    </row>
    <row r="12" spans="1:19" x14ac:dyDescent="0.25">
      <c r="A12" t="s">
        <v>681</v>
      </c>
      <c r="B12" s="155">
        <v>59.244328072150509</v>
      </c>
      <c r="C12" s="155">
        <v>25.157722870361404</v>
      </c>
      <c r="D12" s="155">
        <v>5.5599032301772562</v>
      </c>
      <c r="E12" s="155">
        <v>10.038045827310842</v>
      </c>
      <c r="F12"/>
      <c r="G12"/>
      <c r="H12" s="2"/>
      <c r="I12" s="2"/>
      <c r="J12" s="2"/>
      <c r="K12" s="2"/>
      <c r="L12" s="2"/>
      <c r="M12" s="2"/>
      <c r="N12" s="2"/>
      <c r="O12" s="2"/>
      <c r="P12" s="2"/>
      <c r="Q12" s="2"/>
      <c r="R12" s="2"/>
      <c r="S12" s="2"/>
    </row>
    <row r="13" spans="1:19" x14ac:dyDescent="0.25">
      <c r="A13" t="s">
        <v>682</v>
      </c>
      <c r="B13" s="155">
        <v>34.05173210832173</v>
      </c>
      <c r="C13" s="155">
        <v>54.967568495168848</v>
      </c>
      <c r="D13" s="155">
        <v>5.2224115324920781</v>
      </c>
      <c r="E13" s="155">
        <v>5.7582878640173538</v>
      </c>
      <c r="F13"/>
      <c r="G13"/>
      <c r="H13" s="2"/>
      <c r="I13" s="2"/>
      <c r="J13" s="2"/>
      <c r="K13" s="2"/>
      <c r="L13" s="2"/>
      <c r="M13" s="2"/>
      <c r="N13" s="2"/>
      <c r="O13" s="2"/>
      <c r="P13" s="2"/>
      <c r="Q13" s="2"/>
      <c r="R13" s="2"/>
      <c r="S13" s="2"/>
    </row>
    <row r="14" spans="1:19" x14ac:dyDescent="0.25">
      <c r="A14" t="s">
        <v>683</v>
      </c>
      <c r="B14" s="155">
        <v>59.502132503318016</v>
      </c>
      <c r="C14" s="155">
        <v>31.909617755274581</v>
      </c>
      <c r="D14" s="155">
        <v>4.3095931948819919</v>
      </c>
      <c r="E14" s="155">
        <v>4.2786565465254123</v>
      </c>
      <c r="F14"/>
      <c r="G14"/>
      <c r="H14" s="2"/>
      <c r="I14" s="2"/>
      <c r="J14" s="2"/>
      <c r="K14" s="2"/>
      <c r="L14" s="2"/>
      <c r="M14" s="2"/>
      <c r="N14" s="2"/>
      <c r="O14" s="2"/>
      <c r="P14" s="2"/>
      <c r="Q14" s="2"/>
      <c r="R14" s="2"/>
      <c r="S14" s="2"/>
    </row>
    <row r="15" spans="1:19" x14ac:dyDescent="0.25">
      <c r="A15" t="s">
        <v>684</v>
      </c>
      <c r="B15" s="155">
        <v>37.268401967022484</v>
      </c>
      <c r="C15" s="155">
        <v>48.884378230837875</v>
      </c>
      <c r="D15" s="155">
        <v>4.6425367980971046</v>
      </c>
      <c r="E15" s="155">
        <v>9.2046830040425451</v>
      </c>
      <c r="F15"/>
      <c r="G15"/>
      <c r="H15" s="2"/>
      <c r="I15" s="2"/>
      <c r="J15" s="2"/>
      <c r="K15" s="2"/>
      <c r="L15" s="2"/>
      <c r="M15" s="2"/>
      <c r="N15" s="2"/>
      <c r="O15" s="2"/>
      <c r="P15" s="2"/>
      <c r="Q15" s="2"/>
      <c r="R15" s="2"/>
      <c r="S15" s="2"/>
    </row>
    <row r="16" spans="1:19" x14ac:dyDescent="0.25">
      <c r="A16" t="s">
        <v>685</v>
      </c>
      <c r="B16" s="155">
        <v>36.009058723220825</v>
      </c>
      <c r="C16" s="155">
        <v>42.477952775039597</v>
      </c>
      <c r="D16" s="155">
        <v>2.9478885694634185</v>
      </c>
      <c r="E16" s="155">
        <v>18.565099932276166</v>
      </c>
      <c r="F16"/>
      <c r="G16"/>
      <c r="H16" s="2"/>
      <c r="I16" s="2"/>
      <c r="J16" s="2"/>
      <c r="K16" s="2"/>
      <c r="L16" s="2"/>
      <c r="M16" s="2"/>
      <c r="N16" s="2"/>
      <c r="O16" s="2"/>
      <c r="P16" s="2"/>
      <c r="Q16" s="2"/>
      <c r="R16" s="2"/>
      <c r="S16" s="2"/>
    </row>
    <row r="17" spans="1:19" x14ac:dyDescent="0.25">
      <c r="A17" t="s">
        <v>686</v>
      </c>
      <c r="B17" s="155">
        <v>17.961714620640642</v>
      </c>
      <c r="C17" s="155">
        <v>71.522511902717014</v>
      </c>
      <c r="D17" s="155">
        <v>3.9902916313180117</v>
      </c>
      <c r="E17" s="155">
        <v>6.5254818453243404</v>
      </c>
      <c r="F17"/>
      <c r="G17"/>
      <c r="H17" s="2"/>
      <c r="I17" s="2"/>
      <c r="J17" s="2"/>
      <c r="K17" s="2"/>
      <c r="L17" s="2"/>
      <c r="M17" s="2"/>
      <c r="N17" s="2"/>
      <c r="O17" s="2"/>
      <c r="P17" s="2"/>
      <c r="Q17" s="2"/>
      <c r="R17" s="2"/>
      <c r="S17" s="2"/>
    </row>
    <row r="18" spans="1:19" x14ac:dyDescent="0.25">
      <c r="A18"/>
      <c r="B18" s="155"/>
      <c r="C18" s="155"/>
      <c r="D18" s="155"/>
      <c r="E18" s="155"/>
      <c r="F18"/>
      <c r="G18"/>
      <c r="H18" s="2"/>
      <c r="I18" s="2"/>
      <c r="J18" s="2"/>
      <c r="K18" s="2"/>
      <c r="L18" s="2"/>
      <c r="M18" s="2"/>
      <c r="N18" s="2"/>
      <c r="O18" s="2"/>
      <c r="P18" s="2"/>
      <c r="Q18" s="2"/>
      <c r="R18" s="2"/>
      <c r="S18" s="2"/>
    </row>
    <row r="19" spans="1:19" x14ac:dyDescent="0.25">
      <c r="A19" s="1" t="s">
        <v>267</v>
      </c>
      <c r="B19" s="157">
        <v>43.082656615599625</v>
      </c>
      <c r="C19" s="157">
        <v>42.58292659685975</v>
      </c>
      <c r="D19" s="157">
        <v>4.9390689352150847</v>
      </c>
      <c r="E19" s="157">
        <v>9.3964066023652482</v>
      </c>
      <c r="F19"/>
      <c r="G19"/>
      <c r="H19" s="2"/>
      <c r="I19" s="2"/>
      <c r="J19" s="2"/>
      <c r="K19" s="2"/>
      <c r="L19" s="2"/>
      <c r="M19" s="2"/>
      <c r="N19" s="2"/>
      <c r="O19" s="2"/>
      <c r="P19" s="2"/>
      <c r="Q19" s="2"/>
      <c r="R19" s="2"/>
      <c r="S19" s="2"/>
    </row>
    <row r="20" spans="1:19" x14ac:dyDescent="0.25">
      <c r="A20"/>
      <c r="B20"/>
      <c r="C20"/>
      <c r="D20"/>
      <c r="E20"/>
      <c r="F20"/>
      <c r="G20"/>
      <c r="H20" s="2"/>
      <c r="I20" s="2"/>
      <c r="J20" s="2"/>
      <c r="K20" s="2"/>
      <c r="L20" s="2"/>
      <c r="M20" s="2"/>
      <c r="N20" s="2"/>
      <c r="O20" s="2"/>
      <c r="P20" s="2"/>
      <c r="Q20" s="2"/>
      <c r="R20" s="2"/>
      <c r="S20" s="2"/>
    </row>
    <row r="21" spans="1:19" x14ac:dyDescent="0.25">
      <c r="G21" s="2"/>
      <c r="H21" s="2"/>
      <c r="I21" s="2"/>
      <c r="J21" s="2"/>
      <c r="K21" s="2"/>
      <c r="L21" s="2"/>
      <c r="M21" s="2"/>
      <c r="N21" s="2"/>
      <c r="O21" s="2"/>
      <c r="P21" s="2"/>
      <c r="Q21" s="2"/>
      <c r="R21" s="2"/>
      <c r="S21" s="2"/>
    </row>
    <row r="22" spans="1:19" x14ac:dyDescent="0.25">
      <c r="G22" s="2"/>
      <c r="H22" s="2"/>
      <c r="I22" s="2"/>
      <c r="J22" s="2"/>
      <c r="K22" s="2"/>
      <c r="L22" s="2"/>
      <c r="M22" s="2"/>
      <c r="N22" s="2"/>
      <c r="O22" s="2"/>
      <c r="P22" s="2"/>
      <c r="Q22" s="2"/>
      <c r="R22" s="2"/>
      <c r="S22" s="2"/>
    </row>
    <row r="23" spans="1:19" x14ac:dyDescent="0.25">
      <c r="G23" s="2"/>
      <c r="H23" s="2"/>
      <c r="I23" s="2"/>
      <c r="J23" s="2"/>
      <c r="K23" s="2"/>
      <c r="L23" s="2"/>
      <c r="M23" s="2"/>
      <c r="N23" s="2"/>
      <c r="O23" s="2"/>
      <c r="P23" s="2"/>
      <c r="Q23" s="2"/>
      <c r="R23" s="2"/>
      <c r="S23" s="2"/>
    </row>
    <row r="24" spans="1:19" x14ac:dyDescent="0.25">
      <c r="G24" s="2"/>
      <c r="H24" s="2"/>
      <c r="I24" s="2"/>
      <c r="J24" s="2"/>
      <c r="K24" s="2"/>
      <c r="L24" s="2"/>
      <c r="M24" s="2"/>
      <c r="N24" s="2"/>
      <c r="O24" s="2"/>
      <c r="P24" s="2"/>
      <c r="Q24" s="2"/>
      <c r="R24" s="2"/>
      <c r="S24" s="2"/>
    </row>
    <row r="25" spans="1:19" x14ac:dyDescent="0.25">
      <c r="G25" s="2"/>
      <c r="H25" s="2"/>
      <c r="I25" s="2"/>
      <c r="J25" s="2"/>
      <c r="K25" s="2"/>
      <c r="L25" s="2"/>
      <c r="M25" s="2"/>
      <c r="N25" s="2"/>
      <c r="O25" s="2"/>
      <c r="P25" s="2"/>
      <c r="Q25" s="2"/>
      <c r="R25" s="2"/>
      <c r="S25" s="2"/>
    </row>
    <row r="26" spans="1:19" x14ac:dyDescent="0.25">
      <c r="G26" s="2"/>
      <c r="H26" s="2"/>
      <c r="I26" s="2"/>
      <c r="J26" s="2"/>
      <c r="K26" s="2"/>
      <c r="L26" s="2"/>
      <c r="M26" s="2"/>
      <c r="N26" s="2"/>
      <c r="O26" s="2"/>
      <c r="P26" s="2"/>
      <c r="Q26" s="2"/>
      <c r="R26" s="2"/>
      <c r="S26" s="2"/>
    </row>
    <row r="27" spans="1:19" x14ac:dyDescent="0.25">
      <c r="G27" s="2"/>
      <c r="H27" s="2"/>
      <c r="I27" s="2"/>
      <c r="J27" s="2"/>
      <c r="K27" s="2"/>
      <c r="L27" s="2"/>
      <c r="M27" s="2"/>
      <c r="N27" s="2"/>
      <c r="O27" s="2"/>
      <c r="P27" s="2"/>
      <c r="Q27" s="2"/>
      <c r="R27" s="2"/>
      <c r="S27" s="2"/>
    </row>
    <row r="28" spans="1:19" x14ac:dyDescent="0.25">
      <c r="G28" s="2"/>
      <c r="H28" s="2"/>
      <c r="I28" s="2"/>
      <c r="J28" s="2"/>
      <c r="K28" s="2"/>
      <c r="L28" s="2"/>
      <c r="M28" s="2"/>
      <c r="N28" s="2"/>
      <c r="O28" s="2"/>
      <c r="P28" s="2"/>
      <c r="Q28" s="2"/>
      <c r="R28" s="2"/>
      <c r="S28" s="2"/>
    </row>
    <row r="29" spans="1:19" x14ac:dyDescent="0.25">
      <c r="G29" s="2"/>
      <c r="H29" s="2"/>
      <c r="I29" s="2"/>
      <c r="J29" s="2"/>
      <c r="K29" s="2"/>
      <c r="L29" s="2"/>
      <c r="M29" s="2"/>
      <c r="N29" s="2"/>
      <c r="O29" s="2"/>
      <c r="P29" s="2"/>
      <c r="Q29" s="2"/>
      <c r="R29" s="2"/>
      <c r="S29" s="2"/>
    </row>
    <row r="30" spans="1:19" x14ac:dyDescent="0.25">
      <c r="G30" s="2"/>
      <c r="H30" s="2"/>
      <c r="I30" s="2"/>
      <c r="J30" s="2"/>
      <c r="K30" s="2"/>
      <c r="L30" s="2"/>
      <c r="M30" s="2"/>
      <c r="N30" s="2"/>
      <c r="O30" s="2"/>
      <c r="P30" s="2"/>
      <c r="Q30" s="2"/>
      <c r="R30" s="2"/>
      <c r="S30" s="2"/>
    </row>
    <row r="31" spans="1:19" x14ac:dyDescent="0.25">
      <c r="G31" s="2"/>
      <c r="H31" s="2"/>
      <c r="I31" s="2"/>
      <c r="J31" s="2"/>
      <c r="K31" s="2"/>
      <c r="L31" s="2"/>
      <c r="M31" s="2"/>
      <c r="N31" s="2"/>
      <c r="O31" s="2"/>
      <c r="P31" s="2"/>
      <c r="Q31" s="2"/>
      <c r="R31" s="2"/>
      <c r="S31" s="2"/>
    </row>
    <row r="32" spans="1:19" x14ac:dyDescent="0.25">
      <c r="G32" s="2"/>
      <c r="H32" s="2"/>
      <c r="I32" s="2"/>
      <c r="J32" s="2"/>
      <c r="K32" s="2"/>
      <c r="L32" s="2"/>
      <c r="M32" s="2"/>
      <c r="N32" s="2"/>
      <c r="O32" s="2"/>
      <c r="P32" s="2"/>
      <c r="Q32" s="2"/>
      <c r="R32" s="2"/>
      <c r="S32" s="2"/>
    </row>
    <row r="33" spans="7:19" x14ac:dyDescent="0.25">
      <c r="G33" s="2"/>
      <c r="H33" s="2"/>
      <c r="I33" s="2"/>
      <c r="J33" s="2"/>
      <c r="K33" s="2"/>
      <c r="L33" s="2"/>
      <c r="M33" s="2"/>
      <c r="N33" s="2"/>
      <c r="O33" s="2"/>
      <c r="P33" s="2"/>
      <c r="Q33" s="2"/>
      <c r="R33" s="2"/>
      <c r="S33" s="2"/>
    </row>
    <row r="34" spans="7:19" x14ac:dyDescent="0.25">
      <c r="G34" s="2"/>
      <c r="H34" s="2"/>
      <c r="I34" s="2"/>
      <c r="J34" s="2"/>
      <c r="K34" s="2"/>
      <c r="L34" s="2"/>
      <c r="M34" s="2"/>
      <c r="N34" s="2"/>
      <c r="O34" s="2"/>
      <c r="P34" s="2"/>
      <c r="Q34" s="2"/>
      <c r="R34" s="2"/>
      <c r="S34" s="2"/>
    </row>
    <row r="35" spans="7:19" x14ac:dyDescent="0.25">
      <c r="G35" s="2"/>
      <c r="H35" s="2"/>
      <c r="I35" s="2"/>
      <c r="J35" s="2"/>
      <c r="K35" s="2"/>
      <c r="L35" s="2"/>
      <c r="M35" s="2"/>
      <c r="N35" s="2"/>
      <c r="O35" s="2"/>
      <c r="P35" s="2"/>
      <c r="Q35" s="2"/>
      <c r="R35" s="2"/>
      <c r="S35" s="2"/>
    </row>
    <row r="36" spans="7:19" x14ac:dyDescent="0.25">
      <c r="G36" s="2"/>
      <c r="H36" s="2"/>
      <c r="I36" s="2"/>
      <c r="J36" s="2"/>
      <c r="K36" s="2"/>
      <c r="L36" s="2"/>
      <c r="M36" s="2"/>
      <c r="N36" s="2"/>
      <c r="O36" s="2"/>
      <c r="P36" s="2"/>
      <c r="Q36" s="2"/>
      <c r="R36" s="2"/>
      <c r="S36" s="2"/>
    </row>
    <row r="37" spans="7:19" x14ac:dyDescent="0.25">
      <c r="G37" s="2"/>
      <c r="H37" s="2"/>
      <c r="I37" s="2"/>
      <c r="J37" s="2"/>
      <c r="K37" s="2"/>
      <c r="L37" s="2"/>
      <c r="M37" s="2"/>
      <c r="N37" s="2"/>
      <c r="O37" s="2"/>
      <c r="P37" s="2"/>
      <c r="Q37" s="2"/>
      <c r="R37" s="2"/>
      <c r="S37" s="2"/>
    </row>
    <row r="38" spans="7:19" x14ac:dyDescent="0.25">
      <c r="G38" s="2"/>
      <c r="H38" s="2"/>
      <c r="I38" s="2"/>
      <c r="J38" s="2"/>
      <c r="K38" s="2"/>
      <c r="L38" s="2"/>
      <c r="M38" s="2"/>
      <c r="N38" s="2"/>
      <c r="O38" s="2"/>
      <c r="P38" s="2"/>
      <c r="Q38" s="2"/>
      <c r="R38" s="2"/>
      <c r="S38" s="2"/>
    </row>
    <row r="39" spans="7:19" x14ac:dyDescent="0.25">
      <c r="G39" s="2"/>
      <c r="H39" s="2"/>
      <c r="I39" s="2"/>
      <c r="J39" s="2"/>
      <c r="K39" s="2"/>
      <c r="L39" s="2"/>
      <c r="M39" s="2"/>
      <c r="N39" s="2"/>
      <c r="O39" s="2"/>
      <c r="P39" s="2"/>
      <c r="Q39" s="2"/>
      <c r="R39" s="2"/>
      <c r="S39" s="2"/>
    </row>
    <row r="40" spans="7:19" x14ac:dyDescent="0.25">
      <c r="G40" s="2"/>
      <c r="H40" s="2"/>
      <c r="I40" s="2"/>
      <c r="J40" s="2"/>
      <c r="K40" s="2"/>
      <c r="L40" s="2"/>
      <c r="M40" s="2"/>
      <c r="N40" s="2"/>
      <c r="O40" s="2"/>
      <c r="P40" s="2"/>
      <c r="Q40" s="2"/>
      <c r="R40" s="2"/>
      <c r="S40" s="2"/>
    </row>
    <row r="41" spans="7:19" x14ac:dyDescent="0.25">
      <c r="G41" s="2"/>
      <c r="H41" s="2"/>
      <c r="I41" s="2"/>
      <c r="J41" s="2"/>
      <c r="K41" s="2"/>
      <c r="L41" s="2"/>
      <c r="M41" s="2"/>
      <c r="N41" s="2"/>
      <c r="O41" s="2"/>
      <c r="P41" s="2"/>
      <c r="Q41" s="2"/>
      <c r="R41" s="2"/>
      <c r="S41" s="2"/>
    </row>
    <row r="42" spans="7:19" x14ac:dyDescent="0.25">
      <c r="G42" s="2"/>
      <c r="H42" s="2"/>
      <c r="I42" s="2"/>
      <c r="J42" s="2"/>
      <c r="K42" s="2"/>
      <c r="L42" s="2"/>
      <c r="M42" s="2"/>
      <c r="N42" s="2"/>
      <c r="O42" s="2"/>
      <c r="P42" s="2"/>
      <c r="Q42" s="2"/>
      <c r="R42" s="2"/>
      <c r="S42" s="2"/>
    </row>
    <row r="43" spans="7:19" x14ac:dyDescent="0.25">
      <c r="G43" s="2"/>
      <c r="H43" s="2"/>
      <c r="I43" s="2"/>
      <c r="J43" s="2"/>
      <c r="K43" s="2"/>
      <c r="L43" s="2"/>
      <c r="M43" s="2"/>
      <c r="N43" s="2"/>
      <c r="O43" s="2"/>
      <c r="P43" s="2"/>
      <c r="Q43" s="2"/>
      <c r="R43" s="2"/>
      <c r="S43" s="2"/>
    </row>
    <row r="44" spans="7:19" x14ac:dyDescent="0.25">
      <c r="G44" s="2"/>
      <c r="H44" s="2"/>
      <c r="I44" s="2"/>
      <c r="J44" s="2"/>
      <c r="K44" s="2"/>
      <c r="L44" s="2"/>
      <c r="M44" s="2"/>
      <c r="N44" s="2"/>
      <c r="O44" s="2"/>
      <c r="P44" s="2"/>
      <c r="Q44" s="2"/>
      <c r="R44" s="2"/>
      <c r="S44" s="2"/>
    </row>
    <row r="45" spans="7:19" x14ac:dyDescent="0.25">
      <c r="G45" s="2"/>
      <c r="H45" s="2"/>
      <c r="I45" s="2"/>
      <c r="J45" s="2"/>
      <c r="K45" s="2"/>
      <c r="L45" s="2"/>
      <c r="M45" s="2"/>
      <c r="N45" s="2"/>
      <c r="O45" s="2"/>
      <c r="P45" s="2"/>
      <c r="Q45" s="2"/>
      <c r="R45" s="2"/>
      <c r="S45" s="2"/>
    </row>
    <row r="46" spans="7:19" x14ac:dyDescent="0.25">
      <c r="G46" s="2"/>
      <c r="H46" s="2"/>
      <c r="I46" s="2"/>
      <c r="J46" s="2"/>
      <c r="K46" s="2"/>
      <c r="L46" s="2"/>
      <c r="M46" s="2"/>
      <c r="N46" s="2"/>
      <c r="O46" s="2"/>
      <c r="P46" s="2"/>
      <c r="Q46" s="2"/>
      <c r="R46" s="2"/>
      <c r="S46" s="2"/>
    </row>
    <row r="47" spans="7:19" x14ac:dyDescent="0.25">
      <c r="G47" s="2"/>
      <c r="H47" s="2"/>
      <c r="I47" s="2"/>
      <c r="J47" s="2"/>
      <c r="K47" s="2"/>
      <c r="L47" s="2"/>
      <c r="M47" s="2"/>
      <c r="N47" s="2"/>
      <c r="O47" s="2"/>
      <c r="P47" s="2"/>
      <c r="Q47" s="2"/>
      <c r="R47" s="2"/>
      <c r="S47" s="2"/>
    </row>
    <row r="48" spans="7:19" x14ac:dyDescent="0.25">
      <c r="G48" s="2"/>
      <c r="H48" s="2"/>
      <c r="I48" s="2"/>
      <c r="J48" s="2"/>
      <c r="K48" s="2"/>
      <c r="L48" s="2"/>
      <c r="M48" s="2"/>
      <c r="N48" s="2"/>
      <c r="O48" s="2"/>
      <c r="P48" s="2"/>
      <c r="Q48" s="2"/>
      <c r="R48" s="2"/>
      <c r="S48" s="2"/>
    </row>
    <row r="49" spans="7:19" x14ac:dyDescent="0.25">
      <c r="G49" s="2"/>
      <c r="H49" s="2"/>
      <c r="I49" s="2"/>
      <c r="J49" s="2"/>
      <c r="K49" s="2"/>
      <c r="L49" s="2"/>
      <c r="M49" s="2"/>
      <c r="N49" s="2"/>
      <c r="O49" s="2"/>
      <c r="P49" s="2"/>
      <c r="Q49" s="2"/>
      <c r="R49" s="2"/>
      <c r="S49" s="2"/>
    </row>
    <row r="50" spans="7:19" x14ac:dyDescent="0.25">
      <c r="G50" s="2"/>
      <c r="H50" s="2"/>
      <c r="I50" s="2"/>
      <c r="J50" s="2"/>
      <c r="K50" s="2"/>
      <c r="L50" s="2"/>
      <c r="M50" s="2"/>
      <c r="N50" s="2"/>
      <c r="O50" s="2"/>
      <c r="P50" s="2"/>
      <c r="Q50" s="2"/>
      <c r="R50" s="2"/>
      <c r="S50" s="2"/>
    </row>
    <row r="51" spans="7:19" x14ac:dyDescent="0.25">
      <c r="G51" s="2"/>
      <c r="H51" s="2"/>
      <c r="I51" s="2"/>
      <c r="J51" s="2"/>
      <c r="K51" s="2"/>
      <c r="L51" s="2"/>
      <c r="M51" s="2"/>
      <c r="N51" s="2"/>
      <c r="O51" s="2"/>
      <c r="P51" s="2"/>
      <c r="Q51" s="2"/>
      <c r="R51" s="2"/>
      <c r="S51" s="2"/>
    </row>
    <row r="52" spans="7:19" x14ac:dyDescent="0.25">
      <c r="G52" s="2"/>
      <c r="H52" s="2"/>
      <c r="I52" s="2"/>
      <c r="J52" s="2"/>
      <c r="K52" s="2"/>
      <c r="L52" s="2"/>
      <c r="M52" s="2"/>
      <c r="N52" s="2"/>
      <c r="O52" s="2"/>
      <c r="P52" s="2"/>
      <c r="Q52" s="2"/>
      <c r="R52" s="2"/>
      <c r="S52" s="2"/>
    </row>
    <row r="53" spans="7:19" x14ac:dyDescent="0.25">
      <c r="G53" s="2"/>
      <c r="H53" s="2"/>
      <c r="I53" s="2"/>
      <c r="J53" s="2"/>
      <c r="K53" s="2"/>
      <c r="L53" s="2"/>
      <c r="M53" s="2"/>
      <c r="N53" s="2"/>
      <c r="O53" s="2"/>
      <c r="P53" s="2"/>
      <c r="Q53" s="2"/>
      <c r="R53" s="2"/>
      <c r="S53" s="2"/>
    </row>
    <row r="54" spans="7:19" x14ac:dyDescent="0.25">
      <c r="G54" s="2"/>
      <c r="H54" s="2"/>
      <c r="I54" s="2"/>
      <c r="J54" s="2"/>
      <c r="K54" s="2"/>
      <c r="L54" s="2"/>
      <c r="M54" s="2"/>
      <c r="N54" s="2"/>
      <c r="O54" s="2"/>
      <c r="P54" s="2"/>
      <c r="Q54" s="2"/>
      <c r="R54" s="2"/>
      <c r="S54" s="2"/>
    </row>
    <row r="55" spans="7:19" x14ac:dyDescent="0.25">
      <c r="G55" s="2"/>
      <c r="H55" s="2"/>
      <c r="I55" s="2"/>
      <c r="J55" s="2"/>
      <c r="K55" s="2"/>
      <c r="L55" s="2"/>
      <c r="M55" s="2"/>
      <c r="N55" s="2"/>
      <c r="O55" s="2"/>
      <c r="P55" s="2"/>
      <c r="Q55" s="2"/>
      <c r="R55" s="2"/>
      <c r="S55" s="2"/>
    </row>
    <row r="56" spans="7:19" x14ac:dyDescent="0.25">
      <c r="G56" s="2"/>
      <c r="H56" s="2"/>
      <c r="I56" s="2"/>
      <c r="J56" s="2"/>
      <c r="K56" s="2"/>
      <c r="L56" s="2"/>
      <c r="M56" s="2"/>
      <c r="N56" s="2"/>
      <c r="O56" s="2"/>
      <c r="P56" s="2"/>
      <c r="Q56" s="2"/>
      <c r="R56" s="2"/>
      <c r="S56" s="2"/>
    </row>
    <row r="57" spans="7:19" x14ac:dyDescent="0.25">
      <c r="G57" s="2"/>
      <c r="H57" s="2"/>
      <c r="I57" s="2"/>
      <c r="J57" s="2"/>
      <c r="K57" s="2"/>
      <c r="L57" s="2"/>
      <c r="M57" s="2"/>
      <c r="N57" s="2"/>
      <c r="O57" s="2"/>
      <c r="P57" s="2"/>
      <c r="Q57" s="2"/>
      <c r="R57" s="2"/>
      <c r="S57" s="2"/>
    </row>
    <row r="58" spans="7:19" x14ac:dyDescent="0.25">
      <c r="G58" s="2"/>
      <c r="H58" s="2"/>
      <c r="I58" s="2"/>
      <c r="J58" s="2"/>
      <c r="K58" s="2"/>
      <c r="L58" s="2"/>
      <c r="M58" s="2"/>
      <c r="N58" s="2"/>
      <c r="O58" s="2"/>
      <c r="P58" s="2"/>
      <c r="Q58" s="2"/>
      <c r="R58" s="2"/>
      <c r="S58" s="2"/>
    </row>
    <row r="59" spans="7:19" x14ac:dyDescent="0.25">
      <c r="G59" s="2"/>
      <c r="H59" s="2"/>
      <c r="I59" s="2"/>
      <c r="J59" s="2"/>
      <c r="K59" s="2"/>
      <c r="L59" s="2"/>
      <c r="M59" s="2"/>
      <c r="N59" s="2"/>
      <c r="O59" s="2"/>
      <c r="P59" s="2"/>
      <c r="Q59" s="2"/>
      <c r="R59" s="2"/>
      <c r="S59" s="2"/>
    </row>
  </sheetData>
  <mergeCells count="4">
    <mergeCell ref="J5:K5"/>
    <mergeCell ref="L5:M5"/>
    <mergeCell ref="N5:O5"/>
    <mergeCell ref="P5:Q5"/>
  </mergeCells>
  <pageMargins left="0.7" right="0.7" top="0.75" bottom="0.75" header="0.3" footer="0.3"/>
  <pageSetup paperSize="9" orientation="portrait" horizontalDpi="200" verticalDpi="2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830D-D3B8-4D41-8B79-CFAA3F3C9935}">
  <dimension ref="A1:F16"/>
  <sheetViews>
    <sheetView workbookViewId="0">
      <pane xSplit="1" ySplit="3" topLeftCell="B4" activePane="bottomRight" state="frozen"/>
      <selection pane="topRight" activeCell="A3" sqref="A3:F20"/>
      <selection pane="bottomLeft" activeCell="A3" sqref="A3:F20"/>
      <selection pane="bottomRight" activeCell="H17" sqref="H17"/>
    </sheetView>
  </sheetViews>
  <sheetFormatPr defaultColWidth="12.28515625" defaultRowHeight="15" x14ac:dyDescent="0.25"/>
  <cols>
    <col min="1" max="1" width="19.7109375" customWidth="1"/>
    <col min="2" max="2" width="13.5703125" customWidth="1"/>
    <col min="3" max="5" width="17.7109375" customWidth="1"/>
    <col min="6" max="6" width="15.28515625" customWidth="1"/>
    <col min="7" max="7" width="12.28515625" customWidth="1"/>
    <col min="15" max="15" width="12.28515625" bestFit="1" customWidth="1"/>
  </cols>
  <sheetData>
    <row r="1" spans="1:6" x14ac:dyDescent="0.25">
      <c r="A1" s="1" t="s">
        <v>171</v>
      </c>
      <c r="B1" s="1" t="s">
        <v>173</v>
      </c>
    </row>
    <row r="2" spans="1:6" x14ac:dyDescent="0.25">
      <c r="A2" t="s">
        <v>276</v>
      </c>
    </row>
    <row r="4" spans="1:6" x14ac:dyDescent="0.25">
      <c r="A4" s="85"/>
      <c r="B4" s="85" t="s">
        <v>711</v>
      </c>
      <c r="C4" s="85" t="s">
        <v>712</v>
      </c>
      <c r="D4" s="85" t="s">
        <v>713</v>
      </c>
      <c r="E4" s="85" t="s">
        <v>714</v>
      </c>
      <c r="F4" s="85" t="s">
        <v>715</v>
      </c>
    </row>
    <row r="5" spans="1:6" x14ac:dyDescent="0.25">
      <c r="A5" t="s">
        <v>676</v>
      </c>
      <c r="B5" s="152">
        <v>4296</v>
      </c>
      <c r="C5" s="152">
        <v>10073</v>
      </c>
      <c r="D5" s="152">
        <v>2795</v>
      </c>
      <c r="E5">
        <f>ROUND(D5/C5*100,1)</f>
        <v>27.7</v>
      </c>
      <c r="F5" s="155">
        <v>29.651549900125769</v>
      </c>
    </row>
    <row r="6" spans="1:6" x14ac:dyDescent="0.25">
      <c r="A6" t="s">
        <v>677</v>
      </c>
      <c r="B6" s="152">
        <v>8088</v>
      </c>
      <c r="C6" s="152">
        <v>22216</v>
      </c>
      <c r="D6" s="152">
        <v>8100</v>
      </c>
      <c r="E6">
        <f t="shared" ref="E6:E16" si="0">ROUND(D6/C6*100,1)</f>
        <v>36.5</v>
      </c>
      <c r="F6" s="155">
        <v>28.503092219906378</v>
      </c>
    </row>
    <row r="7" spans="1:6" x14ac:dyDescent="0.25">
      <c r="A7" t="s">
        <v>678</v>
      </c>
      <c r="B7" s="152">
        <v>864</v>
      </c>
      <c r="C7" s="152">
        <v>2128</v>
      </c>
      <c r="D7" s="152">
        <v>598</v>
      </c>
      <c r="E7">
        <f t="shared" si="0"/>
        <v>28.1</v>
      </c>
      <c r="F7" s="155">
        <v>26.610049539985848</v>
      </c>
    </row>
    <row r="8" spans="1:6" x14ac:dyDescent="0.25">
      <c r="A8" t="s">
        <v>679</v>
      </c>
      <c r="B8" s="152">
        <v>1224</v>
      </c>
      <c r="C8" s="152">
        <v>2981</v>
      </c>
      <c r="D8" s="152">
        <v>773</v>
      </c>
      <c r="E8">
        <f t="shared" si="0"/>
        <v>25.9</v>
      </c>
      <c r="F8" s="155">
        <v>25.41906429822367</v>
      </c>
    </row>
    <row r="9" spans="1:6" x14ac:dyDescent="0.25">
      <c r="A9" t="s">
        <v>680</v>
      </c>
      <c r="B9" s="152">
        <v>934</v>
      </c>
      <c r="C9" s="152">
        <v>2444</v>
      </c>
      <c r="D9" s="152">
        <v>727</v>
      </c>
      <c r="E9">
        <f t="shared" si="0"/>
        <v>29.7</v>
      </c>
      <c r="F9" s="155">
        <v>27.419856831621537</v>
      </c>
    </row>
    <row r="10" spans="1:6" x14ac:dyDescent="0.25">
      <c r="A10" t="s">
        <v>681</v>
      </c>
      <c r="B10" s="152">
        <v>2055</v>
      </c>
      <c r="C10" s="152">
        <v>3998</v>
      </c>
      <c r="D10" s="152">
        <v>1104</v>
      </c>
      <c r="E10">
        <f t="shared" si="0"/>
        <v>27.6</v>
      </c>
      <c r="F10" s="155">
        <v>35.24023505012098</v>
      </c>
    </row>
    <row r="11" spans="1:6" x14ac:dyDescent="0.25">
      <c r="A11" t="s">
        <v>682</v>
      </c>
      <c r="B11" s="152">
        <v>4150</v>
      </c>
      <c r="C11" s="152">
        <v>8736</v>
      </c>
      <c r="D11" s="152">
        <v>3742</v>
      </c>
      <c r="E11">
        <f t="shared" si="0"/>
        <v>42.8</v>
      </c>
      <c r="F11" s="155">
        <v>31.795677799607073</v>
      </c>
    </row>
    <row r="12" spans="1:6" x14ac:dyDescent="0.25">
      <c r="A12" t="s">
        <v>683</v>
      </c>
      <c r="B12" s="152">
        <v>874</v>
      </c>
      <c r="C12" s="152">
        <v>1922</v>
      </c>
      <c r="D12" s="152">
        <v>424</v>
      </c>
      <c r="E12">
        <f t="shared" si="0"/>
        <v>22.1</v>
      </c>
      <c r="F12" s="155">
        <v>35.104302477183836</v>
      </c>
    </row>
    <row r="13" spans="1:6" x14ac:dyDescent="0.25">
      <c r="A13" t="s">
        <v>684</v>
      </c>
      <c r="B13" s="152">
        <v>3511</v>
      </c>
      <c r="C13" s="152">
        <v>10617</v>
      </c>
      <c r="D13" s="152">
        <v>4309</v>
      </c>
      <c r="E13">
        <f t="shared" si="0"/>
        <v>40.6</v>
      </c>
      <c r="F13" s="155">
        <v>26.362679761487197</v>
      </c>
    </row>
    <row r="14" spans="1:6" x14ac:dyDescent="0.25">
      <c r="A14" t="s">
        <v>685</v>
      </c>
      <c r="B14" s="152">
        <v>726</v>
      </c>
      <c r="C14" s="152">
        <v>1656</v>
      </c>
      <c r="D14" s="152">
        <v>530</v>
      </c>
      <c r="E14">
        <f t="shared" si="0"/>
        <v>32</v>
      </c>
      <c r="F14" s="155">
        <v>26.984855438274437</v>
      </c>
    </row>
    <row r="15" spans="1:6" x14ac:dyDescent="0.25">
      <c r="A15" t="s">
        <v>686</v>
      </c>
      <c r="B15" s="152">
        <v>1535</v>
      </c>
      <c r="C15" s="152">
        <v>3482</v>
      </c>
      <c r="D15" s="152">
        <v>1663</v>
      </c>
      <c r="E15">
        <f t="shared" si="0"/>
        <v>47.8</v>
      </c>
      <c r="F15" s="155">
        <v>31.127548980407838</v>
      </c>
    </row>
    <row r="16" spans="1:6" x14ac:dyDescent="0.25">
      <c r="A16" t="s">
        <v>267</v>
      </c>
      <c r="B16" s="152">
        <v>28144</v>
      </c>
      <c r="C16" s="152">
        <v>69866</v>
      </c>
      <c r="D16" s="152">
        <v>24730</v>
      </c>
      <c r="E16">
        <f t="shared" si="0"/>
        <v>35.4</v>
      </c>
      <c r="F16" s="155">
        <v>29.013911142708587</v>
      </c>
    </row>
  </sheetData>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A3879-002C-4154-A415-BC6DFB5A7235}">
  <dimension ref="A1:T39"/>
  <sheetViews>
    <sheetView workbookViewId="0">
      <selection activeCell="J11" sqref="J11"/>
    </sheetView>
  </sheetViews>
  <sheetFormatPr defaultColWidth="12.85546875" defaultRowHeight="15" x14ac:dyDescent="0.25"/>
  <cols>
    <col min="1" max="1" width="20.28515625" style="130" bestFit="1" customWidth="1"/>
    <col min="2" max="16384" width="12.85546875" style="130"/>
  </cols>
  <sheetData>
    <row r="1" spans="1:7" x14ac:dyDescent="0.25">
      <c r="A1" s="133" t="s">
        <v>716</v>
      </c>
      <c r="B1" s="133" t="s">
        <v>717</v>
      </c>
    </row>
    <row r="2" spans="1:7" x14ac:dyDescent="0.25">
      <c r="A2" s="130" t="s">
        <v>276</v>
      </c>
    </row>
    <row r="5" spans="1:7" x14ac:dyDescent="0.25">
      <c r="A5" s="133"/>
      <c r="B5" s="218" t="s">
        <v>718</v>
      </c>
      <c r="C5" s="218"/>
      <c r="D5" s="218"/>
      <c r="E5" s="219"/>
      <c r="F5" s="219"/>
      <c r="G5" s="219"/>
    </row>
    <row r="6" spans="1:7" x14ac:dyDescent="0.25">
      <c r="A6" s="135"/>
      <c r="B6" s="135" t="s">
        <v>264</v>
      </c>
      <c r="C6" s="135" t="s">
        <v>265</v>
      </c>
      <c r="D6" s="135" t="s">
        <v>266</v>
      </c>
    </row>
    <row r="7" spans="1:7" x14ac:dyDescent="0.25">
      <c r="A7" s="130" t="s">
        <v>676</v>
      </c>
      <c r="B7" s="130">
        <v>8252</v>
      </c>
      <c r="C7" s="130">
        <v>3017</v>
      </c>
      <c r="D7" s="130">
        <v>3100</v>
      </c>
    </row>
    <row r="8" spans="1:7" x14ac:dyDescent="0.25">
      <c r="A8" s="130" t="s">
        <v>677</v>
      </c>
      <c r="B8" s="130">
        <v>12729</v>
      </c>
      <c r="C8" s="130">
        <v>4122</v>
      </c>
      <c r="D8" s="130">
        <v>13453</v>
      </c>
    </row>
    <row r="9" spans="1:7" x14ac:dyDescent="0.25">
      <c r="A9" s="130" t="s">
        <v>678</v>
      </c>
      <c r="B9" s="130">
        <v>1304</v>
      </c>
      <c r="C9" s="130">
        <v>420</v>
      </c>
      <c r="D9" s="130">
        <v>1268</v>
      </c>
    </row>
    <row r="10" spans="1:7" x14ac:dyDescent="0.25">
      <c r="A10" s="130" t="s">
        <v>679</v>
      </c>
      <c r="B10" s="130">
        <v>2877</v>
      </c>
      <c r="C10" s="130">
        <v>431</v>
      </c>
      <c r="D10" s="130">
        <v>897</v>
      </c>
    </row>
    <row r="11" spans="1:7" x14ac:dyDescent="0.25">
      <c r="A11" s="130" t="s">
        <v>680</v>
      </c>
      <c r="B11" s="130">
        <v>1749</v>
      </c>
      <c r="C11" s="130">
        <v>369</v>
      </c>
      <c r="D11" s="130">
        <v>1260</v>
      </c>
    </row>
    <row r="12" spans="1:7" x14ac:dyDescent="0.25">
      <c r="A12" s="130" t="s">
        <v>681</v>
      </c>
      <c r="B12" s="130">
        <v>3714</v>
      </c>
      <c r="C12" s="130">
        <v>347</v>
      </c>
      <c r="D12" s="130">
        <v>1992</v>
      </c>
    </row>
    <row r="13" spans="1:7" x14ac:dyDescent="0.25">
      <c r="A13" s="130" t="s">
        <v>682</v>
      </c>
      <c r="B13" s="130">
        <v>4098</v>
      </c>
      <c r="C13" s="130">
        <v>1997</v>
      </c>
      <c r="D13" s="130">
        <v>6791</v>
      </c>
    </row>
    <row r="14" spans="1:7" x14ac:dyDescent="0.25">
      <c r="A14" s="130" t="s">
        <v>683</v>
      </c>
      <c r="B14" s="130">
        <v>1803</v>
      </c>
      <c r="C14" s="130">
        <v>226</v>
      </c>
      <c r="D14" s="130">
        <v>767</v>
      </c>
    </row>
    <row r="15" spans="1:7" x14ac:dyDescent="0.25">
      <c r="A15" s="130" t="s">
        <v>684</v>
      </c>
      <c r="B15" s="130">
        <v>4465</v>
      </c>
      <c r="C15" s="130">
        <v>2384</v>
      </c>
      <c r="D15" s="130">
        <v>7279</v>
      </c>
    </row>
    <row r="16" spans="1:7" x14ac:dyDescent="0.25">
      <c r="A16" s="130" t="s">
        <v>685</v>
      </c>
      <c r="B16" s="130">
        <v>873</v>
      </c>
      <c r="C16" s="130">
        <v>395</v>
      </c>
      <c r="D16" s="130">
        <v>1114</v>
      </c>
    </row>
    <row r="17" spans="1:20" x14ac:dyDescent="0.25">
      <c r="A17" s="130" t="s">
        <v>686</v>
      </c>
      <c r="B17" s="130">
        <v>813</v>
      </c>
      <c r="C17" s="130">
        <v>780</v>
      </c>
      <c r="D17" s="130">
        <v>3424</v>
      </c>
    </row>
    <row r="22" spans="1:20" x14ac:dyDescent="0.25">
      <c r="A22" s="2"/>
      <c r="B22" s="2"/>
      <c r="C22" s="2"/>
      <c r="D22" s="2"/>
      <c r="E22" s="2"/>
      <c r="F22" s="2"/>
      <c r="G22" s="2"/>
      <c r="H22" s="2"/>
      <c r="I22" s="2"/>
      <c r="J22" s="2"/>
      <c r="K22" s="2"/>
      <c r="L22" s="2"/>
      <c r="M22" s="2"/>
      <c r="N22" s="2"/>
      <c r="O22" s="2"/>
      <c r="P22" s="2"/>
      <c r="Q22" s="2"/>
      <c r="R22" s="2"/>
      <c r="S22" s="2"/>
      <c r="T22" s="2"/>
    </row>
    <row r="23" spans="1:20" x14ac:dyDescent="0.25">
      <c r="A23" s="2"/>
      <c r="B23" s="217"/>
      <c r="C23" s="217"/>
      <c r="D23" s="217"/>
      <c r="E23" s="217"/>
      <c r="F23" s="217"/>
      <c r="G23" s="217"/>
      <c r="H23" s="2"/>
      <c r="I23" s="217"/>
      <c r="J23" s="217"/>
      <c r="K23" s="217"/>
      <c r="L23" s="2"/>
      <c r="M23" s="2"/>
      <c r="N23" s="2"/>
      <c r="O23" s="2"/>
      <c r="P23" s="2"/>
      <c r="Q23" s="2"/>
      <c r="R23" s="2"/>
      <c r="S23" s="2"/>
      <c r="T23" s="2"/>
    </row>
    <row r="24" spans="1:20" x14ac:dyDescent="0.25">
      <c r="A24" s="2"/>
      <c r="B24" s="2"/>
      <c r="C24" s="2"/>
      <c r="D24" s="2"/>
      <c r="E24" s="2"/>
      <c r="F24" s="2"/>
      <c r="G24" s="2"/>
      <c r="H24" s="2"/>
      <c r="I24" s="2"/>
      <c r="J24" s="2"/>
      <c r="K24" s="2"/>
      <c r="L24" s="2"/>
      <c r="M24" s="2"/>
      <c r="N24" s="2"/>
      <c r="O24" s="2"/>
      <c r="P24" s="2"/>
      <c r="Q24" s="2"/>
      <c r="R24" s="2"/>
      <c r="S24" s="2"/>
      <c r="T24" s="2"/>
    </row>
    <row r="25" spans="1:20" x14ac:dyDescent="0.25">
      <c r="A25" s="2"/>
      <c r="B25" s="2"/>
      <c r="C25" s="2"/>
      <c r="D25" s="2"/>
      <c r="E25" s="2"/>
      <c r="F25" s="2"/>
      <c r="G25" s="2"/>
      <c r="H25" s="2"/>
      <c r="I25" s="2"/>
      <c r="J25" s="2"/>
      <c r="K25" s="2"/>
      <c r="L25" s="2"/>
      <c r="M25" s="2"/>
      <c r="N25" s="2"/>
      <c r="O25" s="2"/>
      <c r="P25" s="2"/>
      <c r="Q25" s="2"/>
      <c r="R25" s="2"/>
      <c r="S25" s="2"/>
      <c r="T25" s="2"/>
    </row>
    <row r="26" spans="1:20" x14ac:dyDescent="0.25">
      <c r="A26" s="2"/>
      <c r="B26" s="2"/>
      <c r="C26" s="2"/>
      <c r="D26" s="2"/>
      <c r="E26" s="2"/>
      <c r="F26" s="2"/>
      <c r="G26" s="2"/>
      <c r="H26" s="2"/>
      <c r="I26" s="2"/>
      <c r="J26" s="2"/>
      <c r="K26" s="2"/>
      <c r="L26" s="2"/>
      <c r="M26" s="2"/>
      <c r="N26" s="2"/>
      <c r="O26" s="2"/>
      <c r="P26" s="2"/>
      <c r="Q26" s="2"/>
      <c r="R26" s="2"/>
      <c r="S26" s="2"/>
      <c r="T26" s="2"/>
    </row>
    <row r="27" spans="1:20" x14ac:dyDescent="0.25">
      <c r="A27" s="2"/>
      <c r="B27" s="2"/>
      <c r="C27" s="2"/>
      <c r="D27" s="2"/>
      <c r="E27" s="2"/>
      <c r="F27" s="2"/>
      <c r="G27" s="2"/>
      <c r="H27" s="2"/>
      <c r="I27" s="2"/>
      <c r="J27" s="2"/>
      <c r="K27" s="2"/>
      <c r="L27" s="2"/>
      <c r="M27" s="2"/>
      <c r="N27" s="2"/>
      <c r="O27" s="2"/>
      <c r="P27" s="2"/>
      <c r="Q27" s="2"/>
      <c r="R27" s="2"/>
      <c r="S27" s="2"/>
      <c r="T27" s="2"/>
    </row>
    <row r="28" spans="1:20" x14ac:dyDescent="0.25">
      <c r="A28" s="2"/>
      <c r="B28" s="2"/>
      <c r="C28" s="2"/>
      <c r="D28" s="2"/>
      <c r="E28" s="2"/>
      <c r="F28" s="2"/>
      <c r="G28" s="2"/>
      <c r="H28" s="2"/>
      <c r="I28" s="2"/>
      <c r="J28" s="2"/>
      <c r="K28" s="2"/>
      <c r="L28" s="2"/>
      <c r="M28" s="2"/>
      <c r="N28" s="2"/>
      <c r="O28" s="2"/>
      <c r="P28" s="2"/>
      <c r="Q28" s="2"/>
      <c r="R28" s="2"/>
      <c r="S28" s="2"/>
      <c r="T28" s="2"/>
    </row>
    <row r="29" spans="1:20" x14ac:dyDescent="0.25">
      <c r="A29" s="2"/>
      <c r="B29" s="2"/>
      <c r="C29" s="2"/>
      <c r="D29" s="2"/>
      <c r="E29" s="2"/>
      <c r="F29" s="2"/>
      <c r="G29" s="2"/>
      <c r="H29" s="2"/>
      <c r="I29" s="2"/>
      <c r="J29" s="2"/>
      <c r="K29" s="2"/>
      <c r="L29" s="2"/>
      <c r="M29" s="2"/>
      <c r="N29" s="2"/>
      <c r="O29" s="2"/>
      <c r="P29" s="2"/>
      <c r="Q29" s="2"/>
      <c r="R29" s="2"/>
      <c r="S29" s="2"/>
      <c r="T29" s="2"/>
    </row>
    <row r="30" spans="1:20" x14ac:dyDescent="0.25">
      <c r="A30" s="2"/>
      <c r="B30" s="2"/>
      <c r="C30" s="2"/>
      <c r="D30" s="2"/>
      <c r="E30" s="2"/>
      <c r="F30" s="2"/>
      <c r="G30" s="2"/>
      <c r="H30" s="2"/>
      <c r="I30" s="2"/>
      <c r="J30" s="2"/>
      <c r="K30" s="2"/>
      <c r="L30" s="2"/>
      <c r="M30" s="2"/>
      <c r="N30" s="2"/>
      <c r="O30" s="2"/>
      <c r="P30" s="2"/>
      <c r="Q30" s="2"/>
      <c r="R30" s="2"/>
      <c r="S30" s="2"/>
      <c r="T30" s="2"/>
    </row>
    <row r="31" spans="1:20" x14ac:dyDescent="0.25">
      <c r="A31" s="2"/>
      <c r="B31" s="2"/>
      <c r="C31" s="2"/>
      <c r="D31" s="2"/>
      <c r="E31" s="2"/>
      <c r="F31" s="2"/>
      <c r="G31" s="2"/>
      <c r="H31" s="2"/>
      <c r="I31" s="2"/>
      <c r="J31" s="2"/>
      <c r="K31" s="2"/>
      <c r="L31" s="2"/>
      <c r="M31" s="2"/>
      <c r="N31" s="2"/>
      <c r="O31" s="2"/>
      <c r="P31" s="2"/>
      <c r="Q31" s="2"/>
      <c r="R31" s="2"/>
      <c r="S31" s="2"/>
      <c r="T31" s="2"/>
    </row>
    <row r="32" spans="1:20" x14ac:dyDescent="0.25">
      <c r="A32" s="2"/>
      <c r="B32" s="2"/>
      <c r="C32" s="2"/>
      <c r="D32" s="2"/>
      <c r="E32" s="2"/>
      <c r="F32" s="2"/>
      <c r="G32" s="2"/>
      <c r="H32" s="2"/>
      <c r="I32" s="2"/>
      <c r="J32" s="2"/>
      <c r="K32" s="2"/>
      <c r="L32" s="2"/>
      <c r="M32" s="2"/>
      <c r="N32" s="2"/>
      <c r="O32" s="2"/>
      <c r="P32" s="2"/>
      <c r="Q32" s="2"/>
      <c r="R32" s="2"/>
      <c r="S32" s="2"/>
      <c r="T32" s="2"/>
    </row>
    <row r="33" spans="1:20" x14ac:dyDescent="0.25">
      <c r="A33" s="2"/>
      <c r="B33" s="2"/>
      <c r="C33" s="2"/>
      <c r="D33" s="2"/>
      <c r="E33" s="2"/>
      <c r="F33" s="2"/>
      <c r="G33" s="2"/>
      <c r="H33" s="2"/>
      <c r="I33" s="2"/>
      <c r="J33" s="2"/>
      <c r="K33" s="2"/>
      <c r="L33" s="2"/>
      <c r="M33" s="2"/>
      <c r="N33" s="2"/>
      <c r="O33" s="2"/>
      <c r="P33" s="2"/>
      <c r="Q33" s="2"/>
      <c r="R33" s="2"/>
      <c r="S33" s="2"/>
      <c r="T33" s="2"/>
    </row>
    <row r="34" spans="1:20" x14ac:dyDescent="0.25">
      <c r="A34" s="2"/>
      <c r="B34" s="2"/>
      <c r="C34" s="2"/>
      <c r="D34" s="2"/>
      <c r="E34" s="2"/>
      <c r="F34" s="2"/>
      <c r="G34" s="2"/>
      <c r="H34" s="2"/>
      <c r="I34" s="2"/>
      <c r="J34" s="2"/>
      <c r="K34" s="2"/>
      <c r="L34" s="2"/>
      <c r="M34" s="2"/>
      <c r="N34" s="2"/>
      <c r="O34" s="2"/>
      <c r="P34" s="2"/>
      <c r="Q34" s="2"/>
      <c r="R34" s="2"/>
      <c r="S34" s="2"/>
      <c r="T34" s="2"/>
    </row>
    <row r="35" spans="1:20" x14ac:dyDescent="0.25">
      <c r="A35" s="2"/>
      <c r="B35" s="2"/>
      <c r="C35" s="2"/>
      <c r="D35" s="2"/>
      <c r="E35" s="2"/>
      <c r="F35" s="2"/>
      <c r="G35" s="2"/>
      <c r="H35" s="2"/>
      <c r="I35" s="2"/>
      <c r="J35" s="2"/>
      <c r="K35" s="2"/>
      <c r="L35" s="2"/>
      <c r="M35" s="2"/>
      <c r="N35" s="2"/>
      <c r="O35" s="2"/>
      <c r="P35" s="2"/>
      <c r="Q35" s="2"/>
      <c r="R35" s="2"/>
      <c r="S35" s="2"/>
      <c r="T35" s="2"/>
    </row>
    <row r="36" spans="1:20" x14ac:dyDescent="0.25">
      <c r="A36" s="2"/>
      <c r="B36" s="2"/>
      <c r="C36" s="2"/>
      <c r="D36" s="2"/>
      <c r="E36" s="2"/>
      <c r="F36" s="2"/>
      <c r="G36" s="2"/>
      <c r="H36" s="2"/>
      <c r="I36" s="2"/>
      <c r="J36" s="2"/>
      <c r="K36" s="2"/>
      <c r="L36" s="2"/>
      <c r="M36" s="2"/>
      <c r="N36" s="2"/>
      <c r="O36" s="2"/>
      <c r="P36" s="2"/>
      <c r="Q36" s="2"/>
      <c r="R36" s="2"/>
      <c r="S36" s="2"/>
      <c r="T36" s="2"/>
    </row>
    <row r="37" spans="1:20" x14ac:dyDescent="0.25">
      <c r="A37" s="2"/>
      <c r="B37" s="2"/>
      <c r="C37" s="2"/>
      <c r="D37" s="2"/>
      <c r="E37" s="2"/>
      <c r="F37" s="2"/>
      <c r="G37" s="2"/>
      <c r="H37" s="2"/>
      <c r="I37" s="2"/>
      <c r="J37" s="2"/>
      <c r="K37" s="2"/>
      <c r="L37" s="2"/>
      <c r="M37" s="2"/>
      <c r="N37" s="2"/>
      <c r="O37" s="2"/>
      <c r="P37" s="2"/>
      <c r="Q37" s="2"/>
      <c r="R37" s="2"/>
      <c r="S37" s="2"/>
      <c r="T37" s="2"/>
    </row>
    <row r="38" spans="1:20" x14ac:dyDescent="0.25">
      <c r="A38" s="2"/>
      <c r="B38" s="2"/>
      <c r="C38" s="2"/>
      <c r="D38" s="2"/>
      <c r="E38" s="2"/>
      <c r="F38" s="2"/>
      <c r="G38" s="2"/>
      <c r="H38" s="2"/>
      <c r="I38" s="2"/>
      <c r="J38" s="2"/>
      <c r="K38" s="2"/>
      <c r="L38" s="2"/>
      <c r="M38" s="2"/>
      <c r="N38" s="2"/>
      <c r="O38" s="2"/>
      <c r="P38" s="2"/>
      <c r="Q38" s="2"/>
      <c r="R38" s="2"/>
      <c r="S38" s="2"/>
      <c r="T38" s="2"/>
    </row>
    <row r="39" spans="1:20" x14ac:dyDescent="0.25">
      <c r="A39" s="2"/>
      <c r="B39" s="2"/>
      <c r="C39" s="2"/>
      <c r="D39" s="2"/>
      <c r="E39" s="2"/>
      <c r="F39" s="2"/>
      <c r="G39" s="2"/>
      <c r="H39" s="2"/>
      <c r="I39" s="2"/>
      <c r="J39" s="2"/>
      <c r="K39" s="2"/>
      <c r="L39" s="2"/>
      <c r="M39" s="2"/>
      <c r="N39" s="2"/>
      <c r="O39" s="2"/>
      <c r="P39" s="2"/>
      <c r="Q39" s="2"/>
      <c r="R39" s="2"/>
      <c r="S39" s="2"/>
      <c r="T39" s="2"/>
    </row>
  </sheetData>
  <mergeCells count="5">
    <mergeCell ref="B5:D5"/>
    <mergeCell ref="E5:G5"/>
    <mergeCell ref="B23:D23"/>
    <mergeCell ref="E23:G23"/>
    <mergeCell ref="I23:K23"/>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53557-D6E1-4A76-B765-DE6C5CC78847}">
  <dimension ref="A1:L19"/>
  <sheetViews>
    <sheetView workbookViewId="0">
      <selection activeCell="O15" sqref="O15"/>
    </sheetView>
  </sheetViews>
  <sheetFormatPr defaultColWidth="12.85546875" defaultRowHeight="15" x14ac:dyDescent="0.25"/>
  <cols>
    <col min="1" max="1" width="20.28515625" style="130" bestFit="1" customWidth="1"/>
    <col min="2" max="2" width="13.28515625" style="130" customWidth="1"/>
    <col min="3" max="6" width="12.85546875" style="130"/>
    <col min="7" max="7" width="15.7109375" style="130" customWidth="1"/>
    <col min="8" max="9" width="12.85546875" style="130"/>
    <col min="10" max="10" width="12.85546875" style="130" customWidth="1"/>
    <col min="11" max="16384" width="12.85546875" style="130"/>
  </cols>
  <sheetData>
    <row r="1" spans="1:12" x14ac:dyDescent="0.25">
      <c r="A1" s="143" t="s">
        <v>177</v>
      </c>
      <c r="B1" s="143" t="s">
        <v>719</v>
      </c>
    </row>
    <row r="2" spans="1:12" x14ac:dyDescent="0.25">
      <c r="A2" s="130" t="s">
        <v>276</v>
      </c>
    </row>
    <row r="5" spans="1:12" s="161" customFormat="1" ht="42.6" customHeight="1" x14ac:dyDescent="0.25">
      <c r="A5" s="160"/>
      <c r="B5" s="160" t="s">
        <v>712</v>
      </c>
      <c r="C5" s="160" t="s">
        <v>720</v>
      </c>
      <c r="D5" s="160" t="s">
        <v>720</v>
      </c>
      <c r="E5" s="160" t="s">
        <v>721</v>
      </c>
      <c r="F5" s="160" t="s">
        <v>721</v>
      </c>
      <c r="G5" s="160" t="s">
        <v>722</v>
      </c>
      <c r="H5" s="160" t="s">
        <v>722</v>
      </c>
      <c r="I5" s="160" t="s">
        <v>264</v>
      </c>
      <c r="J5" s="160" t="s">
        <v>265</v>
      </c>
      <c r="K5" s="160" t="s">
        <v>557</v>
      </c>
      <c r="L5" s="160" t="s">
        <v>723</v>
      </c>
    </row>
    <row r="6" spans="1:12" x14ac:dyDescent="0.25">
      <c r="A6" s="129" t="s">
        <v>676</v>
      </c>
      <c r="B6" s="129">
        <v>10073</v>
      </c>
      <c r="C6" s="129">
        <v>6067</v>
      </c>
      <c r="D6" s="129">
        <v>1297</v>
      </c>
      <c r="E6" s="129">
        <v>1664</v>
      </c>
      <c r="F6" s="129">
        <v>705</v>
      </c>
      <c r="G6" s="129">
        <v>2342</v>
      </c>
      <c r="H6" s="129">
        <v>1297</v>
      </c>
      <c r="I6" s="129">
        <f>ROUND(D6/C6*100,0)</f>
        <v>21</v>
      </c>
      <c r="J6" s="129">
        <f>ROUND(F6/E6*100,0)</f>
        <v>42</v>
      </c>
      <c r="K6" s="129">
        <f>ROUND(H6/G6*100,0)</f>
        <v>55</v>
      </c>
      <c r="L6" s="129">
        <v>39</v>
      </c>
    </row>
    <row r="7" spans="1:12" x14ac:dyDescent="0.25">
      <c r="A7" s="129" t="s">
        <v>677</v>
      </c>
      <c r="B7" s="129">
        <v>22216</v>
      </c>
      <c r="C7" s="129">
        <v>9549</v>
      </c>
      <c r="D7" s="129">
        <v>2456</v>
      </c>
      <c r="E7" s="129">
        <v>2888</v>
      </c>
      <c r="F7" s="129">
        <v>1430</v>
      </c>
      <c r="G7" s="129">
        <v>9779</v>
      </c>
      <c r="H7" s="129">
        <v>5342</v>
      </c>
      <c r="I7" s="129">
        <f t="shared" ref="I7:I18" si="0">ROUND(D7/C7*100,0)</f>
        <v>26</v>
      </c>
      <c r="J7" s="129">
        <f t="shared" ref="J7:J18" si="1">ROUND(F7/E7*100,0)</f>
        <v>50</v>
      </c>
      <c r="K7" s="129">
        <f t="shared" ref="K7:K18" si="2">ROUND(H7/G7*100,0)</f>
        <v>55</v>
      </c>
      <c r="L7" s="129">
        <v>39</v>
      </c>
    </row>
    <row r="8" spans="1:12" x14ac:dyDescent="0.25">
      <c r="A8" s="129" t="s">
        <v>678</v>
      </c>
      <c r="B8" s="129">
        <v>2128</v>
      </c>
      <c r="C8" s="129">
        <v>841</v>
      </c>
      <c r="D8" s="129">
        <v>171</v>
      </c>
      <c r="E8" s="129">
        <v>259</v>
      </c>
      <c r="F8" s="129">
        <v>156</v>
      </c>
      <c r="G8" s="129">
        <v>1028</v>
      </c>
      <c r="H8" s="129">
        <v>571</v>
      </c>
      <c r="I8" s="129">
        <f t="shared" si="0"/>
        <v>20</v>
      </c>
      <c r="J8" s="129">
        <f t="shared" si="1"/>
        <v>60</v>
      </c>
      <c r="K8" s="129">
        <f t="shared" si="2"/>
        <v>56</v>
      </c>
      <c r="L8" s="129">
        <v>39</v>
      </c>
    </row>
    <row r="9" spans="1:12" x14ac:dyDescent="0.25">
      <c r="A9" s="129" t="s">
        <v>679</v>
      </c>
      <c r="B9" s="129">
        <v>2981</v>
      </c>
      <c r="C9" s="129">
        <v>1847</v>
      </c>
      <c r="D9" s="129">
        <v>390</v>
      </c>
      <c r="E9" s="129">
        <v>289</v>
      </c>
      <c r="F9" s="129">
        <v>154</v>
      </c>
      <c r="G9" s="129">
        <v>845</v>
      </c>
      <c r="H9" s="129">
        <v>471</v>
      </c>
      <c r="I9" s="129">
        <f t="shared" si="0"/>
        <v>21</v>
      </c>
      <c r="J9" s="129">
        <f t="shared" si="1"/>
        <v>53</v>
      </c>
      <c r="K9" s="129">
        <f t="shared" si="2"/>
        <v>56</v>
      </c>
      <c r="L9" s="129">
        <v>39</v>
      </c>
    </row>
    <row r="10" spans="1:12" x14ac:dyDescent="0.25">
      <c r="A10" s="129" t="s">
        <v>680</v>
      </c>
      <c r="B10" s="129">
        <v>2444</v>
      </c>
      <c r="C10" s="129">
        <v>1164</v>
      </c>
      <c r="D10" s="129">
        <v>192</v>
      </c>
      <c r="E10" s="129">
        <v>269</v>
      </c>
      <c r="F10" s="129">
        <v>144</v>
      </c>
      <c r="G10" s="129">
        <v>1011</v>
      </c>
      <c r="H10" s="129">
        <v>507</v>
      </c>
      <c r="I10" s="129">
        <f t="shared" si="0"/>
        <v>16</v>
      </c>
      <c r="J10" s="129">
        <f t="shared" si="1"/>
        <v>54</v>
      </c>
      <c r="K10" s="129">
        <f t="shared" si="2"/>
        <v>50</v>
      </c>
      <c r="L10" s="129">
        <v>39</v>
      </c>
    </row>
    <row r="11" spans="1:12" x14ac:dyDescent="0.25">
      <c r="A11" s="129" t="s">
        <v>681</v>
      </c>
      <c r="B11" s="129">
        <v>3998</v>
      </c>
      <c r="C11" s="129">
        <v>2231</v>
      </c>
      <c r="D11" s="129">
        <v>411</v>
      </c>
      <c r="E11" s="129">
        <v>216</v>
      </c>
      <c r="F11" s="129">
        <v>103</v>
      </c>
      <c r="G11" s="129">
        <v>1551</v>
      </c>
      <c r="H11" s="129">
        <v>838</v>
      </c>
      <c r="I11" s="129">
        <f t="shared" si="0"/>
        <v>18</v>
      </c>
      <c r="J11" s="129">
        <f t="shared" si="1"/>
        <v>48</v>
      </c>
      <c r="K11" s="129">
        <f t="shared" si="2"/>
        <v>54</v>
      </c>
      <c r="L11" s="129">
        <v>39</v>
      </c>
    </row>
    <row r="12" spans="1:12" x14ac:dyDescent="0.25">
      <c r="A12" s="129" t="s">
        <v>682</v>
      </c>
      <c r="B12" s="129">
        <v>8736</v>
      </c>
      <c r="C12" s="129">
        <v>2674</v>
      </c>
      <c r="D12" s="129">
        <v>605</v>
      </c>
      <c r="E12" s="129">
        <v>1079</v>
      </c>
      <c r="F12" s="129">
        <v>491</v>
      </c>
      <c r="G12" s="129">
        <v>4983</v>
      </c>
      <c r="H12" s="129">
        <v>2565</v>
      </c>
      <c r="I12" s="129">
        <f t="shared" si="0"/>
        <v>23</v>
      </c>
      <c r="J12" s="129">
        <f t="shared" si="1"/>
        <v>46</v>
      </c>
      <c r="K12" s="129">
        <f t="shared" si="2"/>
        <v>51</v>
      </c>
      <c r="L12" s="129">
        <v>39</v>
      </c>
    </row>
    <row r="13" spans="1:12" x14ac:dyDescent="0.25">
      <c r="A13" s="129" t="s">
        <v>683</v>
      </c>
      <c r="B13" s="129">
        <v>1922</v>
      </c>
      <c r="C13" s="129">
        <v>1096</v>
      </c>
      <c r="D13" s="129">
        <v>203</v>
      </c>
      <c r="E13" s="129">
        <v>172</v>
      </c>
      <c r="F13" s="129">
        <v>89</v>
      </c>
      <c r="G13" s="129">
        <v>654</v>
      </c>
      <c r="H13" s="129">
        <v>360</v>
      </c>
      <c r="I13" s="129">
        <f t="shared" si="0"/>
        <v>19</v>
      </c>
      <c r="J13" s="129">
        <f t="shared" si="1"/>
        <v>52</v>
      </c>
      <c r="K13" s="129">
        <f t="shared" si="2"/>
        <v>55</v>
      </c>
      <c r="L13" s="129">
        <v>39</v>
      </c>
    </row>
    <row r="14" spans="1:12" x14ac:dyDescent="0.25">
      <c r="A14" s="129" t="s">
        <v>684</v>
      </c>
      <c r="B14" s="129">
        <v>10617</v>
      </c>
      <c r="C14" s="129">
        <v>3345</v>
      </c>
      <c r="D14" s="129">
        <v>640</v>
      </c>
      <c r="E14" s="129">
        <v>1691</v>
      </c>
      <c r="F14" s="129">
        <v>668</v>
      </c>
      <c r="G14" s="129">
        <v>5581</v>
      </c>
      <c r="H14" s="129">
        <v>2651</v>
      </c>
      <c r="I14" s="129">
        <f t="shared" si="0"/>
        <v>19</v>
      </c>
      <c r="J14" s="129">
        <f>ROUND(F14/E14*100,0)</f>
        <v>40</v>
      </c>
      <c r="K14" s="129">
        <f t="shared" si="2"/>
        <v>48</v>
      </c>
      <c r="L14" s="129">
        <v>39</v>
      </c>
    </row>
    <row r="15" spans="1:12" x14ac:dyDescent="0.25">
      <c r="A15" s="129" t="s">
        <v>685</v>
      </c>
      <c r="B15" s="129">
        <v>1656</v>
      </c>
      <c r="C15" s="129">
        <v>517</v>
      </c>
      <c r="D15" s="129">
        <v>138</v>
      </c>
      <c r="E15" s="129">
        <v>268</v>
      </c>
      <c r="F15" s="129">
        <v>147</v>
      </c>
      <c r="G15" s="129">
        <v>871</v>
      </c>
      <c r="H15" s="129">
        <v>417</v>
      </c>
      <c r="I15" s="129">
        <f t="shared" si="0"/>
        <v>27</v>
      </c>
      <c r="J15" s="129">
        <f t="shared" si="1"/>
        <v>55</v>
      </c>
      <c r="K15" s="129">
        <f t="shared" si="2"/>
        <v>48</v>
      </c>
      <c r="L15" s="129">
        <v>39</v>
      </c>
    </row>
    <row r="16" spans="1:12" x14ac:dyDescent="0.25">
      <c r="A16" s="129" t="s">
        <v>686</v>
      </c>
      <c r="B16" s="129">
        <v>3432</v>
      </c>
      <c r="C16" s="129">
        <v>528</v>
      </c>
      <c r="D16" s="129">
        <v>162</v>
      </c>
      <c r="E16" s="129">
        <v>465</v>
      </c>
      <c r="F16" s="129">
        <v>224</v>
      </c>
      <c r="G16" s="129">
        <v>2489</v>
      </c>
      <c r="H16" s="129">
        <v>1374</v>
      </c>
      <c r="I16" s="129">
        <f>ROUND(D16/C16*100,0)</f>
        <v>31</v>
      </c>
      <c r="J16" s="129">
        <f t="shared" si="1"/>
        <v>48</v>
      </c>
      <c r="K16" s="129">
        <f t="shared" si="2"/>
        <v>55</v>
      </c>
      <c r="L16" s="129">
        <v>39</v>
      </c>
    </row>
    <row r="17" spans="1:12" x14ac:dyDescent="0.25">
      <c r="A17" s="129" t="s">
        <v>724</v>
      </c>
      <c r="B17" s="129"/>
      <c r="C17" s="129" t="s">
        <v>702</v>
      </c>
      <c r="D17" s="129" t="s">
        <v>702</v>
      </c>
      <c r="E17" s="129" t="s">
        <v>702</v>
      </c>
      <c r="F17" s="129" t="s">
        <v>702</v>
      </c>
      <c r="G17" s="129"/>
      <c r="H17" s="129"/>
      <c r="I17" s="129"/>
      <c r="J17" s="129"/>
      <c r="K17" s="129"/>
      <c r="L17" s="129"/>
    </row>
    <row r="18" spans="1:12" x14ac:dyDescent="0.25">
      <c r="A18" s="129" t="s">
        <v>267</v>
      </c>
      <c r="B18" s="129">
        <v>69866</v>
      </c>
      <c r="C18" s="129">
        <v>29472</v>
      </c>
      <c r="D18" s="129">
        <v>6580</v>
      </c>
      <c r="E18" s="129">
        <f>SUM(E6:E17)</f>
        <v>9260</v>
      </c>
      <c r="F18" s="129">
        <f t="shared" ref="F18:G18" si="3">SUM(F6:F17)</f>
        <v>4311</v>
      </c>
      <c r="G18" s="129">
        <f t="shared" si="3"/>
        <v>31134</v>
      </c>
      <c r="H18" s="129">
        <f>SUM(H6:H17)</f>
        <v>16393</v>
      </c>
      <c r="I18" s="129">
        <f t="shared" si="0"/>
        <v>22</v>
      </c>
      <c r="J18" s="129">
        <f t="shared" si="1"/>
        <v>47</v>
      </c>
      <c r="K18" s="129">
        <f t="shared" si="2"/>
        <v>53</v>
      </c>
      <c r="L18" s="129"/>
    </row>
    <row r="19" spans="1:12" x14ac:dyDescent="0.25">
      <c r="A19" s="129"/>
      <c r="B19" s="129"/>
      <c r="C19" s="129"/>
      <c r="D19" s="129"/>
      <c r="E19" s="129"/>
      <c r="F19" s="129"/>
      <c r="G19" s="129"/>
      <c r="H19" s="129"/>
      <c r="I19" s="129"/>
      <c r="J19" s="129"/>
      <c r="K19" s="129"/>
      <c r="L19" s="129"/>
    </row>
  </sheetData>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63755-A8A7-45C6-8DBF-6E81AB3F5939}">
  <dimension ref="A1:L3278"/>
  <sheetViews>
    <sheetView topLeftCell="B16" zoomScale="90" zoomScaleNormal="90" workbookViewId="0">
      <selection activeCell="K11" sqref="K11"/>
    </sheetView>
  </sheetViews>
  <sheetFormatPr defaultColWidth="12.28515625" defaultRowHeight="15" x14ac:dyDescent="0.25"/>
  <cols>
    <col min="1" max="1" width="11.28515625" style="129" customWidth="1"/>
    <col min="2" max="2" width="26.5703125" style="129" bestFit="1" customWidth="1"/>
    <col min="3" max="3" width="27.42578125" style="129" bestFit="1" customWidth="1"/>
    <col min="4" max="4" width="27.7109375" style="129" bestFit="1" customWidth="1"/>
    <col min="5" max="5" width="19.28515625" style="129" bestFit="1" customWidth="1"/>
    <col min="6" max="6" width="12.7109375" style="129" bestFit="1" customWidth="1"/>
    <col min="7" max="7" width="19.7109375" style="129" customWidth="1"/>
    <col min="8" max="8" width="20.7109375" style="129" customWidth="1"/>
    <col min="9" max="9" width="12.140625" style="164" bestFit="1" customWidth="1"/>
    <col min="10" max="16384" width="12.28515625" style="129"/>
  </cols>
  <sheetData>
    <row r="1" spans="1:9" x14ac:dyDescent="0.25">
      <c r="A1" s="129" t="s">
        <v>180</v>
      </c>
      <c r="B1" s="162" t="s">
        <v>725</v>
      </c>
      <c r="I1" s="199"/>
    </row>
    <row r="2" spans="1:9" x14ac:dyDescent="0.25">
      <c r="B2" s="129" t="s">
        <v>276</v>
      </c>
      <c r="I2" s="199"/>
    </row>
    <row r="4" spans="1:9" x14ac:dyDescent="0.25">
      <c r="A4" s="129" t="s">
        <v>270</v>
      </c>
      <c r="B4" s="163" t="s">
        <v>726</v>
      </c>
      <c r="C4" s="163" t="s">
        <v>727</v>
      </c>
      <c r="D4" s="163" t="s">
        <v>728</v>
      </c>
      <c r="E4" s="163" t="s">
        <v>675</v>
      </c>
      <c r="F4" s="163" t="s">
        <v>729</v>
      </c>
      <c r="G4" s="163" t="s">
        <v>730</v>
      </c>
      <c r="H4" s="163" t="s">
        <v>731</v>
      </c>
      <c r="I4" s="165" t="s">
        <v>732</v>
      </c>
    </row>
    <row r="5" spans="1:9" x14ac:dyDescent="0.25">
      <c r="A5" s="129">
        <v>2009</v>
      </c>
      <c r="B5" s="129" t="s">
        <v>733</v>
      </c>
      <c r="C5" s="129" t="s">
        <v>727</v>
      </c>
      <c r="E5" s="129" t="s">
        <v>734</v>
      </c>
      <c r="F5" s="129" t="s">
        <v>628</v>
      </c>
      <c r="G5" s="129" t="s">
        <v>735</v>
      </c>
      <c r="I5" s="199">
        <v>645.6</v>
      </c>
    </row>
    <row r="6" spans="1:9" x14ac:dyDescent="0.25">
      <c r="A6" s="129">
        <v>2009</v>
      </c>
      <c r="B6" s="129" t="s">
        <v>733</v>
      </c>
      <c r="C6" s="129" t="s">
        <v>727</v>
      </c>
      <c r="E6" s="129" t="s">
        <v>736</v>
      </c>
      <c r="F6" s="129" t="s">
        <v>628</v>
      </c>
      <c r="G6" s="129" t="s">
        <v>735</v>
      </c>
      <c r="I6" s="199">
        <v>5939.4000000000005</v>
      </c>
    </row>
    <row r="7" spans="1:9" x14ac:dyDescent="0.25">
      <c r="A7" s="129">
        <v>2009</v>
      </c>
      <c r="B7" s="129" t="s">
        <v>733</v>
      </c>
      <c r="C7" s="129" t="s">
        <v>727</v>
      </c>
      <c r="E7" s="129" t="s">
        <v>737</v>
      </c>
      <c r="F7" s="129" t="s">
        <v>628</v>
      </c>
      <c r="G7" s="129" t="s">
        <v>735</v>
      </c>
      <c r="I7" s="199">
        <v>1222.1000000000001</v>
      </c>
    </row>
    <row r="8" spans="1:9" x14ac:dyDescent="0.25">
      <c r="A8" s="129">
        <v>2009</v>
      </c>
      <c r="B8" s="129" t="s">
        <v>738</v>
      </c>
      <c r="D8" s="129" t="s">
        <v>728</v>
      </c>
      <c r="E8" s="129" t="s">
        <v>676</v>
      </c>
      <c r="F8" s="129" t="s">
        <v>628</v>
      </c>
      <c r="G8" s="129" t="s">
        <v>735</v>
      </c>
      <c r="I8" s="199">
        <v>7807.1000000000013</v>
      </c>
    </row>
    <row r="9" spans="1:9" x14ac:dyDescent="0.25">
      <c r="A9" s="129">
        <v>2009</v>
      </c>
      <c r="C9" s="129" t="s">
        <v>727</v>
      </c>
      <c r="D9" s="129" t="s">
        <v>728</v>
      </c>
      <c r="E9" s="129" t="s">
        <v>677</v>
      </c>
      <c r="F9" s="129" t="s">
        <v>628</v>
      </c>
      <c r="G9" s="129" t="s">
        <v>735</v>
      </c>
      <c r="I9" s="199">
        <v>12897.7</v>
      </c>
    </row>
    <row r="10" spans="1:9" x14ac:dyDescent="0.25">
      <c r="A10" s="129">
        <v>2009</v>
      </c>
      <c r="B10" s="129" t="s">
        <v>733</v>
      </c>
      <c r="C10" s="129" t="s">
        <v>727</v>
      </c>
      <c r="E10" s="129" t="s">
        <v>739</v>
      </c>
      <c r="F10" s="129" t="s">
        <v>628</v>
      </c>
      <c r="G10" s="129" t="s">
        <v>735</v>
      </c>
      <c r="I10" s="199">
        <v>178.7</v>
      </c>
    </row>
    <row r="11" spans="1:9" x14ac:dyDescent="0.25">
      <c r="A11" s="129">
        <v>2009</v>
      </c>
      <c r="B11" s="129" t="s">
        <v>733</v>
      </c>
      <c r="C11" s="129" t="s">
        <v>727</v>
      </c>
      <c r="E11" s="129" t="s">
        <v>740</v>
      </c>
      <c r="F11" s="129" t="s">
        <v>628</v>
      </c>
      <c r="G11" s="129" t="s">
        <v>735</v>
      </c>
      <c r="I11" s="199">
        <v>465.6</v>
      </c>
    </row>
    <row r="12" spans="1:9" x14ac:dyDescent="0.25">
      <c r="A12" s="129">
        <v>2009</v>
      </c>
      <c r="B12" s="129" t="s">
        <v>738</v>
      </c>
      <c r="D12" s="129" t="s">
        <v>728</v>
      </c>
      <c r="E12" s="129" t="s">
        <v>678</v>
      </c>
      <c r="F12" s="129" t="s">
        <v>628</v>
      </c>
      <c r="G12" s="129" t="s">
        <v>735</v>
      </c>
      <c r="I12" s="199">
        <v>644.29999999999995</v>
      </c>
    </row>
    <row r="13" spans="1:9" x14ac:dyDescent="0.25">
      <c r="A13" s="129">
        <v>2009</v>
      </c>
      <c r="B13" s="129" t="s">
        <v>733</v>
      </c>
      <c r="C13" s="129" t="s">
        <v>727</v>
      </c>
      <c r="E13" s="129" t="s">
        <v>741</v>
      </c>
      <c r="F13" s="129" t="s">
        <v>628</v>
      </c>
      <c r="G13" s="129" t="s">
        <v>735</v>
      </c>
      <c r="I13" s="199">
        <v>1043.3</v>
      </c>
    </row>
    <row r="14" spans="1:9" x14ac:dyDescent="0.25">
      <c r="A14" s="129">
        <v>2009</v>
      </c>
      <c r="B14" s="129" t="s">
        <v>733</v>
      </c>
      <c r="C14" s="129" t="s">
        <v>727</v>
      </c>
      <c r="E14" s="129" t="s">
        <v>742</v>
      </c>
      <c r="F14" s="129" t="s">
        <v>628</v>
      </c>
      <c r="G14" s="129" t="s">
        <v>735</v>
      </c>
      <c r="I14" s="199">
        <v>777.2</v>
      </c>
    </row>
    <row r="15" spans="1:9" x14ac:dyDescent="0.25">
      <c r="A15" s="129">
        <v>2009</v>
      </c>
      <c r="B15" s="129" t="s">
        <v>738</v>
      </c>
      <c r="D15" s="129" t="s">
        <v>728</v>
      </c>
      <c r="E15" s="129" t="s">
        <v>679</v>
      </c>
      <c r="F15" s="129" t="s">
        <v>628</v>
      </c>
      <c r="G15" s="129" t="s">
        <v>735</v>
      </c>
      <c r="I15" s="199">
        <v>1820.5</v>
      </c>
    </row>
    <row r="16" spans="1:9" x14ac:dyDescent="0.25">
      <c r="A16" s="129">
        <v>2009</v>
      </c>
      <c r="B16" s="129" t="s">
        <v>733</v>
      </c>
      <c r="C16" s="129" t="s">
        <v>727</v>
      </c>
      <c r="E16" s="129" t="s">
        <v>743</v>
      </c>
      <c r="F16" s="129" t="s">
        <v>628</v>
      </c>
      <c r="G16" s="129" t="s">
        <v>735</v>
      </c>
      <c r="I16" s="199"/>
    </row>
    <row r="17" spans="1:9" x14ac:dyDescent="0.25">
      <c r="A17" s="129">
        <v>2009</v>
      </c>
      <c r="B17" s="129" t="s">
        <v>733</v>
      </c>
      <c r="C17" s="129" t="s">
        <v>727</v>
      </c>
      <c r="E17" s="129" t="s">
        <v>744</v>
      </c>
      <c r="F17" s="129" t="s">
        <v>628</v>
      </c>
      <c r="G17" s="129" t="s">
        <v>735</v>
      </c>
      <c r="I17" s="199"/>
    </row>
    <row r="18" spans="1:9" x14ac:dyDescent="0.25">
      <c r="A18" s="129">
        <v>2009</v>
      </c>
      <c r="B18" s="129" t="s">
        <v>738</v>
      </c>
      <c r="D18" s="129" t="s">
        <v>728</v>
      </c>
      <c r="E18" s="129" t="s">
        <v>680</v>
      </c>
      <c r="F18" s="129" t="s">
        <v>628</v>
      </c>
      <c r="G18" s="129" t="s">
        <v>735</v>
      </c>
      <c r="I18" s="199">
        <v>1151.2</v>
      </c>
    </row>
    <row r="19" spans="1:9" x14ac:dyDescent="0.25">
      <c r="A19" s="129">
        <v>2009</v>
      </c>
      <c r="C19" s="129" t="s">
        <v>727</v>
      </c>
      <c r="D19" s="129" t="s">
        <v>728</v>
      </c>
      <c r="E19" s="129" t="s">
        <v>681</v>
      </c>
      <c r="F19" s="129" t="s">
        <v>628</v>
      </c>
      <c r="G19" s="129" t="s">
        <v>735</v>
      </c>
      <c r="I19" s="199">
        <v>2018.2</v>
      </c>
    </row>
    <row r="20" spans="1:9" x14ac:dyDescent="0.25">
      <c r="A20" s="129">
        <v>2009</v>
      </c>
      <c r="B20" s="129" t="s">
        <v>733</v>
      </c>
      <c r="C20" s="129" t="s">
        <v>727</v>
      </c>
      <c r="E20" s="129" t="s">
        <v>745</v>
      </c>
      <c r="F20" s="129" t="s">
        <v>628</v>
      </c>
      <c r="G20" s="129" t="s">
        <v>735</v>
      </c>
      <c r="I20" s="199">
        <v>4628.8</v>
      </c>
    </row>
    <row r="21" spans="1:9" x14ac:dyDescent="0.25">
      <c r="A21" s="129">
        <v>2009</v>
      </c>
      <c r="B21" s="129" t="s">
        <v>733</v>
      </c>
      <c r="C21" s="129" t="s">
        <v>727</v>
      </c>
      <c r="E21" s="129" t="s">
        <v>746</v>
      </c>
      <c r="F21" s="129" t="s">
        <v>628</v>
      </c>
      <c r="G21" s="129" t="s">
        <v>735</v>
      </c>
      <c r="I21" s="199">
        <v>276.7</v>
      </c>
    </row>
    <row r="22" spans="1:9" x14ac:dyDescent="0.25">
      <c r="A22" s="129">
        <v>2009</v>
      </c>
      <c r="B22" s="129" t="s">
        <v>738</v>
      </c>
      <c r="D22" s="129" t="s">
        <v>728</v>
      </c>
      <c r="E22" s="129" t="s">
        <v>682</v>
      </c>
      <c r="F22" s="129" t="s">
        <v>628</v>
      </c>
      <c r="G22" s="129" t="s">
        <v>735</v>
      </c>
      <c r="I22" s="199">
        <v>4905.5</v>
      </c>
    </row>
    <row r="23" spans="1:9" x14ac:dyDescent="0.25">
      <c r="A23" s="129">
        <v>2009</v>
      </c>
      <c r="C23" s="129" t="s">
        <v>727</v>
      </c>
      <c r="D23" s="129" t="s">
        <v>728</v>
      </c>
      <c r="E23" s="129" t="s">
        <v>683</v>
      </c>
      <c r="F23" s="129" t="s">
        <v>628</v>
      </c>
      <c r="G23" s="129" t="s">
        <v>735</v>
      </c>
      <c r="I23" s="199">
        <v>871.2</v>
      </c>
    </row>
    <row r="24" spans="1:9" x14ac:dyDescent="0.25">
      <c r="A24" s="129">
        <v>2009</v>
      </c>
      <c r="B24" s="129" t="s">
        <v>733</v>
      </c>
      <c r="E24" s="129" t="s">
        <v>747</v>
      </c>
      <c r="F24" s="129" t="s">
        <v>628</v>
      </c>
      <c r="G24" s="129" t="s">
        <v>735</v>
      </c>
      <c r="I24" s="199">
        <v>6908.5</v>
      </c>
    </row>
    <row r="25" spans="1:9" x14ac:dyDescent="0.25">
      <c r="A25" s="129">
        <v>2009</v>
      </c>
      <c r="B25" s="129" t="s">
        <v>733</v>
      </c>
      <c r="E25" s="129" t="s">
        <v>748</v>
      </c>
      <c r="F25" s="129" t="s">
        <v>628</v>
      </c>
      <c r="G25" s="129" t="s">
        <v>735</v>
      </c>
      <c r="I25" s="199">
        <v>245.10000000000002</v>
      </c>
    </row>
    <row r="26" spans="1:9" x14ac:dyDescent="0.25">
      <c r="A26" s="129">
        <v>2009</v>
      </c>
      <c r="B26" s="129" t="s">
        <v>738</v>
      </c>
      <c r="C26" s="129" t="s">
        <v>727</v>
      </c>
      <c r="D26" s="129" t="s">
        <v>728</v>
      </c>
      <c r="E26" s="129" t="s">
        <v>684</v>
      </c>
      <c r="F26" s="129" t="s">
        <v>628</v>
      </c>
      <c r="G26" s="129" t="s">
        <v>735</v>
      </c>
      <c r="I26" s="199">
        <v>7153.6</v>
      </c>
    </row>
    <row r="27" spans="1:9" x14ac:dyDescent="0.25">
      <c r="A27" s="129">
        <v>2009</v>
      </c>
      <c r="C27" s="129" t="s">
        <v>727</v>
      </c>
      <c r="D27" s="129" t="s">
        <v>728</v>
      </c>
      <c r="E27" s="129" t="s">
        <v>685</v>
      </c>
      <c r="F27" s="129" t="s">
        <v>628</v>
      </c>
      <c r="G27" s="129" t="s">
        <v>735</v>
      </c>
      <c r="I27" s="199">
        <v>484.1</v>
      </c>
    </row>
    <row r="28" spans="1:9" x14ac:dyDescent="0.25">
      <c r="A28" s="129">
        <v>2009</v>
      </c>
      <c r="B28" s="129" t="s">
        <v>733</v>
      </c>
      <c r="C28" s="129" t="s">
        <v>727</v>
      </c>
      <c r="E28" s="129" t="s">
        <v>749</v>
      </c>
      <c r="F28" s="129" t="s">
        <v>628</v>
      </c>
      <c r="G28" s="129" t="s">
        <v>735</v>
      </c>
      <c r="I28" s="199">
        <v>1895.7</v>
      </c>
    </row>
    <row r="29" spans="1:9" x14ac:dyDescent="0.25">
      <c r="A29" s="129">
        <v>2009</v>
      </c>
      <c r="B29" s="129" t="s">
        <v>733</v>
      </c>
      <c r="C29" s="129" t="s">
        <v>727</v>
      </c>
      <c r="E29" s="129" t="s">
        <v>750</v>
      </c>
      <c r="F29" s="129" t="s">
        <v>628</v>
      </c>
      <c r="G29" s="129" t="s">
        <v>735</v>
      </c>
      <c r="I29" s="199">
        <v>108.6</v>
      </c>
    </row>
    <row r="30" spans="1:9" x14ac:dyDescent="0.25">
      <c r="A30" s="129">
        <v>2009</v>
      </c>
      <c r="B30" s="129" t="s">
        <v>738</v>
      </c>
      <c r="D30" s="129" t="s">
        <v>728</v>
      </c>
      <c r="E30" s="129" t="s">
        <v>686</v>
      </c>
      <c r="F30" s="129" t="s">
        <v>628</v>
      </c>
      <c r="G30" s="129" t="s">
        <v>735</v>
      </c>
      <c r="I30" s="199">
        <v>2004.3</v>
      </c>
    </row>
    <row r="31" spans="1:9" x14ac:dyDescent="0.25">
      <c r="A31" s="129">
        <v>2009</v>
      </c>
      <c r="B31" s="129" t="s">
        <v>733</v>
      </c>
      <c r="C31" s="129" t="s">
        <v>727</v>
      </c>
      <c r="E31" s="129" t="s">
        <v>734</v>
      </c>
      <c r="F31" s="129" t="s">
        <v>628</v>
      </c>
      <c r="G31" s="129" t="s">
        <v>751</v>
      </c>
      <c r="I31" s="199">
        <v>331</v>
      </c>
    </row>
    <row r="32" spans="1:9" x14ac:dyDescent="0.25">
      <c r="A32" s="129">
        <v>2009</v>
      </c>
      <c r="B32" s="129" t="s">
        <v>733</v>
      </c>
      <c r="C32" s="129" t="s">
        <v>727</v>
      </c>
      <c r="E32" s="129" t="s">
        <v>736</v>
      </c>
      <c r="F32" s="129" t="s">
        <v>628</v>
      </c>
      <c r="G32" s="129" t="s">
        <v>751</v>
      </c>
      <c r="I32" s="199">
        <v>3345</v>
      </c>
    </row>
    <row r="33" spans="1:9" x14ac:dyDescent="0.25">
      <c r="A33" s="129">
        <v>2009</v>
      </c>
      <c r="B33" s="129" t="s">
        <v>733</v>
      </c>
      <c r="C33" s="129" t="s">
        <v>727</v>
      </c>
      <c r="E33" s="129" t="s">
        <v>737</v>
      </c>
      <c r="F33" s="129" t="s">
        <v>628</v>
      </c>
      <c r="G33" s="129" t="s">
        <v>751</v>
      </c>
      <c r="I33" s="199">
        <v>1120</v>
      </c>
    </row>
    <row r="34" spans="1:9" x14ac:dyDescent="0.25">
      <c r="A34" s="129">
        <v>2009</v>
      </c>
      <c r="B34" s="129" t="s">
        <v>738</v>
      </c>
      <c r="D34" s="129" t="s">
        <v>728</v>
      </c>
      <c r="E34" s="129" t="s">
        <v>676</v>
      </c>
      <c r="F34" s="129" t="s">
        <v>628</v>
      </c>
      <c r="G34" s="129" t="s">
        <v>751</v>
      </c>
      <c r="I34" s="199">
        <v>4796</v>
      </c>
    </row>
    <row r="35" spans="1:9" x14ac:dyDescent="0.25">
      <c r="A35" s="129">
        <v>2009</v>
      </c>
      <c r="C35" s="129" t="s">
        <v>727</v>
      </c>
      <c r="D35" s="129" t="s">
        <v>728</v>
      </c>
      <c r="E35" s="129" t="s">
        <v>677</v>
      </c>
      <c r="F35" s="129" t="s">
        <v>628</v>
      </c>
      <c r="G35" s="129" t="s">
        <v>751</v>
      </c>
      <c r="I35" s="199">
        <v>4984</v>
      </c>
    </row>
    <row r="36" spans="1:9" x14ac:dyDescent="0.25">
      <c r="A36" s="129">
        <v>2009</v>
      </c>
      <c r="B36" s="129" t="s">
        <v>733</v>
      </c>
      <c r="C36" s="129" t="s">
        <v>727</v>
      </c>
      <c r="E36" s="129" t="s">
        <v>739</v>
      </c>
      <c r="F36" s="129" t="s">
        <v>628</v>
      </c>
      <c r="G36" s="129" t="s">
        <v>751</v>
      </c>
      <c r="I36" s="199">
        <v>75</v>
      </c>
    </row>
    <row r="37" spans="1:9" x14ac:dyDescent="0.25">
      <c r="A37" s="129">
        <v>2009</v>
      </c>
      <c r="B37" s="129" t="s">
        <v>733</v>
      </c>
      <c r="C37" s="129" t="s">
        <v>727</v>
      </c>
      <c r="E37" s="129" t="s">
        <v>740</v>
      </c>
      <c r="F37" s="129" t="s">
        <v>628</v>
      </c>
      <c r="G37" s="129" t="s">
        <v>751</v>
      </c>
      <c r="I37" s="199">
        <v>279</v>
      </c>
    </row>
    <row r="38" spans="1:9" x14ac:dyDescent="0.25">
      <c r="A38" s="129">
        <v>2009</v>
      </c>
      <c r="B38" s="129" t="s">
        <v>738</v>
      </c>
      <c r="D38" s="129" t="s">
        <v>728</v>
      </c>
      <c r="E38" s="129" t="s">
        <v>678</v>
      </c>
      <c r="F38" s="129" t="s">
        <v>628</v>
      </c>
      <c r="G38" s="129" t="s">
        <v>751</v>
      </c>
      <c r="I38" s="199">
        <v>354</v>
      </c>
    </row>
    <row r="39" spans="1:9" x14ac:dyDescent="0.25">
      <c r="A39" s="129">
        <v>2009</v>
      </c>
      <c r="B39" s="129" t="s">
        <v>733</v>
      </c>
      <c r="C39" s="129" t="s">
        <v>727</v>
      </c>
      <c r="E39" s="129" t="s">
        <v>741</v>
      </c>
      <c r="F39" s="129" t="s">
        <v>628</v>
      </c>
      <c r="G39" s="129" t="s">
        <v>751</v>
      </c>
      <c r="I39" s="199">
        <v>856</v>
      </c>
    </row>
    <row r="40" spans="1:9" x14ac:dyDescent="0.25">
      <c r="A40" s="129">
        <v>2009</v>
      </c>
      <c r="B40" s="129" t="s">
        <v>733</v>
      </c>
      <c r="C40" s="129" t="s">
        <v>727</v>
      </c>
      <c r="E40" s="129" t="s">
        <v>742</v>
      </c>
      <c r="F40" s="129" t="s">
        <v>628</v>
      </c>
      <c r="G40" s="129" t="s">
        <v>751</v>
      </c>
      <c r="I40" s="199">
        <v>636</v>
      </c>
    </row>
    <row r="41" spans="1:9" x14ac:dyDescent="0.25">
      <c r="A41" s="129">
        <v>2009</v>
      </c>
      <c r="B41" s="129" t="s">
        <v>738</v>
      </c>
      <c r="D41" s="129" t="s">
        <v>728</v>
      </c>
      <c r="E41" s="129" t="s">
        <v>679</v>
      </c>
      <c r="F41" s="129" t="s">
        <v>628</v>
      </c>
      <c r="G41" s="129" t="s">
        <v>751</v>
      </c>
      <c r="I41" s="199">
        <v>1492</v>
      </c>
    </row>
    <row r="42" spans="1:9" x14ac:dyDescent="0.25">
      <c r="A42" s="129">
        <v>2009</v>
      </c>
      <c r="B42" s="129" t="s">
        <v>733</v>
      </c>
      <c r="C42" s="129" t="s">
        <v>727</v>
      </c>
      <c r="E42" s="129" t="s">
        <v>743</v>
      </c>
      <c r="F42" s="129" t="s">
        <v>628</v>
      </c>
      <c r="G42" s="129" t="s">
        <v>751</v>
      </c>
      <c r="I42" s="199"/>
    </row>
    <row r="43" spans="1:9" x14ac:dyDescent="0.25">
      <c r="A43" s="129">
        <v>2009</v>
      </c>
      <c r="B43" s="129" t="s">
        <v>733</v>
      </c>
      <c r="C43" s="129" t="s">
        <v>727</v>
      </c>
      <c r="E43" s="129" t="s">
        <v>744</v>
      </c>
      <c r="F43" s="129" t="s">
        <v>628</v>
      </c>
      <c r="G43" s="129" t="s">
        <v>751</v>
      </c>
      <c r="I43" s="199"/>
    </row>
    <row r="44" spans="1:9" x14ac:dyDescent="0.25">
      <c r="A44" s="129">
        <v>2009</v>
      </c>
      <c r="B44" s="129" t="s">
        <v>738</v>
      </c>
      <c r="D44" s="129" t="s">
        <v>728</v>
      </c>
      <c r="E44" s="129" t="s">
        <v>680</v>
      </c>
      <c r="F44" s="129" t="s">
        <v>628</v>
      </c>
      <c r="G44" s="129" t="s">
        <v>751</v>
      </c>
      <c r="I44" s="199">
        <v>806</v>
      </c>
    </row>
    <row r="45" spans="1:9" x14ac:dyDescent="0.25">
      <c r="A45" s="129">
        <v>2009</v>
      </c>
      <c r="C45" s="129" t="s">
        <v>727</v>
      </c>
      <c r="D45" s="129" t="s">
        <v>728</v>
      </c>
      <c r="E45" s="129" t="s">
        <v>681</v>
      </c>
      <c r="F45" s="129" t="s">
        <v>628</v>
      </c>
      <c r="G45" s="129" t="s">
        <v>751</v>
      </c>
      <c r="I45" s="199">
        <v>1278</v>
      </c>
    </row>
    <row r="46" spans="1:9" x14ac:dyDescent="0.25">
      <c r="A46" s="129">
        <v>2009</v>
      </c>
      <c r="B46" s="129" t="s">
        <v>733</v>
      </c>
      <c r="C46" s="129" t="s">
        <v>727</v>
      </c>
      <c r="E46" s="129" t="s">
        <v>745</v>
      </c>
      <c r="F46" s="129" t="s">
        <v>628</v>
      </c>
      <c r="G46" s="129" t="s">
        <v>751</v>
      </c>
      <c r="I46" s="199">
        <v>1136</v>
      </c>
    </row>
    <row r="47" spans="1:9" x14ac:dyDescent="0.25">
      <c r="A47" s="129">
        <v>2009</v>
      </c>
      <c r="B47" s="129" t="s">
        <v>733</v>
      </c>
      <c r="C47" s="129" t="s">
        <v>727</v>
      </c>
      <c r="E47" s="129" t="s">
        <v>746</v>
      </c>
      <c r="F47" s="129" t="s">
        <v>628</v>
      </c>
      <c r="G47" s="129" t="s">
        <v>751</v>
      </c>
      <c r="I47" s="199">
        <v>192</v>
      </c>
    </row>
    <row r="48" spans="1:9" x14ac:dyDescent="0.25">
      <c r="A48" s="129">
        <v>2009</v>
      </c>
      <c r="B48" s="129" t="s">
        <v>738</v>
      </c>
      <c r="D48" s="129" t="s">
        <v>728</v>
      </c>
      <c r="E48" s="129" t="s">
        <v>682</v>
      </c>
      <c r="F48" s="129" t="s">
        <v>628</v>
      </c>
      <c r="G48" s="129" t="s">
        <v>751</v>
      </c>
      <c r="I48" s="199">
        <v>1328</v>
      </c>
    </row>
    <row r="49" spans="1:9" x14ac:dyDescent="0.25">
      <c r="A49" s="129">
        <v>2009</v>
      </c>
      <c r="C49" s="129" t="s">
        <v>727</v>
      </c>
      <c r="D49" s="129" t="s">
        <v>728</v>
      </c>
      <c r="E49" s="129" t="s">
        <v>683</v>
      </c>
      <c r="F49" s="129" t="s">
        <v>628</v>
      </c>
      <c r="G49" s="129" t="s">
        <v>751</v>
      </c>
      <c r="I49" s="199">
        <v>645</v>
      </c>
    </row>
    <row r="50" spans="1:9" x14ac:dyDescent="0.25">
      <c r="A50" s="129">
        <v>2009</v>
      </c>
      <c r="B50" s="129" t="s">
        <v>733</v>
      </c>
      <c r="E50" s="129" t="s">
        <v>747</v>
      </c>
      <c r="F50" s="129" t="s">
        <v>628</v>
      </c>
      <c r="G50" s="129" t="s">
        <v>751</v>
      </c>
      <c r="I50" s="199">
        <v>1905</v>
      </c>
    </row>
    <row r="51" spans="1:9" x14ac:dyDescent="0.25">
      <c r="A51" s="129">
        <v>2009</v>
      </c>
      <c r="B51" s="129" t="s">
        <v>733</v>
      </c>
      <c r="E51" s="129" t="s">
        <v>748</v>
      </c>
      <c r="F51" s="129" t="s">
        <v>628</v>
      </c>
      <c r="G51" s="129" t="s">
        <v>751</v>
      </c>
      <c r="I51" s="199">
        <v>117</v>
      </c>
    </row>
    <row r="52" spans="1:9" x14ac:dyDescent="0.25">
      <c r="A52" s="129">
        <v>2009</v>
      </c>
      <c r="B52" s="129" t="s">
        <v>738</v>
      </c>
      <c r="C52" s="129" t="s">
        <v>727</v>
      </c>
      <c r="D52" s="129" t="s">
        <v>728</v>
      </c>
      <c r="E52" s="129" t="s">
        <v>684</v>
      </c>
      <c r="F52" s="129" t="s">
        <v>628</v>
      </c>
      <c r="G52" s="129" t="s">
        <v>751</v>
      </c>
      <c r="I52" s="199">
        <v>2022</v>
      </c>
    </row>
    <row r="53" spans="1:9" x14ac:dyDescent="0.25">
      <c r="A53" s="129">
        <v>2009</v>
      </c>
      <c r="C53" s="129" t="s">
        <v>727</v>
      </c>
      <c r="D53" s="129" t="s">
        <v>728</v>
      </c>
      <c r="E53" s="129" t="s">
        <v>685</v>
      </c>
      <c r="F53" s="129" t="s">
        <v>628</v>
      </c>
      <c r="G53" s="129" t="s">
        <v>751</v>
      </c>
      <c r="I53" s="199">
        <v>236</v>
      </c>
    </row>
    <row r="54" spans="1:9" x14ac:dyDescent="0.25">
      <c r="A54" s="129">
        <v>2009</v>
      </c>
      <c r="B54" s="129" t="s">
        <v>733</v>
      </c>
      <c r="C54" s="129" t="s">
        <v>727</v>
      </c>
      <c r="E54" s="129" t="s">
        <v>749</v>
      </c>
      <c r="F54" s="129" t="s">
        <v>628</v>
      </c>
      <c r="G54" s="129" t="s">
        <v>751</v>
      </c>
      <c r="I54" s="199">
        <v>222</v>
      </c>
    </row>
    <row r="55" spans="1:9" x14ac:dyDescent="0.25">
      <c r="A55" s="129">
        <v>2009</v>
      </c>
      <c r="B55" s="129" t="s">
        <v>733</v>
      </c>
      <c r="C55" s="129" t="s">
        <v>727</v>
      </c>
      <c r="E55" s="129" t="s">
        <v>750</v>
      </c>
      <c r="F55" s="129" t="s">
        <v>628</v>
      </c>
      <c r="G55" s="129" t="s">
        <v>751</v>
      </c>
      <c r="I55" s="199">
        <v>15</v>
      </c>
    </row>
    <row r="56" spans="1:9" x14ac:dyDescent="0.25">
      <c r="A56" s="129">
        <v>2009</v>
      </c>
      <c r="B56" s="129" t="s">
        <v>738</v>
      </c>
      <c r="D56" s="129" t="s">
        <v>728</v>
      </c>
      <c r="E56" s="129" t="s">
        <v>686</v>
      </c>
      <c r="F56" s="129" t="s">
        <v>628</v>
      </c>
      <c r="G56" s="129" t="s">
        <v>751</v>
      </c>
      <c r="I56" s="199">
        <v>237</v>
      </c>
    </row>
    <row r="57" spans="1:9" x14ac:dyDescent="0.25">
      <c r="A57" s="129">
        <v>2009</v>
      </c>
      <c r="B57" s="129" t="s">
        <v>733</v>
      </c>
      <c r="C57" s="129" t="s">
        <v>727</v>
      </c>
      <c r="E57" s="129" t="s">
        <v>734</v>
      </c>
      <c r="F57" s="129" t="s">
        <v>628</v>
      </c>
      <c r="G57" s="129" t="s">
        <v>752</v>
      </c>
      <c r="I57" s="199">
        <v>260.39999999999998</v>
      </c>
    </row>
    <row r="58" spans="1:9" x14ac:dyDescent="0.25">
      <c r="A58" s="129">
        <v>2009</v>
      </c>
      <c r="B58" s="129" t="s">
        <v>733</v>
      </c>
      <c r="C58" s="129" t="s">
        <v>727</v>
      </c>
      <c r="E58" s="129" t="s">
        <v>736</v>
      </c>
      <c r="F58" s="129" t="s">
        <v>628</v>
      </c>
      <c r="G58" s="129" t="s">
        <v>752</v>
      </c>
      <c r="I58" s="199">
        <v>1793.8</v>
      </c>
    </row>
    <row r="59" spans="1:9" x14ac:dyDescent="0.25">
      <c r="A59" s="129">
        <v>2009</v>
      </c>
      <c r="B59" s="129" t="s">
        <v>733</v>
      </c>
      <c r="C59" s="129" t="s">
        <v>727</v>
      </c>
      <c r="E59" s="129" t="s">
        <v>737</v>
      </c>
      <c r="F59" s="129" t="s">
        <v>628</v>
      </c>
      <c r="G59" s="129" t="s">
        <v>752</v>
      </c>
      <c r="I59" s="199">
        <v>43.7</v>
      </c>
    </row>
    <row r="60" spans="1:9" x14ac:dyDescent="0.25">
      <c r="A60" s="129">
        <v>2009</v>
      </c>
      <c r="B60" s="129" t="s">
        <v>738</v>
      </c>
      <c r="D60" s="129" t="s">
        <v>728</v>
      </c>
      <c r="E60" s="129" t="s">
        <v>676</v>
      </c>
      <c r="F60" s="129" t="s">
        <v>628</v>
      </c>
      <c r="G60" s="129" t="s">
        <v>752</v>
      </c>
      <c r="I60" s="199">
        <v>2097.8999999999996</v>
      </c>
    </row>
    <row r="61" spans="1:9" x14ac:dyDescent="0.25">
      <c r="A61" s="129">
        <v>2009</v>
      </c>
      <c r="C61" s="129" t="s">
        <v>727</v>
      </c>
      <c r="D61" s="129" t="s">
        <v>728</v>
      </c>
      <c r="E61" s="129" t="s">
        <v>677</v>
      </c>
      <c r="F61" s="129" t="s">
        <v>628</v>
      </c>
      <c r="G61" s="129" t="s">
        <v>752</v>
      </c>
      <c r="I61" s="199">
        <v>2861.8</v>
      </c>
    </row>
    <row r="62" spans="1:9" x14ac:dyDescent="0.25">
      <c r="A62" s="129">
        <v>2009</v>
      </c>
      <c r="B62" s="129" t="s">
        <v>733</v>
      </c>
      <c r="C62" s="129" t="s">
        <v>727</v>
      </c>
      <c r="E62" s="129" t="s">
        <v>739</v>
      </c>
      <c r="F62" s="129" t="s">
        <v>628</v>
      </c>
      <c r="G62" s="129" t="s">
        <v>752</v>
      </c>
      <c r="I62" s="199">
        <v>28.5</v>
      </c>
    </row>
    <row r="63" spans="1:9" x14ac:dyDescent="0.25">
      <c r="A63" s="129">
        <v>2009</v>
      </c>
      <c r="B63" s="129" t="s">
        <v>733</v>
      </c>
      <c r="C63" s="129" t="s">
        <v>727</v>
      </c>
      <c r="E63" s="129" t="s">
        <v>740</v>
      </c>
      <c r="F63" s="129" t="s">
        <v>628</v>
      </c>
      <c r="G63" s="129" t="s">
        <v>752</v>
      </c>
      <c r="I63" s="199">
        <v>104.8</v>
      </c>
    </row>
    <row r="64" spans="1:9" x14ac:dyDescent="0.25">
      <c r="A64" s="129">
        <v>2009</v>
      </c>
      <c r="B64" s="129" t="s">
        <v>738</v>
      </c>
      <c r="D64" s="129" t="s">
        <v>728</v>
      </c>
      <c r="E64" s="129" t="s">
        <v>678</v>
      </c>
      <c r="F64" s="129" t="s">
        <v>628</v>
      </c>
      <c r="G64" s="129" t="s">
        <v>752</v>
      </c>
      <c r="I64" s="199">
        <v>133.30000000000001</v>
      </c>
    </row>
    <row r="65" spans="1:9" x14ac:dyDescent="0.25">
      <c r="A65" s="129">
        <v>2009</v>
      </c>
      <c r="B65" s="129" t="s">
        <v>733</v>
      </c>
      <c r="C65" s="129" t="s">
        <v>727</v>
      </c>
      <c r="E65" s="129" t="s">
        <v>741</v>
      </c>
      <c r="F65" s="129" t="s">
        <v>628</v>
      </c>
      <c r="G65" s="129" t="s">
        <v>752</v>
      </c>
      <c r="I65" s="199">
        <v>126.8</v>
      </c>
    </row>
    <row r="66" spans="1:9" x14ac:dyDescent="0.25">
      <c r="A66" s="129">
        <v>2009</v>
      </c>
      <c r="B66" s="129" t="s">
        <v>733</v>
      </c>
      <c r="C66" s="129" t="s">
        <v>727</v>
      </c>
      <c r="E66" s="129" t="s">
        <v>742</v>
      </c>
      <c r="F66" s="129" t="s">
        <v>628</v>
      </c>
      <c r="G66" s="129" t="s">
        <v>752</v>
      </c>
      <c r="I66" s="199">
        <v>78.599999999999994</v>
      </c>
    </row>
    <row r="67" spans="1:9" x14ac:dyDescent="0.25">
      <c r="A67" s="129">
        <v>2009</v>
      </c>
      <c r="B67" s="129" t="s">
        <v>738</v>
      </c>
      <c r="D67" s="129" t="s">
        <v>728</v>
      </c>
      <c r="E67" s="129" t="s">
        <v>679</v>
      </c>
      <c r="F67" s="129" t="s">
        <v>628</v>
      </c>
      <c r="G67" s="129" t="s">
        <v>752</v>
      </c>
      <c r="I67" s="199">
        <v>205.39999999999998</v>
      </c>
    </row>
    <row r="68" spans="1:9" x14ac:dyDescent="0.25">
      <c r="A68" s="129">
        <v>2009</v>
      </c>
      <c r="B68" s="129" t="s">
        <v>733</v>
      </c>
      <c r="C68" s="129" t="s">
        <v>727</v>
      </c>
      <c r="E68" s="129" t="s">
        <v>743</v>
      </c>
      <c r="F68" s="129" t="s">
        <v>628</v>
      </c>
      <c r="G68" s="129" t="s">
        <v>752</v>
      </c>
      <c r="I68" s="199"/>
    </row>
    <row r="69" spans="1:9" x14ac:dyDescent="0.25">
      <c r="A69" s="129">
        <v>2009</v>
      </c>
      <c r="B69" s="129" t="s">
        <v>733</v>
      </c>
      <c r="C69" s="129" t="s">
        <v>727</v>
      </c>
      <c r="E69" s="129" t="s">
        <v>744</v>
      </c>
      <c r="F69" s="129" t="s">
        <v>628</v>
      </c>
      <c r="G69" s="129" t="s">
        <v>752</v>
      </c>
      <c r="I69" s="199"/>
    </row>
    <row r="70" spans="1:9" x14ac:dyDescent="0.25">
      <c r="A70" s="129">
        <v>2009</v>
      </c>
      <c r="B70" s="129" t="s">
        <v>738</v>
      </c>
      <c r="D70" s="129" t="s">
        <v>728</v>
      </c>
      <c r="E70" s="129" t="s">
        <v>680</v>
      </c>
      <c r="F70" s="129" t="s">
        <v>628</v>
      </c>
      <c r="G70" s="129" t="s">
        <v>752</v>
      </c>
      <c r="I70" s="199">
        <v>144</v>
      </c>
    </row>
    <row r="71" spans="1:9" x14ac:dyDescent="0.25">
      <c r="A71" s="129">
        <v>2009</v>
      </c>
      <c r="C71" s="129" t="s">
        <v>727</v>
      </c>
      <c r="D71" s="129" t="s">
        <v>728</v>
      </c>
      <c r="E71" s="129" t="s">
        <v>681</v>
      </c>
      <c r="F71" s="129" t="s">
        <v>628</v>
      </c>
      <c r="G71" s="129" t="s">
        <v>752</v>
      </c>
      <c r="I71" s="199">
        <v>291</v>
      </c>
    </row>
    <row r="72" spans="1:9" x14ac:dyDescent="0.25">
      <c r="A72" s="129">
        <v>2009</v>
      </c>
      <c r="B72" s="129" t="s">
        <v>733</v>
      </c>
      <c r="C72" s="129" t="s">
        <v>727</v>
      </c>
      <c r="E72" s="129" t="s">
        <v>745</v>
      </c>
      <c r="F72" s="129" t="s">
        <v>628</v>
      </c>
      <c r="G72" s="129" t="s">
        <v>752</v>
      </c>
      <c r="I72" s="199">
        <v>1530</v>
      </c>
    </row>
    <row r="73" spans="1:9" x14ac:dyDescent="0.25">
      <c r="A73" s="129">
        <v>2009</v>
      </c>
      <c r="B73" s="129" t="s">
        <v>733</v>
      </c>
      <c r="C73" s="129" t="s">
        <v>727</v>
      </c>
      <c r="E73" s="129" t="s">
        <v>746</v>
      </c>
      <c r="F73" s="129" t="s">
        <v>628</v>
      </c>
      <c r="G73" s="129" t="s">
        <v>752</v>
      </c>
      <c r="I73" s="199">
        <v>41.6</v>
      </c>
    </row>
    <row r="74" spans="1:9" x14ac:dyDescent="0.25">
      <c r="A74" s="129">
        <v>2009</v>
      </c>
      <c r="B74" s="129" t="s">
        <v>738</v>
      </c>
      <c r="D74" s="129" t="s">
        <v>728</v>
      </c>
      <c r="E74" s="129" t="s">
        <v>682</v>
      </c>
      <c r="F74" s="129" t="s">
        <v>628</v>
      </c>
      <c r="G74" s="129" t="s">
        <v>752</v>
      </c>
      <c r="I74" s="199">
        <v>1571.6</v>
      </c>
    </row>
    <row r="75" spans="1:9" x14ac:dyDescent="0.25">
      <c r="A75" s="129">
        <v>2009</v>
      </c>
      <c r="C75" s="129" t="s">
        <v>727</v>
      </c>
      <c r="D75" s="129" t="s">
        <v>728</v>
      </c>
      <c r="E75" s="129" t="s">
        <v>683</v>
      </c>
      <c r="F75" s="129" t="s">
        <v>628</v>
      </c>
      <c r="G75" s="129" t="s">
        <v>752</v>
      </c>
      <c r="I75" s="199">
        <v>129.6</v>
      </c>
    </row>
    <row r="76" spans="1:9" x14ac:dyDescent="0.25">
      <c r="A76" s="129">
        <v>2009</v>
      </c>
      <c r="B76" s="129" t="s">
        <v>733</v>
      </c>
      <c r="E76" s="129" t="s">
        <v>747</v>
      </c>
      <c r="F76" s="129" t="s">
        <v>628</v>
      </c>
      <c r="G76" s="129" t="s">
        <v>752</v>
      </c>
      <c r="I76" s="199">
        <v>2161.5</v>
      </c>
    </row>
    <row r="77" spans="1:9" x14ac:dyDescent="0.25">
      <c r="A77" s="129">
        <v>2009</v>
      </c>
      <c r="B77" s="129" t="s">
        <v>733</v>
      </c>
      <c r="E77" s="129" t="s">
        <v>748</v>
      </c>
      <c r="F77" s="129" t="s">
        <v>628</v>
      </c>
      <c r="G77" s="129" t="s">
        <v>752</v>
      </c>
      <c r="I77" s="199">
        <v>71.900000000000006</v>
      </c>
    </row>
    <row r="78" spans="1:9" x14ac:dyDescent="0.25">
      <c r="A78" s="129">
        <v>2009</v>
      </c>
      <c r="B78" s="129" t="s">
        <v>738</v>
      </c>
      <c r="C78" s="129" t="s">
        <v>727</v>
      </c>
      <c r="D78" s="129" t="s">
        <v>728</v>
      </c>
      <c r="E78" s="129" t="s">
        <v>684</v>
      </c>
      <c r="F78" s="129" t="s">
        <v>628</v>
      </c>
      <c r="G78" s="129" t="s">
        <v>752</v>
      </c>
      <c r="I78" s="199">
        <v>2233.4</v>
      </c>
    </row>
    <row r="79" spans="1:9" x14ac:dyDescent="0.25">
      <c r="A79" s="129">
        <v>2009</v>
      </c>
      <c r="C79" s="129" t="s">
        <v>727</v>
      </c>
      <c r="D79" s="129" t="s">
        <v>728</v>
      </c>
      <c r="E79" s="129" t="s">
        <v>685</v>
      </c>
      <c r="F79" s="129" t="s">
        <v>628</v>
      </c>
      <c r="G79" s="129" t="s">
        <v>752</v>
      </c>
      <c r="I79" s="199">
        <v>90.1</v>
      </c>
    </row>
    <row r="80" spans="1:9" x14ac:dyDescent="0.25">
      <c r="A80" s="129">
        <v>2009</v>
      </c>
      <c r="B80" s="129" t="s">
        <v>733</v>
      </c>
      <c r="C80" s="129" t="s">
        <v>727</v>
      </c>
      <c r="E80" s="129" t="s">
        <v>749</v>
      </c>
      <c r="F80" s="129" t="s">
        <v>628</v>
      </c>
      <c r="G80" s="129" t="s">
        <v>752</v>
      </c>
      <c r="I80" s="199">
        <v>436</v>
      </c>
    </row>
    <row r="81" spans="1:9" x14ac:dyDescent="0.25">
      <c r="A81" s="129">
        <v>2009</v>
      </c>
      <c r="B81" s="129" t="s">
        <v>733</v>
      </c>
      <c r="C81" s="129" t="s">
        <v>727</v>
      </c>
      <c r="E81" s="129" t="s">
        <v>750</v>
      </c>
      <c r="F81" s="129" t="s">
        <v>628</v>
      </c>
      <c r="G81" s="129" t="s">
        <v>752</v>
      </c>
      <c r="I81" s="199">
        <v>36.6</v>
      </c>
    </row>
    <row r="82" spans="1:9" x14ac:dyDescent="0.25">
      <c r="A82" s="129">
        <v>2009</v>
      </c>
      <c r="B82" s="129" t="s">
        <v>738</v>
      </c>
      <c r="D82" s="129" t="s">
        <v>728</v>
      </c>
      <c r="E82" s="129" t="s">
        <v>686</v>
      </c>
      <c r="F82" s="129" t="s">
        <v>628</v>
      </c>
      <c r="G82" s="129" t="s">
        <v>752</v>
      </c>
      <c r="I82" s="199">
        <v>472.6</v>
      </c>
    </row>
    <row r="83" spans="1:9" x14ac:dyDescent="0.25">
      <c r="A83" s="129">
        <v>2009</v>
      </c>
      <c r="B83" s="129" t="s">
        <v>733</v>
      </c>
      <c r="C83" s="129" t="s">
        <v>727</v>
      </c>
      <c r="E83" s="129" t="s">
        <v>734</v>
      </c>
      <c r="F83" s="129" t="s">
        <v>628</v>
      </c>
      <c r="G83" s="129" t="s">
        <v>753</v>
      </c>
      <c r="I83" s="199">
        <v>54.2</v>
      </c>
    </row>
    <row r="84" spans="1:9" x14ac:dyDescent="0.25">
      <c r="A84" s="129">
        <v>2009</v>
      </c>
      <c r="B84" s="129" t="s">
        <v>733</v>
      </c>
      <c r="C84" s="129" t="s">
        <v>727</v>
      </c>
      <c r="E84" s="129" t="s">
        <v>736</v>
      </c>
      <c r="F84" s="129" t="s">
        <v>628</v>
      </c>
      <c r="G84" s="129" t="s">
        <v>753</v>
      </c>
      <c r="I84" s="199">
        <v>800.6</v>
      </c>
    </row>
    <row r="85" spans="1:9" x14ac:dyDescent="0.25">
      <c r="A85" s="129">
        <v>2009</v>
      </c>
      <c r="B85" s="129" t="s">
        <v>733</v>
      </c>
      <c r="C85" s="129" t="s">
        <v>727</v>
      </c>
      <c r="E85" s="129" t="s">
        <v>737</v>
      </c>
      <c r="F85" s="129" t="s">
        <v>628</v>
      </c>
      <c r="G85" s="129" t="s">
        <v>753</v>
      </c>
      <c r="I85" s="199">
        <v>58.4</v>
      </c>
    </row>
    <row r="86" spans="1:9" x14ac:dyDescent="0.25">
      <c r="A86" s="129">
        <v>2009</v>
      </c>
      <c r="B86" s="129" t="s">
        <v>738</v>
      </c>
      <c r="D86" s="129" t="s">
        <v>728</v>
      </c>
      <c r="E86" s="129" t="s">
        <v>676</v>
      </c>
      <c r="F86" s="129" t="s">
        <v>628</v>
      </c>
      <c r="G86" s="129" t="s">
        <v>753</v>
      </c>
      <c r="I86" s="199">
        <v>913.2</v>
      </c>
    </row>
    <row r="87" spans="1:9" x14ac:dyDescent="0.25">
      <c r="A87" s="129">
        <v>2009</v>
      </c>
      <c r="C87" s="129" t="s">
        <v>727</v>
      </c>
      <c r="D87" s="129" t="s">
        <v>728</v>
      </c>
      <c r="E87" s="129" t="s">
        <v>677</v>
      </c>
      <c r="F87" s="129" t="s">
        <v>628</v>
      </c>
      <c r="G87" s="129" t="s">
        <v>753</v>
      </c>
      <c r="I87" s="199">
        <v>5051.8999999999996</v>
      </c>
    </row>
    <row r="88" spans="1:9" x14ac:dyDescent="0.25">
      <c r="A88" s="129">
        <v>2009</v>
      </c>
      <c r="B88" s="129" t="s">
        <v>733</v>
      </c>
      <c r="C88" s="129" t="s">
        <v>727</v>
      </c>
      <c r="E88" s="129" t="s">
        <v>739</v>
      </c>
      <c r="F88" s="129" t="s">
        <v>628</v>
      </c>
      <c r="G88" s="129" t="s">
        <v>753</v>
      </c>
      <c r="I88" s="199">
        <v>75.2</v>
      </c>
    </row>
    <row r="89" spans="1:9" x14ac:dyDescent="0.25">
      <c r="A89" s="129">
        <v>2009</v>
      </c>
      <c r="B89" s="129" t="s">
        <v>733</v>
      </c>
      <c r="C89" s="129" t="s">
        <v>727</v>
      </c>
      <c r="E89" s="129" t="s">
        <v>740</v>
      </c>
      <c r="F89" s="129" t="s">
        <v>628</v>
      </c>
      <c r="G89" s="129" t="s">
        <v>753</v>
      </c>
      <c r="I89" s="199">
        <v>81.8</v>
      </c>
    </row>
    <row r="90" spans="1:9" x14ac:dyDescent="0.25">
      <c r="A90" s="129">
        <v>2009</v>
      </c>
      <c r="B90" s="129" t="s">
        <v>738</v>
      </c>
      <c r="D90" s="129" t="s">
        <v>728</v>
      </c>
      <c r="E90" s="129" t="s">
        <v>678</v>
      </c>
      <c r="F90" s="129" t="s">
        <v>628</v>
      </c>
      <c r="G90" s="129" t="s">
        <v>753</v>
      </c>
      <c r="I90" s="199">
        <v>157</v>
      </c>
    </row>
    <row r="91" spans="1:9" x14ac:dyDescent="0.25">
      <c r="A91" s="129">
        <v>2009</v>
      </c>
      <c r="B91" s="129" t="s">
        <v>733</v>
      </c>
      <c r="C91" s="129" t="s">
        <v>727</v>
      </c>
      <c r="E91" s="129" t="s">
        <v>741</v>
      </c>
      <c r="F91" s="129" t="s">
        <v>628</v>
      </c>
      <c r="G91" s="129" t="s">
        <v>753</v>
      </c>
      <c r="I91" s="199">
        <v>60.5</v>
      </c>
    </row>
    <row r="92" spans="1:9" x14ac:dyDescent="0.25">
      <c r="A92" s="129">
        <v>2009</v>
      </c>
      <c r="B92" s="129" t="s">
        <v>733</v>
      </c>
      <c r="C92" s="129" t="s">
        <v>727</v>
      </c>
      <c r="E92" s="129" t="s">
        <v>742</v>
      </c>
      <c r="F92" s="129" t="s">
        <v>628</v>
      </c>
      <c r="G92" s="129" t="s">
        <v>753</v>
      </c>
      <c r="I92" s="199">
        <v>62.6</v>
      </c>
    </row>
    <row r="93" spans="1:9" x14ac:dyDescent="0.25">
      <c r="A93" s="129">
        <v>2009</v>
      </c>
      <c r="B93" s="129" t="s">
        <v>738</v>
      </c>
      <c r="D93" s="129" t="s">
        <v>728</v>
      </c>
      <c r="E93" s="129" t="s">
        <v>679</v>
      </c>
      <c r="F93" s="129" t="s">
        <v>628</v>
      </c>
      <c r="G93" s="129" t="s">
        <v>753</v>
      </c>
      <c r="I93" s="199">
        <v>123.1</v>
      </c>
    </row>
    <row r="94" spans="1:9" x14ac:dyDescent="0.25">
      <c r="A94" s="129">
        <v>2009</v>
      </c>
      <c r="B94" s="129" t="s">
        <v>733</v>
      </c>
      <c r="C94" s="129" t="s">
        <v>727</v>
      </c>
      <c r="E94" s="129" t="s">
        <v>743</v>
      </c>
      <c r="F94" s="129" t="s">
        <v>628</v>
      </c>
      <c r="G94" s="129" t="s">
        <v>753</v>
      </c>
      <c r="I94" s="199"/>
    </row>
    <row r="95" spans="1:9" x14ac:dyDescent="0.25">
      <c r="A95" s="129">
        <v>2009</v>
      </c>
      <c r="B95" s="129" t="s">
        <v>733</v>
      </c>
      <c r="C95" s="129" t="s">
        <v>727</v>
      </c>
      <c r="E95" s="129" t="s">
        <v>744</v>
      </c>
      <c r="F95" s="129" t="s">
        <v>628</v>
      </c>
      <c r="G95" s="129" t="s">
        <v>753</v>
      </c>
      <c r="I95" s="199"/>
    </row>
    <row r="96" spans="1:9" x14ac:dyDescent="0.25">
      <c r="A96" s="129">
        <v>2009</v>
      </c>
      <c r="B96" s="129" t="s">
        <v>738</v>
      </c>
      <c r="D96" s="129" t="s">
        <v>728</v>
      </c>
      <c r="E96" s="129" t="s">
        <v>680</v>
      </c>
      <c r="F96" s="129" t="s">
        <v>628</v>
      </c>
      <c r="G96" s="129" t="s">
        <v>753</v>
      </c>
      <c r="I96" s="199">
        <v>201.2</v>
      </c>
    </row>
    <row r="97" spans="1:9" x14ac:dyDescent="0.25">
      <c r="A97" s="129">
        <v>2009</v>
      </c>
      <c r="C97" s="129" t="s">
        <v>727</v>
      </c>
      <c r="D97" s="129" t="s">
        <v>728</v>
      </c>
      <c r="E97" s="129" t="s">
        <v>681</v>
      </c>
      <c r="F97" s="129" t="s">
        <v>628</v>
      </c>
      <c r="G97" s="129" t="s">
        <v>753</v>
      </c>
      <c r="I97" s="199">
        <v>449.2</v>
      </c>
    </row>
    <row r="98" spans="1:9" x14ac:dyDescent="0.25">
      <c r="A98" s="129">
        <v>2009</v>
      </c>
      <c r="B98" s="129" t="s">
        <v>733</v>
      </c>
      <c r="C98" s="129" t="s">
        <v>727</v>
      </c>
      <c r="E98" s="129" t="s">
        <v>745</v>
      </c>
      <c r="F98" s="129" t="s">
        <v>628</v>
      </c>
      <c r="G98" s="129" t="s">
        <v>753</v>
      </c>
      <c r="I98" s="199">
        <v>1962.8</v>
      </c>
    </row>
    <row r="99" spans="1:9" x14ac:dyDescent="0.25">
      <c r="A99" s="129">
        <v>2009</v>
      </c>
      <c r="B99" s="129" t="s">
        <v>733</v>
      </c>
      <c r="C99" s="129" t="s">
        <v>727</v>
      </c>
      <c r="E99" s="129" t="s">
        <v>746</v>
      </c>
      <c r="F99" s="129" t="s">
        <v>628</v>
      </c>
      <c r="G99" s="129" t="s">
        <v>753</v>
      </c>
      <c r="I99" s="199">
        <v>43.1</v>
      </c>
    </row>
    <row r="100" spans="1:9" x14ac:dyDescent="0.25">
      <c r="A100" s="129">
        <v>2009</v>
      </c>
      <c r="B100" s="129" t="s">
        <v>738</v>
      </c>
      <c r="D100" s="129" t="s">
        <v>728</v>
      </c>
      <c r="E100" s="129" t="s">
        <v>682</v>
      </c>
      <c r="F100" s="129" t="s">
        <v>628</v>
      </c>
      <c r="G100" s="129" t="s">
        <v>753</v>
      </c>
      <c r="I100" s="199">
        <v>2005.8999999999999</v>
      </c>
    </row>
    <row r="101" spans="1:9" x14ac:dyDescent="0.25">
      <c r="A101" s="129">
        <v>2009</v>
      </c>
      <c r="C101" s="129" t="s">
        <v>727</v>
      </c>
      <c r="D101" s="129" t="s">
        <v>728</v>
      </c>
      <c r="E101" s="129" t="s">
        <v>683</v>
      </c>
      <c r="F101" s="129" t="s">
        <v>628</v>
      </c>
      <c r="G101" s="129" t="s">
        <v>753</v>
      </c>
      <c r="I101" s="199">
        <v>96.6</v>
      </c>
    </row>
    <row r="102" spans="1:9" x14ac:dyDescent="0.25">
      <c r="A102" s="129">
        <v>2009</v>
      </c>
      <c r="B102" s="129" t="s">
        <v>733</v>
      </c>
      <c r="E102" s="129" t="s">
        <v>747</v>
      </c>
      <c r="F102" s="129" t="s">
        <v>628</v>
      </c>
      <c r="G102" s="129" t="s">
        <v>753</v>
      </c>
      <c r="I102" s="199">
        <v>2842</v>
      </c>
    </row>
    <row r="103" spans="1:9" x14ac:dyDescent="0.25">
      <c r="A103" s="129">
        <v>2009</v>
      </c>
      <c r="B103" s="129" t="s">
        <v>733</v>
      </c>
      <c r="E103" s="129" t="s">
        <v>748</v>
      </c>
      <c r="F103" s="129" t="s">
        <v>628</v>
      </c>
      <c r="G103" s="129" t="s">
        <v>753</v>
      </c>
      <c r="I103" s="199">
        <v>56.2</v>
      </c>
    </row>
    <row r="104" spans="1:9" x14ac:dyDescent="0.25">
      <c r="A104" s="129">
        <v>2009</v>
      </c>
      <c r="B104" s="129" t="s">
        <v>738</v>
      </c>
      <c r="C104" s="129" t="s">
        <v>727</v>
      </c>
      <c r="D104" s="129" t="s">
        <v>728</v>
      </c>
      <c r="E104" s="129" t="s">
        <v>684</v>
      </c>
      <c r="F104" s="129" t="s">
        <v>628</v>
      </c>
      <c r="G104" s="129" t="s">
        <v>753</v>
      </c>
      <c r="I104" s="199">
        <v>2898.2</v>
      </c>
    </row>
    <row r="105" spans="1:9" x14ac:dyDescent="0.25">
      <c r="A105" s="129">
        <v>2009</v>
      </c>
      <c r="C105" s="129" t="s">
        <v>727</v>
      </c>
      <c r="D105" s="129" t="s">
        <v>728</v>
      </c>
      <c r="E105" s="129" t="s">
        <v>685</v>
      </c>
      <c r="F105" s="129" t="s">
        <v>628</v>
      </c>
      <c r="G105" s="129" t="s">
        <v>753</v>
      </c>
      <c r="I105" s="199">
        <v>158</v>
      </c>
    </row>
    <row r="106" spans="1:9" x14ac:dyDescent="0.25">
      <c r="A106" s="129">
        <v>2009</v>
      </c>
      <c r="B106" s="129" t="s">
        <v>733</v>
      </c>
      <c r="C106" s="129" t="s">
        <v>727</v>
      </c>
      <c r="E106" s="129" t="s">
        <v>749</v>
      </c>
      <c r="F106" s="129" t="s">
        <v>628</v>
      </c>
      <c r="G106" s="129" t="s">
        <v>753</v>
      </c>
      <c r="I106" s="199">
        <v>1237.7</v>
      </c>
    </row>
    <row r="107" spans="1:9" x14ac:dyDescent="0.25">
      <c r="A107" s="129">
        <v>2009</v>
      </c>
      <c r="B107" s="129" t="s">
        <v>733</v>
      </c>
      <c r="C107" s="129" t="s">
        <v>727</v>
      </c>
      <c r="E107" s="129" t="s">
        <v>750</v>
      </c>
      <c r="F107" s="129" t="s">
        <v>628</v>
      </c>
      <c r="G107" s="129" t="s">
        <v>753</v>
      </c>
      <c r="I107" s="199">
        <v>57</v>
      </c>
    </row>
    <row r="108" spans="1:9" x14ac:dyDescent="0.25">
      <c r="A108" s="129">
        <v>2009</v>
      </c>
      <c r="B108" s="129" t="s">
        <v>738</v>
      </c>
      <c r="D108" s="129" t="s">
        <v>728</v>
      </c>
      <c r="E108" s="129" t="s">
        <v>686</v>
      </c>
      <c r="F108" s="129" t="s">
        <v>628</v>
      </c>
      <c r="G108" s="129" t="s">
        <v>753</v>
      </c>
      <c r="I108" s="199">
        <v>1294.7</v>
      </c>
    </row>
    <row r="109" spans="1:9" x14ac:dyDescent="0.25">
      <c r="A109" s="129">
        <v>2009</v>
      </c>
      <c r="B109" s="129" t="s">
        <v>733</v>
      </c>
      <c r="C109" s="129" t="s">
        <v>727</v>
      </c>
      <c r="E109" s="129" t="s">
        <v>734</v>
      </c>
      <c r="F109" s="129" t="s">
        <v>628</v>
      </c>
      <c r="G109" s="129" t="s">
        <v>754</v>
      </c>
      <c r="I109" s="199">
        <v>2404</v>
      </c>
    </row>
    <row r="110" spans="1:9" x14ac:dyDescent="0.25">
      <c r="A110" s="129">
        <v>2009</v>
      </c>
      <c r="B110" s="129" t="s">
        <v>733</v>
      </c>
      <c r="C110" s="129" t="s">
        <v>727</v>
      </c>
      <c r="E110" s="129" t="s">
        <v>736</v>
      </c>
      <c r="F110" s="129" t="s">
        <v>628</v>
      </c>
      <c r="G110" s="129" t="s">
        <v>754</v>
      </c>
      <c r="I110" s="199">
        <v>11257</v>
      </c>
    </row>
    <row r="111" spans="1:9" x14ac:dyDescent="0.25">
      <c r="A111" s="129">
        <v>2009</v>
      </c>
      <c r="B111" s="129" t="s">
        <v>733</v>
      </c>
      <c r="C111" s="129" t="s">
        <v>727</v>
      </c>
      <c r="E111" s="129" t="s">
        <v>737</v>
      </c>
      <c r="F111" s="129" t="s">
        <v>628</v>
      </c>
      <c r="G111" s="129" t="s">
        <v>754</v>
      </c>
      <c r="I111" s="199">
        <v>4799</v>
      </c>
    </row>
    <row r="112" spans="1:9" x14ac:dyDescent="0.25">
      <c r="A112" s="129">
        <v>2009</v>
      </c>
      <c r="B112" s="129" t="s">
        <v>738</v>
      </c>
      <c r="D112" s="129" t="s">
        <v>728</v>
      </c>
      <c r="E112" s="129" t="s">
        <v>676</v>
      </c>
      <c r="F112" s="129" t="s">
        <v>628</v>
      </c>
      <c r="G112" s="129" t="s">
        <v>754</v>
      </c>
      <c r="I112" s="199">
        <v>7429.3686116765311</v>
      </c>
    </row>
    <row r="113" spans="1:9" x14ac:dyDescent="0.25">
      <c r="A113" s="129">
        <v>2009</v>
      </c>
      <c r="C113" s="129" t="s">
        <v>727</v>
      </c>
      <c r="D113" s="129" t="s">
        <v>728</v>
      </c>
      <c r="E113" s="129" t="s">
        <v>677</v>
      </c>
      <c r="F113" s="129" t="s">
        <v>628</v>
      </c>
      <c r="G113" s="129" t="s">
        <v>754</v>
      </c>
      <c r="I113" s="199">
        <v>22412</v>
      </c>
    </row>
    <row r="114" spans="1:9" x14ac:dyDescent="0.25">
      <c r="A114" s="129">
        <v>2009</v>
      </c>
      <c r="B114" s="129" t="s">
        <v>733</v>
      </c>
      <c r="C114" s="129" t="s">
        <v>727</v>
      </c>
      <c r="E114" s="129" t="s">
        <v>739</v>
      </c>
      <c r="F114" s="129" t="s">
        <v>628</v>
      </c>
      <c r="G114" s="129" t="s">
        <v>754</v>
      </c>
      <c r="I114" s="199">
        <v>940</v>
      </c>
    </row>
    <row r="115" spans="1:9" x14ac:dyDescent="0.25">
      <c r="A115" s="129">
        <v>2009</v>
      </c>
      <c r="B115" s="129" t="s">
        <v>733</v>
      </c>
      <c r="C115" s="129" t="s">
        <v>727</v>
      </c>
      <c r="E115" s="129" t="s">
        <v>740</v>
      </c>
      <c r="F115" s="129" t="s">
        <v>628</v>
      </c>
      <c r="G115" s="129" t="s">
        <v>754</v>
      </c>
      <c r="I115" s="199">
        <v>2526</v>
      </c>
    </row>
    <row r="116" spans="1:9" x14ac:dyDescent="0.25">
      <c r="A116" s="129">
        <v>2009</v>
      </c>
      <c r="B116" s="129" t="s">
        <v>738</v>
      </c>
      <c r="D116" s="129" t="s">
        <v>728</v>
      </c>
      <c r="E116" s="129" t="s">
        <v>678</v>
      </c>
      <c r="F116" s="129" t="s">
        <v>628</v>
      </c>
      <c r="G116" s="129" t="s">
        <v>754</v>
      </c>
      <c r="I116" s="199">
        <v>1721.0752245838887</v>
      </c>
    </row>
    <row r="117" spans="1:9" x14ac:dyDescent="0.25">
      <c r="A117" s="129">
        <v>2009</v>
      </c>
      <c r="B117" s="129" t="s">
        <v>733</v>
      </c>
      <c r="C117" s="129" t="s">
        <v>727</v>
      </c>
      <c r="E117" s="129" t="s">
        <v>741</v>
      </c>
      <c r="F117" s="129" t="s">
        <v>628</v>
      </c>
      <c r="G117" s="129" t="s">
        <v>754</v>
      </c>
      <c r="I117" s="199">
        <v>4553</v>
      </c>
    </row>
    <row r="118" spans="1:9" x14ac:dyDescent="0.25">
      <c r="A118" s="129">
        <v>2009</v>
      </c>
      <c r="B118" s="129" t="s">
        <v>733</v>
      </c>
      <c r="C118" s="129" t="s">
        <v>727</v>
      </c>
      <c r="E118" s="129" t="s">
        <v>742</v>
      </c>
      <c r="F118" s="129" t="s">
        <v>628</v>
      </c>
      <c r="G118" s="129" t="s">
        <v>754</v>
      </c>
      <c r="I118" s="199">
        <v>4639</v>
      </c>
    </row>
    <row r="119" spans="1:9" x14ac:dyDescent="0.25">
      <c r="A119" s="129">
        <v>2009</v>
      </c>
      <c r="B119" s="129" t="s">
        <v>738</v>
      </c>
      <c r="D119" s="129" t="s">
        <v>728</v>
      </c>
      <c r="E119" s="129" t="s">
        <v>679</v>
      </c>
      <c r="F119" s="129" t="s">
        <v>628</v>
      </c>
      <c r="G119" s="129" t="s">
        <v>754</v>
      </c>
      <c r="I119" s="199">
        <v>4589.318396095613</v>
      </c>
    </row>
    <row r="120" spans="1:9" x14ac:dyDescent="0.25">
      <c r="A120" s="129">
        <v>2009</v>
      </c>
      <c r="B120" s="129" t="s">
        <v>733</v>
      </c>
      <c r="C120" s="129" t="s">
        <v>727</v>
      </c>
      <c r="E120" s="129" t="s">
        <v>743</v>
      </c>
      <c r="F120" s="129" t="s">
        <v>628</v>
      </c>
      <c r="G120" s="129" t="s">
        <v>754</v>
      </c>
      <c r="I120" s="199"/>
    </row>
    <row r="121" spans="1:9" x14ac:dyDescent="0.25">
      <c r="A121" s="129">
        <v>2009</v>
      </c>
      <c r="B121" s="129" t="s">
        <v>733</v>
      </c>
      <c r="C121" s="129" t="s">
        <v>727</v>
      </c>
      <c r="E121" s="129" t="s">
        <v>744</v>
      </c>
      <c r="F121" s="129" t="s">
        <v>628</v>
      </c>
      <c r="G121" s="129" t="s">
        <v>754</v>
      </c>
      <c r="I121" s="199"/>
    </row>
    <row r="122" spans="1:9" x14ac:dyDescent="0.25">
      <c r="A122" s="129">
        <v>2009</v>
      </c>
      <c r="B122" s="129" t="s">
        <v>738</v>
      </c>
      <c r="D122" s="129" t="s">
        <v>728</v>
      </c>
      <c r="E122" s="129" t="s">
        <v>680</v>
      </c>
      <c r="F122" s="129" t="s">
        <v>628</v>
      </c>
      <c r="G122" s="129" t="s">
        <v>754</v>
      </c>
      <c r="I122" s="199">
        <v>4177</v>
      </c>
    </row>
    <row r="123" spans="1:9" x14ac:dyDescent="0.25">
      <c r="A123" s="129">
        <v>2009</v>
      </c>
      <c r="C123" s="129" t="s">
        <v>727</v>
      </c>
      <c r="D123" s="129" t="s">
        <v>728</v>
      </c>
      <c r="E123" s="129" t="s">
        <v>681</v>
      </c>
      <c r="F123" s="129" t="s">
        <v>628</v>
      </c>
      <c r="G123" s="129" t="s">
        <v>754</v>
      </c>
      <c r="I123" s="199">
        <v>4799</v>
      </c>
    </row>
    <row r="124" spans="1:9" x14ac:dyDescent="0.25">
      <c r="A124" s="129">
        <v>2009</v>
      </c>
      <c r="B124" s="129" t="s">
        <v>733</v>
      </c>
      <c r="C124" s="129" t="s">
        <v>727</v>
      </c>
      <c r="E124" s="129" t="s">
        <v>745</v>
      </c>
      <c r="F124" s="129" t="s">
        <v>628</v>
      </c>
      <c r="G124" s="129" t="s">
        <v>754</v>
      </c>
      <c r="I124" s="199">
        <v>9855</v>
      </c>
    </row>
    <row r="125" spans="1:9" x14ac:dyDescent="0.25">
      <c r="A125" s="129">
        <v>2009</v>
      </c>
      <c r="B125" s="129" t="s">
        <v>733</v>
      </c>
      <c r="C125" s="129" t="s">
        <v>727</v>
      </c>
      <c r="E125" s="129" t="s">
        <v>746</v>
      </c>
      <c r="F125" s="129" t="s">
        <v>628</v>
      </c>
      <c r="G125" s="129" t="s">
        <v>754</v>
      </c>
      <c r="I125" s="199">
        <v>2599</v>
      </c>
    </row>
    <row r="126" spans="1:9" x14ac:dyDescent="0.25">
      <c r="A126" s="129">
        <v>2009</v>
      </c>
      <c r="B126" s="129" t="s">
        <v>738</v>
      </c>
      <c r="D126" s="129" t="s">
        <v>728</v>
      </c>
      <c r="E126" s="129" t="s">
        <v>682</v>
      </c>
      <c r="F126" s="129" t="s">
        <v>628</v>
      </c>
      <c r="G126" s="129" t="s">
        <v>754</v>
      </c>
      <c r="I126" s="199">
        <v>8514.4531344920833</v>
      </c>
    </row>
    <row r="127" spans="1:9" x14ac:dyDescent="0.25">
      <c r="A127" s="129">
        <v>2009</v>
      </c>
      <c r="C127" s="129" t="s">
        <v>727</v>
      </c>
      <c r="D127" s="129" t="s">
        <v>728</v>
      </c>
      <c r="E127" s="129" t="s">
        <v>683</v>
      </c>
      <c r="F127" s="129" t="s">
        <v>628</v>
      </c>
      <c r="G127" s="129" t="s">
        <v>754</v>
      </c>
      <c r="I127" s="199">
        <v>3503</v>
      </c>
    </row>
    <row r="128" spans="1:9" x14ac:dyDescent="0.25">
      <c r="A128" s="129">
        <v>2009</v>
      </c>
      <c r="B128" s="129" t="s">
        <v>733</v>
      </c>
      <c r="E128" s="129" t="s">
        <v>747</v>
      </c>
      <c r="F128" s="129" t="s">
        <v>628</v>
      </c>
      <c r="G128" s="129" t="s">
        <v>754</v>
      </c>
      <c r="I128" s="199">
        <v>24094</v>
      </c>
    </row>
    <row r="129" spans="1:9" x14ac:dyDescent="0.25">
      <c r="A129" s="129">
        <v>2009</v>
      </c>
      <c r="B129" s="129" t="s">
        <v>733</v>
      </c>
      <c r="E129" s="129" t="s">
        <v>748</v>
      </c>
      <c r="F129" s="129" t="s">
        <v>628</v>
      </c>
      <c r="G129" s="129" t="s">
        <v>754</v>
      </c>
      <c r="I129" s="199">
        <v>1875</v>
      </c>
    </row>
    <row r="130" spans="1:9" x14ac:dyDescent="0.25">
      <c r="A130" s="129">
        <v>2009</v>
      </c>
      <c r="B130" s="129" t="s">
        <v>738</v>
      </c>
      <c r="C130" s="129" t="s">
        <v>727</v>
      </c>
      <c r="D130" s="129" t="s">
        <v>728</v>
      </c>
      <c r="E130" s="129" t="s">
        <v>684</v>
      </c>
      <c r="F130" s="129" t="s">
        <v>628</v>
      </c>
      <c r="G130" s="129" t="s">
        <v>754</v>
      </c>
      <c r="I130" s="199">
        <v>17136.957193540584</v>
      </c>
    </row>
    <row r="131" spans="1:9" x14ac:dyDescent="0.25">
      <c r="A131" s="129">
        <v>2009</v>
      </c>
      <c r="C131" s="129" t="s">
        <v>727</v>
      </c>
      <c r="D131" s="129" t="s">
        <v>728</v>
      </c>
      <c r="E131" s="129" t="s">
        <v>685</v>
      </c>
      <c r="F131" s="129" t="s">
        <v>628</v>
      </c>
      <c r="G131" s="129" t="s">
        <v>754</v>
      </c>
      <c r="I131" s="199">
        <v>2057</v>
      </c>
    </row>
    <row r="132" spans="1:9" x14ac:dyDescent="0.25">
      <c r="A132" s="129">
        <v>2009</v>
      </c>
      <c r="B132" s="129" t="s">
        <v>733</v>
      </c>
      <c r="C132" s="129" t="s">
        <v>727</v>
      </c>
      <c r="E132" s="129" t="s">
        <v>749</v>
      </c>
      <c r="F132" s="129" t="s">
        <v>628</v>
      </c>
      <c r="G132" s="129" t="s">
        <v>754</v>
      </c>
      <c r="I132" s="199">
        <v>12187</v>
      </c>
    </row>
    <row r="133" spans="1:9" x14ac:dyDescent="0.25">
      <c r="A133" s="129">
        <v>2009</v>
      </c>
      <c r="B133" s="129" t="s">
        <v>733</v>
      </c>
      <c r="C133" s="129" t="s">
        <v>727</v>
      </c>
      <c r="E133" s="129" t="s">
        <v>750</v>
      </c>
      <c r="F133" s="129" t="s">
        <v>628</v>
      </c>
      <c r="G133" s="129" t="s">
        <v>754</v>
      </c>
      <c r="I133" s="199">
        <v>1498</v>
      </c>
    </row>
    <row r="134" spans="1:9" x14ac:dyDescent="0.25">
      <c r="A134" s="129">
        <v>2009</v>
      </c>
      <c r="B134" s="129" t="s">
        <v>738</v>
      </c>
      <c r="D134" s="129" t="s">
        <v>728</v>
      </c>
      <c r="E134" s="129" t="s">
        <v>686</v>
      </c>
      <c r="F134" s="129" t="s">
        <v>628</v>
      </c>
      <c r="G134" s="129" t="s">
        <v>754</v>
      </c>
      <c r="I134" s="199">
        <v>8789.0547918174052</v>
      </c>
    </row>
    <row r="135" spans="1:9" x14ac:dyDescent="0.25">
      <c r="A135" s="129">
        <v>2009</v>
      </c>
      <c r="B135" s="129" t="s">
        <v>733</v>
      </c>
      <c r="C135" s="129" t="s">
        <v>727</v>
      </c>
      <c r="E135" s="129" t="s">
        <v>734</v>
      </c>
      <c r="F135" s="129" t="s">
        <v>628</v>
      </c>
      <c r="G135" s="129" t="s">
        <v>755</v>
      </c>
      <c r="I135" s="199">
        <v>788.92763044400851</v>
      </c>
    </row>
    <row r="136" spans="1:9" x14ac:dyDescent="0.25">
      <c r="A136" s="129">
        <v>2009</v>
      </c>
      <c r="B136" s="129" t="s">
        <v>733</v>
      </c>
      <c r="C136" s="129" t="s">
        <v>727</v>
      </c>
      <c r="E136" s="129" t="s">
        <v>736</v>
      </c>
      <c r="F136" s="129" t="s">
        <v>628</v>
      </c>
      <c r="G136" s="129" t="s">
        <v>755</v>
      </c>
      <c r="I136" s="199">
        <v>7257.9875592613762</v>
      </c>
    </row>
    <row r="137" spans="1:9" x14ac:dyDescent="0.25">
      <c r="A137" s="129">
        <v>2009</v>
      </c>
      <c r="B137" s="129" t="s">
        <v>733</v>
      </c>
      <c r="C137" s="129" t="s">
        <v>727</v>
      </c>
      <c r="E137" s="129" t="s">
        <v>737</v>
      </c>
      <c r="F137" s="129" t="s">
        <v>628</v>
      </c>
      <c r="G137" s="129" t="s">
        <v>755</v>
      </c>
      <c r="I137" s="199">
        <v>1493.4145866877677</v>
      </c>
    </row>
    <row r="138" spans="1:9" x14ac:dyDescent="0.25">
      <c r="A138" s="129">
        <v>2009</v>
      </c>
      <c r="B138" s="129" t="s">
        <v>738</v>
      </c>
      <c r="D138" s="129" t="s">
        <v>728</v>
      </c>
      <c r="E138" s="129" t="s">
        <v>676</v>
      </c>
      <c r="F138" s="129" t="s">
        <v>628</v>
      </c>
      <c r="G138" s="129" t="s">
        <v>755</v>
      </c>
      <c r="I138" s="199">
        <v>9540.3297763931532</v>
      </c>
    </row>
    <row r="139" spans="1:9" x14ac:dyDescent="0.25">
      <c r="A139" s="129">
        <v>2009</v>
      </c>
      <c r="C139" s="129" t="s">
        <v>727</v>
      </c>
      <c r="D139" s="129" t="s">
        <v>728</v>
      </c>
      <c r="E139" s="129" t="s">
        <v>677</v>
      </c>
      <c r="F139" s="129" t="s">
        <v>628</v>
      </c>
      <c r="G139" s="129" t="s">
        <v>755</v>
      </c>
      <c r="I139" s="199">
        <v>15761.077910746109</v>
      </c>
    </row>
    <row r="140" spans="1:9" x14ac:dyDescent="0.25">
      <c r="A140" s="129">
        <v>2009</v>
      </c>
      <c r="B140" s="129" t="s">
        <v>733</v>
      </c>
      <c r="C140" s="129" t="s">
        <v>727</v>
      </c>
      <c r="E140" s="129" t="s">
        <v>739</v>
      </c>
      <c r="F140" s="129" t="s">
        <v>628</v>
      </c>
      <c r="G140" s="129" t="s">
        <v>755</v>
      </c>
      <c r="I140" s="199">
        <v>218.37262633262748</v>
      </c>
    </row>
    <row r="141" spans="1:9" x14ac:dyDescent="0.25">
      <c r="A141" s="129">
        <v>2009</v>
      </c>
      <c r="B141" s="129" t="s">
        <v>733</v>
      </c>
      <c r="C141" s="129" t="s">
        <v>727</v>
      </c>
      <c r="E141" s="129" t="s">
        <v>740</v>
      </c>
      <c r="F141" s="129" t="s">
        <v>628</v>
      </c>
      <c r="G141" s="129" t="s">
        <v>755</v>
      </c>
      <c r="I141" s="199">
        <v>568.96639519010273</v>
      </c>
    </row>
    <row r="142" spans="1:9" x14ac:dyDescent="0.25">
      <c r="A142" s="129">
        <v>2009</v>
      </c>
      <c r="B142" s="129" t="s">
        <v>738</v>
      </c>
      <c r="D142" s="129" t="s">
        <v>728</v>
      </c>
      <c r="E142" s="129" t="s">
        <v>678</v>
      </c>
      <c r="F142" s="129" t="s">
        <v>628</v>
      </c>
      <c r="G142" s="129" t="s">
        <v>755</v>
      </c>
      <c r="I142" s="199">
        <v>787.33902152273015</v>
      </c>
    </row>
    <row r="143" spans="1:9" x14ac:dyDescent="0.25">
      <c r="A143" s="129">
        <v>2009</v>
      </c>
      <c r="B143" s="129" t="s">
        <v>733</v>
      </c>
      <c r="C143" s="129" t="s">
        <v>727</v>
      </c>
      <c r="E143" s="129" t="s">
        <v>741</v>
      </c>
      <c r="F143" s="129" t="s">
        <v>628</v>
      </c>
      <c r="G143" s="129" t="s">
        <v>755</v>
      </c>
      <c r="I143" s="199">
        <v>1274.9197596688878</v>
      </c>
    </row>
    <row r="144" spans="1:9" x14ac:dyDescent="0.25">
      <c r="A144" s="129">
        <v>2009</v>
      </c>
      <c r="B144" s="129" t="s">
        <v>733</v>
      </c>
      <c r="C144" s="129" t="s">
        <v>727</v>
      </c>
      <c r="E144" s="129" t="s">
        <v>742</v>
      </c>
      <c r="F144" s="129" t="s">
        <v>628</v>
      </c>
      <c r="G144" s="129" t="s">
        <v>755</v>
      </c>
      <c r="I144" s="199">
        <v>949.74373355186401</v>
      </c>
    </row>
    <row r="145" spans="1:9" x14ac:dyDescent="0.25">
      <c r="A145" s="129">
        <v>2009</v>
      </c>
      <c r="B145" s="129" t="s">
        <v>738</v>
      </c>
      <c r="D145" s="129" t="s">
        <v>728</v>
      </c>
      <c r="E145" s="129" t="s">
        <v>679</v>
      </c>
      <c r="F145" s="129" t="s">
        <v>628</v>
      </c>
      <c r="G145" s="129" t="s">
        <v>755</v>
      </c>
      <c r="I145" s="199">
        <v>2224.6634932207517</v>
      </c>
    </row>
    <row r="146" spans="1:9" x14ac:dyDescent="0.25">
      <c r="A146" s="129">
        <v>2009</v>
      </c>
      <c r="B146" s="129" t="s">
        <v>733</v>
      </c>
      <c r="C146" s="129" t="s">
        <v>727</v>
      </c>
      <c r="E146" s="129" t="s">
        <v>743</v>
      </c>
      <c r="F146" s="129" t="s">
        <v>628</v>
      </c>
      <c r="G146" s="129" t="s">
        <v>755</v>
      </c>
      <c r="I146" s="199"/>
    </row>
    <row r="147" spans="1:9" x14ac:dyDescent="0.25">
      <c r="A147" s="129">
        <v>2009</v>
      </c>
      <c r="B147" s="129" t="s">
        <v>733</v>
      </c>
      <c r="C147" s="129" t="s">
        <v>727</v>
      </c>
      <c r="E147" s="129" t="s">
        <v>744</v>
      </c>
      <c r="F147" s="129" t="s">
        <v>628</v>
      </c>
      <c r="G147" s="129" t="s">
        <v>755</v>
      </c>
      <c r="I147" s="199"/>
    </row>
    <row r="148" spans="1:9" x14ac:dyDescent="0.25">
      <c r="A148" s="129">
        <v>2009</v>
      </c>
      <c r="B148" s="129" t="s">
        <v>738</v>
      </c>
      <c r="D148" s="129" t="s">
        <v>728</v>
      </c>
      <c r="E148" s="129" t="s">
        <v>680</v>
      </c>
      <c r="F148" s="129" t="s">
        <v>628</v>
      </c>
      <c r="G148" s="129" t="s">
        <v>755</v>
      </c>
      <c r="I148" s="199">
        <v>1406.7743001349793</v>
      </c>
    </row>
    <row r="149" spans="1:9" x14ac:dyDescent="0.25">
      <c r="A149" s="129">
        <v>2009</v>
      </c>
      <c r="C149" s="129" t="s">
        <v>727</v>
      </c>
      <c r="D149" s="129" t="s">
        <v>728</v>
      </c>
      <c r="E149" s="129" t="s">
        <v>681</v>
      </c>
      <c r="F149" s="129" t="s">
        <v>628</v>
      </c>
      <c r="G149" s="129" t="s">
        <v>755</v>
      </c>
      <c r="I149" s="199">
        <v>2466.2542499412916</v>
      </c>
    </row>
    <row r="150" spans="1:9" x14ac:dyDescent="0.25">
      <c r="A150" s="129">
        <v>2009</v>
      </c>
      <c r="B150" s="129" t="s">
        <v>733</v>
      </c>
      <c r="C150" s="129" t="s">
        <v>727</v>
      </c>
      <c r="E150" s="129" t="s">
        <v>745</v>
      </c>
      <c r="F150" s="129" t="s">
        <v>628</v>
      </c>
      <c r="G150" s="129" t="s">
        <v>755</v>
      </c>
      <c r="I150" s="199">
        <v>5656.4253652404377</v>
      </c>
    </row>
    <row r="151" spans="1:9" x14ac:dyDescent="0.25">
      <c r="A151" s="129">
        <v>2009</v>
      </c>
      <c r="B151" s="129" t="s">
        <v>733</v>
      </c>
      <c r="C151" s="129" t="s">
        <v>727</v>
      </c>
      <c r="E151" s="129" t="s">
        <v>746</v>
      </c>
      <c r="F151" s="129" t="s">
        <v>628</v>
      </c>
      <c r="G151" s="129" t="s">
        <v>755</v>
      </c>
      <c r="I151" s="199">
        <v>338.12929885975393</v>
      </c>
    </row>
    <row r="152" spans="1:9" x14ac:dyDescent="0.25">
      <c r="A152" s="129">
        <v>2009</v>
      </c>
      <c r="B152" s="129" t="s">
        <v>738</v>
      </c>
      <c r="D152" s="129" t="s">
        <v>728</v>
      </c>
      <c r="E152" s="129" t="s">
        <v>682</v>
      </c>
      <c r="F152" s="129" t="s">
        <v>628</v>
      </c>
      <c r="G152" s="129" t="s">
        <v>755</v>
      </c>
      <c r="I152" s="199">
        <v>5994.5546641001911</v>
      </c>
    </row>
    <row r="153" spans="1:9" x14ac:dyDescent="0.25">
      <c r="A153" s="129">
        <v>2009</v>
      </c>
      <c r="C153" s="129" t="s">
        <v>727</v>
      </c>
      <c r="D153" s="129" t="s">
        <v>728</v>
      </c>
      <c r="E153" s="129" t="s">
        <v>683</v>
      </c>
      <c r="F153" s="129" t="s">
        <v>628</v>
      </c>
      <c r="G153" s="129" t="s">
        <v>755</v>
      </c>
      <c r="I153" s="199">
        <v>1064.6123786289036</v>
      </c>
    </row>
    <row r="154" spans="1:9" x14ac:dyDescent="0.25">
      <c r="A154" s="129">
        <v>2009</v>
      </c>
      <c r="B154" s="129" t="s">
        <v>733</v>
      </c>
      <c r="E154" s="129" t="s">
        <v>747</v>
      </c>
      <c r="F154" s="129" t="s">
        <v>628</v>
      </c>
      <c r="G154" s="129" t="s">
        <v>755</v>
      </c>
      <c r="I154" s="199">
        <v>8442.2344097311525</v>
      </c>
    </row>
    <row r="155" spans="1:9" x14ac:dyDescent="0.25">
      <c r="A155" s="129">
        <v>2009</v>
      </c>
      <c r="B155" s="129" t="s">
        <v>733</v>
      </c>
      <c r="E155" s="129" t="s">
        <v>748</v>
      </c>
      <c r="F155" s="129" t="s">
        <v>628</v>
      </c>
      <c r="G155" s="129" t="s">
        <v>755</v>
      </c>
      <c r="I155" s="199">
        <v>299.51388200406831</v>
      </c>
    </row>
    <row r="156" spans="1:9" x14ac:dyDescent="0.25">
      <c r="A156" s="129">
        <v>2009</v>
      </c>
      <c r="B156" s="129" t="s">
        <v>738</v>
      </c>
      <c r="C156" s="129" t="s">
        <v>727</v>
      </c>
      <c r="D156" s="129" t="s">
        <v>728</v>
      </c>
      <c r="E156" s="129" t="s">
        <v>684</v>
      </c>
      <c r="F156" s="129" t="s">
        <v>628</v>
      </c>
      <c r="G156" s="129" t="s">
        <v>755</v>
      </c>
      <c r="I156" s="199">
        <v>8741.7482917352208</v>
      </c>
    </row>
    <row r="157" spans="1:9" x14ac:dyDescent="0.25">
      <c r="A157" s="129">
        <v>2009</v>
      </c>
      <c r="C157" s="129" t="s">
        <v>727</v>
      </c>
      <c r="D157" s="129" t="s">
        <v>728</v>
      </c>
      <c r="E157" s="129" t="s">
        <v>685</v>
      </c>
      <c r="F157" s="129" t="s">
        <v>628</v>
      </c>
      <c r="G157" s="129" t="s">
        <v>755</v>
      </c>
      <c r="I157" s="199">
        <v>591.57352214675416</v>
      </c>
    </row>
    <row r="158" spans="1:9" x14ac:dyDescent="0.25">
      <c r="A158" s="129">
        <v>2009</v>
      </c>
      <c r="B158" s="129" t="s">
        <v>733</v>
      </c>
      <c r="C158" s="129" t="s">
        <v>727</v>
      </c>
      <c r="E158" s="129" t="s">
        <v>749</v>
      </c>
      <c r="F158" s="129" t="s">
        <v>628</v>
      </c>
      <c r="G158" s="129" t="s">
        <v>755</v>
      </c>
      <c r="I158" s="199">
        <v>2316.5584092823838</v>
      </c>
    </row>
    <row r="159" spans="1:9" x14ac:dyDescent="0.25">
      <c r="A159" s="129">
        <v>2009</v>
      </c>
      <c r="B159" s="129" t="s">
        <v>733</v>
      </c>
      <c r="C159" s="129" t="s">
        <v>727</v>
      </c>
      <c r="E159" s="129" t="s">
        <v>750</v>
      </c>
      <c r="F159" s="129" t="s">
        <v>628</v>
      </c>
      <c r="G159" s="129" t="s">
        <v>755</v>
      </c>
      <c r="I159" s="199">
        <v>132.70994526985643</v>
      </c>
    </row>
    <row r="160" spans="1:9" x14ac:dyDescent="0.25">
      <c r="A160" s="129">
        <v>2009</v>
      </c>
      <c r="B160" s="129" t="s">
        <v>738</v>
      </c>
      <c r="D160" s="129" t="s">
        <v>728</v>
      </c>
      <c r="E160" s="129" t="s">
        <v>686</v>
      </c>
      <c r="F160" s="129" t="s">
        <v>628</v>
      </c>
      <c r="G160" s="129" t="s">
        <v>755</v>
      </c>
      <c r="I160" s="199">
        <v>2449.26835455224</v>
      </c>
    </row>
    <row r="161" spans="1:9" x14ac:dyDescent="0.25">
      <c r="A161" s="129">
        <v>2010</v>
      </c>
      <c r="B161" s="129" t="s">
        <v>733</v>
      </c>
      <c r="C161" s="129" t="s">
        <v>727</v>
      </c>
      <c r="E161" s="129" t="s">
        <v>734</v>
      </c>
      <c r="F161" s="129" t="s">
        <v>628</v>
      </c>
      <c r="G161" s="129" t="s">
        <v>735</v>
      </c>
      <c r="I161" s="199">
        <v>713.63149999999996</v>
      </c>
    </row>
    <row r="162" spans="1:9" x14ac:dyDescent="0.25">
      <c r="A162" s="129">
        <v>2010</v>
      </c>
      <c r="B162" s="129" t="s">
        <v>733</v>
      </c>
      <c r="C162" s="129" t="s">
        <v>727</v>
      </c>
      <c r="E162" s="129" t="s">
        <v>736</v>
      </c>
      <c r="F162" s="129" t="s">
        <v>628</v>
      </c>
      <c r="G162" s="129" t="s">
        <v>735</v>
      </c>
      <c r="I162" s="199">
        <v>5748.5897799999993</v>
      </c>
    </row>
    <row r="163" spans="1:9" x14ac:dyDescent="0.25">
      <c r="A163" s="129">
        <v>2010</v>
      </c>
      <c r="B163" s="129" t="s">
        <v>733</v>
      </c>
      <c r="C163" s="129" t="s">
        <v>727</v>
      </c>
      <c r="E163" s="129" t="s">
        <v>737</v>
      </c>
      <c r="F163" s="129" t="s">
        <v>628</v>
      </c>
      <c r="G163" s="129" t="s">
        <v>735</v>
      </c>
      <c r="I163" s="199">
        <v>1381.7230450245884</v>
      </c>
    </row>
    <row r="164" spans="1:9" x14ac:dyDescent="0.25">
      <c r="A164" s="129">
        <v>2010</v>
      </c>
      <c r="B164" s="129" t="s">
        <v>738</v>
      </c>
      <c r="D164" s="129" t="s">
        <v>728</v>
      </c>
      <c r="E164" s="129" t="s">
        <v>676</v>
      </c>
      <c r="F164" s="129" t="s">
        <v>628</v>
      </c>
      <c r="G164" s="129" t="s">
        <v>735</v>
      </c>
      <c r="I164" s="199">
        <v>7843.9443250245877</v>
      </c>
    </row>
    <row r="165" spans="1:9" x14ac:dyDescent="0.25">
      <c r="A165" s="129">
        <v>2010</v>
      </c>
      <c r="C165" s="129" t="s">
        <v>727</v>
      </c>
      <c r="D165" s="129" t="s">
        <v>728</v>
      </c>
      <c r="E165" s="129" t="s">
        <v>677</v>
      </c>
      <c r="F165" s="129" t="s">
        <v>628</v>
      </c>
      <c r="G165" s="129" t="s">
        <v>735</v>
      </c>
      <c r="I165" s="199">
        <v>13373.014289999999</v>
      </c>
    </row>
    <row r="166" spans="1:9" x14ac:dyDescent="0.25">
      <c r="A166" s="129">
        <v>2010</v>
      </c>
      <c r="B166" s="129" t="s">
        <v>733</v>
      </c>
      <c r="C166" s="129" t="s">
        <v>727</v>
      </c>
      <c r="E166" s="129" t="s">
        <v>739</v>
      </c>
      <c r="F166" s="129" t="s">
        <v>628</v>
      </c>
      <c r="G166" s="129" t="s">
        <v>735</v>
      </c>
      <c r="I166" s="199">
        <v>207.453</v>
      </c>
    </row>
    <row r="167" spans="1:9" x14ac:dyDescent="0.25">
      <c r="A167" s="129">
        <v>2010</v>
      </c>
      <c r="B167" s="129" t="s">
        <v>733</v>
      </c>
      <c r="C167" s="129" t="s">
        <v>727</v>
      </c>
      <c r="E167" s="129" t="s">
        <v>740</v>
      </c>
      <c r="F167" s="129" t="s">
        <v>628</v>
      </c>
      <c r="G167" s="129" t="s">
        <v>735</v>
      </c>
      <c r="I167" s="199">
        <v>466.29515000000004</v>
      </c>
    </row>
    <row r="168" spans="1:9" x14ac:dyDescent="0.25">
      <c r="A168" s="129">
        <v>2010</v>
      </c>
      <c r="B168" s="129" t="s">
        <v>738</v>
      </c>
      <c r="D168" s="129" t="s">
        <v>728</v>
      </c>
      <c r="E168" s="129" t="s">
        <v>678</v>
      </c>
      <c r="F168" s="129" t="s">
        <v>628</v>
      </c>
      <c r="G168" s="129" t="s">
        <v>735</v>
      </c>
      <c r="I168" s="199">
        <v>673.74815000000001</v>
      </c>
    </row>
    <row r="169" spans="1:9" x14ac:dyDescent="0.25">
      <c r="A169" s="129">
        <v>2010</v>
      </c>
      <c r="B169" s="129" t="s">
        <v>733</v>
      </c>
      <c r="C169" s="129" t="s">
        <v>727</v>
      </c>
      <c r="E169" s="129" t="s">
        <v>741</v>
      </c>
      <c r="F169" s="129" t="s">
        <v>628</v>
      </c>
      <c r="G169" s="129" t="s">
        <v>735</v>
      </c>
      <c r="I169" s="199">
        <v>1162.0115799999999</v>
      </c>
    </row>
    <row r="170" spans="1:9" x14ac:dyDescent="0.25">
      <c r="A170" s="129">
        <v>2010</v>
      </c>
      <c r="B170" s="129" t="s">
        <v>733</v>
      </c>
      <c r="C170" s="129" t="s">
        <v>727</v>
      </c>
      <c r="E170" s="129" t="s">
        <v>742</v>
      </c>
      <c r="F170" s="129" t="s">
        <v>628</v>
      </c>
      <c r="G170" s="129" t="s">
        <v>735</v>
      </c>
      <c r="I170" s="199">
        <v>900.09625000000005</v>
      </c>
    </row>
    <row r="171" spans="1:9" x14ac:dyDescent="0.25">
      <c r="A171" s="129">
        <v>2010</v>
      </c>
      <c r="B171" s="129" t="s">
        <v>738</v>
      </c>
      <c r="D171" s="129" t="s">
        <v>728</v>
      </c>
      <c r="E171" s="129" t="s">
        <v>679</v>
      </c>
      <c r="F171" s="129" t="s">
        <v>628</v>
      </c>
      <c r="G171" s="129" t="s">
        <v>735</v>
      </c>
      <c r="I171" s="199">
        <v>2062.1078299999999</v>
      </c>
    </row>
    <row r="172" spans="1:9" x14ac:dyDescent="0.25">
      <c r="A172" s="129">
        <v>2010</v>
      </c>
      <c r="B172" s="129" t="s">
        <v>733</v>
      </c>
      <c r="C172" s="129" t="s">
        <v>727</v>
      </c>
      <c r="E172" s="129" t="s">
        <v>743</v>
      </c>
      <c r="F172" s="129" t="s">
        <v>628</v>
      </c>
      <c r="G172" s="129" t="s">
        <v>735</v>
      </c>
      <c r="I172" s="199"/>
    </row>
    <row r="173" spans="1:9" x14ac:dyDescent="0.25">
      <c r="A173" s="129">
        <v>2010</v>
      </c>
      <c r="B173" s="129" t="s">
        <v>733</v>
      </c>
      <c r="C173" s="129" t="s">
        <v>727</v>
      </c>
      <c r="E173" s="129" t="s">
        <v>744</v>
      </c>
      <c r="F173" s="129" t="s">
        <v>628</v>
      </c>
      <c r="G173" s="129" t="s">
        <v>735</v>
      </c>
      <c r="I173" s="199"/>
    </row>
    <row r="174" spans="1:9" x14ac:dyDescent="0.25">
      <c r="A174" s="129">
        <v>2010</v>
      </c>
      <c r="B174" s="129" t="s">
        <v>738</v>
      </c>
      <c r="D174" s="129" t="s">
        <v>728</v>
      </c>
      <c r="E174" s="129" t="s">
        <v>680</v>
      </c>
      <c r="F174" s="129" t="s">
        <v>628</v>
      </c>
      <c r="G174" s="129" t="s">
        <v>735</v>
      </c>
      <c r="I174" s="199">
        <v>950.31899999999996</v>
      </c>
    </row>
    <row r="175" spans="1:9" x14ac:dyDescent="0.25">
      <c r="A175" s="129">
        <v>2010</v>
      </c>
      <c r="C175" s="129" t="s">
        <v>727</v>
      </c>
      <c r="D175" s="129" t="s">
        <v>728</v>
      </c>
      <c r="E175" s="129" t="s">
        <v>681</v>
      </c>
      <c r="F175" s="129" t="s">
        <v>628</v>
      </c>
      <c r="G175" s="129" t="s">
        <v>735</v>
      </c>
      <c r="I175" s="199">
        <v>2054.1339399999997</v>
      </c>
    </row>
    <row r="176" spans="1:9" x14ac:dyDescent="0.25">
      <c r="A176" s="129">
        <v>2010</v>
      </c>
      <c r="B176" s="129" t="s">
        <v>733</v>
      </c>
      <c r="C176" s="129" t="s">
        <v>727</v>
      </c>
      <c r="E176" s="129" t="s">
        <v>745</v>
      </c>
      <c r="F176" s="129" t="s">
        <v>628</v>
      </c>
      <c r="G176" s="129" t="s">
        <v>735</v>
      </c>
      <c r="I176" s="199">
        <v>4733.19733</v>
      </c>
    </row>
    <row r="177" spans="1:9" x14ac:dyDescent="0.25">
      <c r="A177" s="129">
        <v>2010</v>
      </c>
      <c r="B177" s="129" t="s">
        <v>733</v>
      </c>
      <c r="C177" s="129" t="s">
        <v>727</v>
      </c>
      <c r="E177" s="129" t="s">
        <v>746</v>
      </c>
      <c r="F177" s="129" t="s">
        <v>628</v>
      </c>
      <c r="G177" s="129" t="s">
        <v>735</v>
      </c>
      <c r="I177" s="199">
        <v>357.82155999999998</v>
      </c>
    </row>
    <row r="178" spans="1:9" x14ac:dyDescent="0.25">
      <c r="A178" s="129">
        <v>2010</v>
      </c>
      <c r="B178" s="129" t="s">
        <v>738</v>
      </c>
      <c r="D178" s="129" t="s">
        <v>728</v>
      </c>
      <c r="E178" s="129" t="s">
        <v>682</v>
      </c>
      <c r="F178" s="129" t="s">
        <v>628</v>
      </c>
      <c r="G178" s="129" t="s">
        <v>735</v>
      </c>
      <c r="I178" s="199">
        <v>5091.0188900000003</v>
      </c>
    </row>
    <row r="179" spans="1:9" x14ac:dyDescent="0.25">
      <c r="A179" s="129">
        <v>2010</v>
      </c>
      <c r="C179" s="129" t="s">
        <v>727</v>
      </c>
      <c r="D179" s="129" t="s">
        <v>728</v>
      </c>
      <c r="E179" s="129" t="s">
        <v>683</v>
      </c>
      <c r="F179" s="129" t="s">
        <v>628</v>
      </c>
      <c r="G179" s="129" t="s">
        <v>735</v>
      </c>
      <c r="I179" s="199">
        <v>858.46911</v>
      </c>
    </row>
    <row r="180" spans="1:9" x14ac:dyDescent="0.25">
      <c r="A180" s="129">
        <v>2010</v>
      </c>
      <c r="B180" s="129" t="s">
        <v>733</v>
      </c>
      <c r="E180" s="129" t="s">
        <v>747</v>
      </c>
      <c r="F180" s="129" t="s">
        <v>628</v>
      </c>
      <c r="G180" s="129" t="s">
        <v>735</v>
      </c>
      <c r="I180" s="199">
        <v>7086.2857000000004</v>
      </c>
    </row>
    <row r="181" spans="1:9" x14ac:dyDescent="0.25">
      <c r="A181" s="129">
        <v>2010</v>
      </c>
      <c r="B181" s="129" t="s">
        <v>733</v>
      </c>
      <c r="E181" s="129" t="s">
        <v>748</v>
      </c>
      <c r="F181" s="129" t="s">
        <v>628</v>
      </c>
      <c r="G181" s="129" t="s">
        <v>735</v>
      </c>
      <c r="I181" s="199">
        <v>229.80468999999999</v>
      </c>
    </row>
    <row r="182" spans="1:9" x14ac:dyDescent="0.25">
      <c r="A182" s="129">
        <v>2010</v>
      </c>
      <c r="B182" s="129" t="s">
        <v>738</v>
      </c>
      <c r="C182" s="129" t="s">
        <v>727</v>
      </c>
      <c r="D182" s="129" t="s">
        <v>728</v>
      </c>
      <c r="E182" s="129" t="s">
        <v>684</v>
      </c>
      <c r="F182" s="129" t="s">
        <v>628</v>
      </c>
      <c r="G182" s="129" t="s">
        <v>735</v>
      </c>
      <c r="I182" s="199">
        <v>7316.0903900000003</v>
      </c>
    </row>
    <row r="183" spans="1:9" x14ac:dyDescent="0.25">
      <c r="A183" s="129">
        <v>2010</v>
      </c>
      <c r="C183" s="129" t="s">
        <v>727</v>
      </c>
      <c r="D183" s="129" t="s">
        <v>728</v>
      </c>
      <c r="E183" s="129" t="s">
        <v>685</v>
      </c>
      <c r="F183" s="129" t="s">
        <v>628</v>
      </c>
      <c r="G183" s="129" t="s">
        <v>735</v>
      </c>
      <c r="I183" s="199">
        <v>512.41662896485036</v>
      </c>
    </row>
    <row r="184" spans="1:9" x14ac:dyDescent="0.25">
      <c r="A184" s="129">
        <v>2010</v>
      </c>
      <c r="B184" s="129" t="s">
        <v>733</v>
      </c>
      <c r="C184" s="129" t="s">
        <v>727</v>
      </c>
      <c r="E184" s="129" t="s">
        <v>749</v>
      </c>
      <c r="F184" s="129" t="s">
        <v>628</v>
      </c>
      <c r="G184" s="129" t="s">
        <v>735</v>
      </c>
      <c r="I184" s="199">
        <v>2003.6549199999999</v>
      </c>
    </row>
    <row r="185" spans="1:9" x14ac:dyDescent="0.25">
      <c r="A185" s="129">
        <v>2010</v>
      </c>
      <c r="B185" s="129" t="s">
        <v>733</v>
      </c>
      <c r="C185" s="129" t="s">
        <v>727</v>
      </c>
      <c r="E185" s="129" t="s">
        <v>750</v>
      </c>
      <c r="F185" s="129" t="s">
        <v>628</v>
      </c>
      <c r="G185" s="129" t="s">
        <v>735</v>
      </c>
      <c r="I185" s="199">
        <v>111.12965</v>
      </c>
    </row>
    <row r="186" spans="1:9" x14ac:dyDescent="0.25">
      <c r="A186" s="129">
        <v>2010</v>
      </c>
      <c r="B186" s="129" t="s">
        <v>738</v>
      </c>
      <c r="D186" s="129" t="s">
        <v>728</v>
      </c>
      <c r="E186" s="129" t="s">
        <v>686</v>
      </c>
      <c r="F186" s="129" t="s">
        <v>628</v>
      </c>
      <c r="G186" s="129" t="s">
        <v>735</v>
      </c>
      <c r="I186" s="199">
        <v>2114.7845699999998</v>
      </c>
    </row>
    <row r="187" spans="1:9" x14ac:dyDescent="0.25">
      <c r="A187" s="129">
        <v>2010</v>
      </c>
      <c r="B187" s="129" t="s">
        <v>733</v>
      </c>
      <c r="C187" s="129" t="s">
        <v>727</v>
      </c>
      <c r="E187" s="129" t="s">
        <v>734</v>
      </c>
      <c r="F187" s="129" t="s">
        <v>628</v>
      </c>
      <c r="G187" s="129" t="s">
        <v>751</v>
      </c>
      <c r="I187" s="199">
        <v>369</v>
      </c>
    </row>
    <row r="188" spans="1:9" x14ac:dyDescent="0.25">
      <c r="A188" s="129">
        <v>2010</v>
      </c>
      <c r="B188" s="129" t="s">
        <v>733</v>
      </c>
      <c r="C188" s="129" t="s">
        <v>727</v>
      </c>
      <c r="E188" s="129" t="s">
        <v>736</v>
      </c>
      <c r="F188" s="129" t="s">
        <v>628</v>
      </c>
      <c r="G188" s="129" t="s">
        <v>751</v>
      </c>
      <c r="I188" s="199">
        <v>3132</v>
      </c>
    </row>
    <row r="189" spans="1:9" x14ac:dyDescent="0.25">
      <c r="A189" s="129">
        <v>2010</v>
      </c>
      <c r="B189" s="129" t="s">
        <v>733</v>
      </c>
      <c r="C189" s="129" t="s">
        <v>727</v>
      </c>
      <c r="E189" s="129" t="s">
        <v>737</v>
      </c>
      <c r="F189" s="129" t="s">
        <v>628</v>
      </c>
      <c r="G189" s="129" t="s">
        <v>751</v>
      </c>
      <c r="I189" s="199">
        <v>1260</v>
      </c>
    </row>
    <row r="190" spans="1:9" x14ac:dyDescent="0.25">
      <c r="A190" s="129">
        <v>2010</v>
      </c>
      <c r="B190" s="129" t="s">
        <v>738</v>
      </c>
      <c r="D190" s="129" t="s">
        <v>728</v>
      </c>
      <c r="E190" s="129" t="s">
        <v>676</v>
      </c>
      <c r="F190" s="129" t="s">
        <v>628</v>
      </c>
      <c r="G190" s="129" t="s">
        <v>751</v>
      </c>
      <c r="I190" s="199">
        <v>4761</v>
      </c>
    </row>
    <row r="191" spans="1:9" x14ac:dyDescent="0.25">
      <c r="A191" s="129">
        <v>2010</v>
      </c>
      <c r="C191" s="129" t="s">
        <v>727</v>
      </c>
      <c r="D191" s="129" t="s">
        <v>728</v>
      </c>
      <c r="E191" s="129" t="s">
        <v>677</v>
      </c>
      <c r="F191" s="129" t="s">
        <v>628</v>
      </c>
      <c r="G191" s="129" t="s">
        <v>751</v>
      </c>
      <c r="I191" s="199">
        <v>5426</v>
      </c>
    </row>
    <row r="192" spans="1:9" x14ac:dyDescent="0.25">
      <c r="A192" s="129">
        <v>2010</v>
      </c>
      <c r="B192" s="129" t="s">
        <v>733</v>
      </c>
      <c r="C192" s="129" t="s">
        <v>727</v>
      </c>
      <c r="E192" s="129" t="s">
        <v>739</v>
      </c>
      <c r="F192" s="129" t="s">
        <v>628</v>
      </c>
      <c r="G192" s="129" t="s">
        <v>751</v>
      </c>
      <c r="I192" s="199">
        <v>85</v>
      </c>
    </row>
    <row r="193" spans="1:9" x14ac:dyDescent="0.25">
      <c r="A193" s="129">
        <v>2010</v>
      </c>
      <c r="B193" s="129" t="s">
        <v>733</v>
      </c>
      <c r="C193" s="129" t="s">
        <v>727</v>
      </c>
      <c r="E193" s="129" t="s">
        <v>740</v>
      </c>
      <c r="F193" s="129" t="s">
        <v>628</v>
      </c>
      <c r="G193" s="129" t="s">
        <v>751</v>
      </c>
      <c r="I193" s="199">
        <v>270</v>
      </c>
    </row>
    <row r="194" spans="1:9" x14ac:dyDescent="0.25">
      <c r="A194" s="129">
        <v>2010</v>
      </c>
      <c r="B194" s="129" t="s">
        <v>738</v>
      </c>
      <c r="D194" s="129" t="s">
        <v>728</v>
      </c>
      <c r="E194" s="129" t="s">
        <v>678</v>
      </c>
      <c r="F194" s="129" t="s">
        <v>628</v>
      </c>
      <c r="G194" s="129" t="s">
        <v>751</v>
      </c>
      <c r="I194" s="199">
        <v>355</v>
      </c>
    </row>
    <row r="195" spans="1:9" x14ac:dyDescent="0.25">
      <c r="A195" s="129">
        <v>2010</v>
      </c>
      <c r="B195" s="129" t="s">
        <v>733</v>
      </c>
      <c r="C195" s="129" t="s">
        <v>727</v>
      </c>
      <c r="E195" s="129" t="s">
        <v>741</v>
      </c>
      <c r="F195" s="129" t="s">
        <v>628</v>
      </c>
      <c r="G195" s="129" t="s">
        <v>751</v>
      </c>
      <c r="I195" s="199">
        <v>936</v>
      </c>
    </row>
    <row r="196" spans="1:9" x14ac:dyDescent="0.25">
      <c r="A196" s="129">
        <v>2010</v>
      </c>
      <c r="B196" s="129" t="s">
        <v>733</v>
      </c>
      <c r="C196" s="129" t="s">
        <v>727</v>
      </c>
      <c r="E196" s="129" t="s">
        <v>742</v>
      </c>
      <c r="F196" s="129" t="s">
        <v>628</v>
      </c>
      <c r="G196" s="129" t="s">
        <v>751</v>
      </c>
      <c r="I196" s="199">
        <v>747</v>
      </c>
    </row>
    <row r="197" spans="1:9" x14ac:dyDescent="0.25">
      <c r="A197" s="129">
        <v>2010</v>
      </c>
      <c r="B197" s="129" t="s">
        <v>738</v>
      </c>
      <c r="D197" s="129" t="s">
        <v>728</v>
      </c>
      <c r="E197" s="129" t="s">
        <v>679</v>
      </c>
      <c r="F197" s="129" t="s">
        <v>628</v>
      </c>
      <c r="G197" s="129" t="s">
        <v>751</v>
      </c>
      <c r="I197" s="199">
        <v>1683</v>
      </c>
    </row>
    <row r="198" spans="1:9" x14ac:dyDescent="0.25">
      <c r="A198" s="129">
        <v>2010</v>
      </c>
      <c r="B198" s="129" t="s">
        <v>733</v>
      </c>
      <c r="C198" s="129" t="s">
        <v>727</v>
      </c>
      <c r="E198" s="129" t="s">
        <v>743</v>
      </c>
      <c r="F198" s="129" t="s">
        <v>628</v>
      </c>
      <c r="G198" s="129" t="s">
        <v>751</v>
      </c>
      <c r="I198" s="199"/>
    </row>
    <row r="199" spans="1:9" x14ac:dyDescent="0.25">
      <c r="A199" s="129">
        <v>2010</v>
      </c>
      <c r="B199" s="129" t="s">
        <v>733</v>
      </c>
      <c r="C199" s="129" t="s">
        <v>727</v>
      </c>
      <c r="E199" s="129" t="s">
        <v>744</v>
      </c>
      <c r="F199" s="129" t="s">
        <v>628</v>
      </c>
      <c r="G199" s="129" t="s">
        <v>751</v>
      </c>
      <c r="I199" s="199"/>
    </row>
    <row r="200" spans="1:9" x14ac:dyDescent="0.25">
      <c r="A200" s="129">
        <v>2010</v>
      </c>
      <c r="B200" s="129" t="s">
        <v>738</v>
      </c>
      <c r="D200" s="129" t="s">
        <v>728</v>
      </c>
      <c r="E200" s="129" t="s">
        <v>680</v>
      </c>
      <c r="F200" s="129" t="s">
        <v>628</v>
      </c>
      <c r="G200" s="129" t="s">
        <v>751</v>
      </c>
      <c r="I200" s="199">
        <v>592</v>
      </c>
    </row>
    <row r="201" spans="1:9" x14ac:dyDescent="0.25">
      <c r="A201" s="129">
        <v>2010</v>
      </c>
      <c r="C201" s="129" t="s">
        <v>727</v>
      </c>
      <c r="D201" s="129" t="s">
        <v>728</v>
      </c>
      <c r="E201" s="129" t="s">
        <v>681</v>
      </c>
      <c r="F201" s="129" t="s">
        <v>628</v>
      </c>
      <c r="G201" s="129" t="s">
        <v>751</v>
      </c>
      <c r="I201" s="199">
        <v>1292</v>
      </c>
    </row>
    <row r="202" spans="1:9" x14ac:dyDescent="0.25">
      <c r="A202" s="129">
        <v>2010</v>
      </c>
      <c r="B202" s="129" t="s">
        <v>733</v>
      </c>
      <c r="C202" s="129" t="s">
        <v>727</v>
      </c>
      <c r="E202" s="129" t="s">
        <v>745</v>
      </c>
      <c r="F202" s="129" t="s">
        <v>628</v>
      </c>
      <c r="G202" s="129" t="s">
        <v>751</v>
      </c>
      <c r="I202" s="199">
        <v>1108</v>
      </c>
    </row>
    <row r="203" spans="1:9" x14ac:dyDescent="0.25">
      <c r="A203" s="129">
        <v>2010</v>
      </c>
      <c r="B203" s="129" t="s">
        <v>733</v>
      </c>
      <c r="C203" s="129" t="s">
        <v>727</v>
      </c>
      <c r="E203" s="129" t="s">
        <v>746</v>
      </c>
      <c r="F203" s="129" t="s">
        <v>628</v>
      </c>
      <c r="G203" s="129" t="s">
        <v>751</v>
      </c>
      <c r="I203" s="199">
        <v>265</v>
      </c>
    </row>
    <row r="204" spans="1:9" x14ac:dyDescent="0.25">
      <c r="A204" s="129">
        <v>2010</v>
      </c>
      <c r="B204" s="129" t="s">
        <v>738</v>
      </c>
      <c r="D204" s="129" t="s">
        <v>728</v>
      </c>
      <c r="E204" s="129" t="s">
        <v>682</v>
      </c>
      <c r="F204" s="129" t="s">
        <v>628</v>
      </c>
      <c r="G204" s="129" t="s">
        <v>751</v>
      </c>
      <c r="I204" s="199">
        <v>1373</v>
      </c>
    </row>
    <row r="205" spans="1:9" x14ac:dyDescent="0.25">
      <c r="A205" s="129">
        <v>2010</v>
      </c>
      <c r="C205" s="129" t="s">
        <v>727</v>
      </c>
      <c r="D205" s="129" t="s">
        <v>728</v>
      </c>
      <c r="E205" s="129" t="s">
        <v>683</v>
      </c>
      <c r="F205" s="129" t="s">
        <v>628</v>
      </c>
      <c r="G205" s="129" t="s">
        <v>751</v>
      </c>
      <c r="I205" s="199">
        <v>627</v>
      </c>
    </row>
    <row r="206" spans="1:9" x14ac:dyDescent="0.25">
      <c r="A206" s="129">
        <v>2010</v>
      </c>
      <c r="B206" s="129" t="s">
        <v>733</v>
      </c>
      <c r="E206" s="129" t="s">
        <v>747</v>
      </c>
      <c r="F206" s="129" t="s">
        <v>628</v>
      </c>
      <c r="G206" s="129" t="s">
        <v>751</v>
      </c>
      <c r="I206" s="199">
        <v>2007</v>
      </c>
    </row>
    <row r="207" spans="1:9" x14ac:dyDescent="0.25">
      <c r="A207" s="129">
        <v>2010</v>
      </c>
      <c r="B207" s="129" t="s">
        <v>733</v>
      </c>
      <c r="E207" s="129" t="s">
        <v>748</v>
      </c>
      <c r="F207" s="129" t="s">
        <v>628</v>
      </c>
      <c r="G207" s="129" t="s">
        <v>751</v>
      </c>
      <c r="I207" s="199">
        <v>93</v>
      </c>
    </row>
    <row r="208" spans="1:9" x14ac:dyDescent="0.25">
      <c r="A208" s="129">
        <v>2010</v>
      </c>
      <c r="B208" s="129" t="s">
        <v>738</v>
      </c>
      <c r="C208" s="129" t="s">
        <v>727</v>
      </c>
      <c r="D208" s="129" t="s">
        <v>728</v>
      </c>
      <c r="E208" s="129" t="s">
        <v>684</v>
      </c>
      <c r="F208" s="129" t="s">
        <v>628</v>
      </c>
      <c r="G208" s="129" t="s">
        <v>751</v>
      </c>
      <c r="I208" s="199">
        <v>2100</v>
      </c>
    </row>
    <row r="209" spans="1:9" x14ac:dyDescent="0.25">
      <c r="A209" s="129">
        <v>2010</v>
      </c>
      <c r="C209" s="129" t="s">
        <v>727</v>
      </c>
      <c r="D209" s="129" t="s">
        <v>728</v>
      </c>
      <c r="E209" s="129" t="s">
        <v>685</v>
      </c>
      <c r="F209" s="129" t="s">
        <v>628</v>
      </c>
      <c r="G209" s="129" t="s">
        <v>751</v>
      </c>
      <c r="I209" s="199">
        <v>242</v>
      </c>
    </row>
    <row r="210" spans="1:9" x14ac:dyDescent="0.25">
      <c r="A210" s="129">
        <v>2010</v>
      </c>
      <c r="B210" s="129" t="s">
        <v>733</v>
      </c>
      <c r="C210" s="129" t="s">
        <v>727</v>
      </c>
      <c r="E210" s="129" t="s">
        <v>749</v>
      </c>
      <c r="F210" s="129" t="s">
        <v>628</v>
      </c>
      <c r="G210" s="129" t="s">
        <v>751</v>
      </c>
      <c r="I210" s="199">
        <v>251</v>
      </c>
    </row>
    <row r="211" spans="1:9" x14ac:dyDescent="0.25">
      <c r="A211" s="129">
        <v>2010</v>
      </c>
      <c r="B211" s="129" t="s">
        <v>733</v>
      </c>
      <c r="C211" s="129" t="s">
        <v>727</v>
      </c>
      <c r="E211" s="129" t="s">
        <v>750</v>
      </c>
      <c r="F211" s="129" t="s">
        <v>628</v>
      </c>
      <c r="G211" s="129" t="s">
        <v>751</v>
      </c>
      <c r="I211" s="199">
        <v>10</v>
      </c>
    </row>
    <row r="212" spans="1:9" x14ac:dyDescent="0.25">
      <c r="A212" s="129">
        <v>2010</v>
      </c>
      <c r="B212" s="129" t="s">
        <v>738</v>
      </c>
      <c r="D212" s="129" t="s">
        <v>728</v>
      </c>
      <c r="E212" s="129" t="s">
        <v>686</v>
      </c>
      <c r="F212" s="129" t="s">
        <v>628</v>
      </c>
      <c r="G212" s="129" t="s">
        <v>751</v>
      </c>
      <c r="I212" s="199">
        <v>261</v>
      </c>
    </row>
    <row r="213" spans="1:9" x14ac:dyDescent="0.25">
      <c r="A213" s="129">
        <v>2010</v>
      </c>
      <c r="B213" s="129" t="s">
        <v>733</v>
      </c>
      <c r="C213" s="129" t="s">
        <v>727</v>
      </c>
      <c r="E213" s="129" t="s">
        <v>734</v>
      </c>
      <c r="F213" s="129" t="s">
        <v>628</v>
      </c>
      <c r="G213" s="129" t="s">
        <v>752</v>
      </c>
      <c r="I213" s="199">
        <v>286.63149999999996</v>
      </c>
    </row>
    <row r="214" spans="1:9" x14ac:dyDescent="0.25">
      <c r="A214" s="129">
        <v>2010</v>
      </c>
      <c r="B214" s="129" t="s">
        <v>733</v>
      </c>
      <c r="C214" s="129" t="s">
        <v>727</v>
      </c>
      <c r="E214" s="129" t="s">
        <v>736</v>
      </c>
      <c r="F214" s="129" t="s">
        <v>628</v>
      </c>
      <c r="G214" s="129" t="s">
        <v>752</v>
      </c>
      <c r="I214" s="199">
        <v>1754.4487799999997</v>
      </c>
    </row>
    <row r="215" spans="1:9" x14ac:dyDescent="0.25">
      <c r="A215" s="129">
        <v>2010</v>
      </c>
      <c r="B215" s="129" t="s">
        <v>733</v>
      </c>
      <c r="C215" s="129" t="s">
        <v>727</v>
      </c>
      <c r="E215" s="129" t="s">
        <v>737</v>
      </c>
      <c r="F215" s="129" t="s">
        <v>628</v>
      </c>
      <c r="G215" s="129" t="s">
        <v>752</v>
      </c>
      <c r="I215" s="199">
        <v>59.72304502458838</v>
      </c>
    </row>
    <row r="216" spans="1:9" x14ac:dyDescent="0.25">
      <c r="A216" s="129">
        <v>2010</v>
      </c>
      <c r="B216" s="129" t="s">
        <v>738</v>
      </c>
      <c r="D216" s="129" t="s">
        <v>728</v>
      </c>
      <c r="E216" s="129" t="s">
        <v>676</v>
      </c>
      <c r="F216" s="129" t="s">
        <v>628</v>
      </c>
      <c r="G216" s="129" t="s">
        <v>752</v>
      </c>
      <c r="I216" s="199">
        <v>2100.803325024588</v>
      </c>
    </row>
    <row r="217" spans="1:9" x14ac:dyDescent="0.25">
      <c r="A217" s="129">
        <v>2010</v>
      </c>
      <c r="C217" s="129" t="s">
        <v>727</v>
      </c>
      <c r="D217" s="129" t="s">
        <v>728</v>
      </c>
      <c r="E217" s="129" t="s">
        <v>677</v>
      </c>
      <c r="F217" s="129" t="s">
        <v>628</v>
      </c>
      <c r="G217" s="129" t="s">
        <v>752</v>
      </c>
      <c r="I217" s="199">
        <v>2993.1752899999992</v>
      </c>
    </row>
    <row r="218" spans="1:9" x14ac:dyDescent="0.25">
      <c r="A218" s="129">
        <v>2010</v>
      </c>
      <c r="B218" s="129" t="s">
        <v>733</v>
      </c>
      <c r="C218" s="129" t="s">
        <v>727</v>
      </c>
      <c r="E218" s="129" t="s">
        <v>739</v>
      </c>
      <c r="F218" s="129" t="s">
        <v>628</v>
      </c>
      <c r="G218" s="129" t="s">
        <v>752</v>
      </c>
      <c r="I218" s="199">
        <v>42.453000000000003</v>
      </c>
    </row>
    <row r="219" spans="1:9" x14ac:dyDescent="0.25">
      <c r="A219" s="129">
        <v>2010</v>
      </c>
      <c r="B219" s="129" t="s">
        <v>733</v>
      </c>
      <c r="C219" s="129" t="s">
        <v>727</v>
      </c>
      <c r="E219" s="129" t="s">
        <v>740</v>
      </c>
      <c r="F219" s="129" t="s">
        <v>628</v>
      </c>
      <c r="G219" s="129" t="s">
        <v>752</v>
      </c>
      <c r="I219" s="199">
        <v>109.29515000000001</v>
      </c>
    </row>
    <row r="220" spans="1:9" x14ac:dyDescent="0.25">
      <c r="A220" s="129">
        <v>2010</v>
      </c>
      <c r="B220" s="129" t="s">
        <v>738</v>
      </c>
      <c r="D220" s="129" t="s">
        <v>728</v>
      </c>
      <c r="E220" s="129" t="s">
        <v>678</v>
      </c>
      <c r="F220" s="129" t="s">
        <v>628</v>
      </c>
      <c r="G220" s="129" t="s">
        <v>752</v>
      </c>
      <c r="I220" s="199">
        <v>151.74815000000001</v>
      </c>
    </row>
    <row r="221" spans="1:9" x14ac:dyDescent="0.25">
      <c r="A221" s="129">
        <v>2010</v>
      </c>
      <c r="B221" s="129" t="s">
        <v>733</v>
      </c>
      <c r="C221" s="129" t="s">
        <v>727</v>
      </c>
      <c r="E221" s="129" t="s">
        <v>741</v>
      </c>
      <c r="F221" s="129" t="s">
        <v>628</v>
      </c>
      <c r="G221" s="129" t="s">
        <v>752</v>
      </c>
      <c r="I221" s="199">
        <v>162.01157999999998</v>
      </c>
    </row>
    <row r="222" spans="1:9" x14ac:dyDescent="0.25">
      <c r="A222" s="129">
        <v>2010</v>
      </c>
      <c r="B222" s="129" t="s">
        <v>733</v>
      </c>
      <c r="C222" s="129" t="s">
        <v>727</v>
      </c>
      <c r="E222" s="129" t="s">
        <v>742</v>
      </c>
      <c r="F222" s="129" t="s">
        <v>628</v>
      </c>
      <c r="G222" s="129" t="s">
        <v>752</v>
      </c>
      <c r="I222" s="199">
        <v>86.096249999999998</v>
      </c>
    </row>
    <row r="223" spans="1:9" x14ac:dyDescent="0.25">
      <c r="A223" s="129">
        <v>2010</v>
      </c>
      <c r="B223" s="129" t="s">
        <v>738</v>
      </c>
      <c r="D223" s="129" t="s">
        <v>728</v>
      </c>
      <c r="E223" s="129" t="s">
        <v>679</v>
      </c>
      <c r="F223" s="129" t="s">
        <v>628</v>
      </c>
      <c r="G223" s="129" t="s">
        <v>752</v>
      </c>
      <c r="I223" s="199">
        <v>248.10782999999998</v>
      </c>
    </row>
    <row r="224" spans="1:9" x14ac:dyDescent="0.25">
      <c r="A224" s="129">
        <v>2010</v>
      </c>
      <c r="B224" s="129" t="s">
        <v>733</v>
      </c>
      <c r="C224" s="129" t="s">
        <v>727</v>
      </c>
      <c r="E224" s="129" t="s">
        <v>743</v>
      </c>
      <c r="F224" s="129" t="s">
        <v>628</v>
      </c>
      <c r="G224" s="129" t="s">
        <v>752</v>
      </c>
      <c r="I224" s="199"/>
    </row>
    <row r="225" spans="1:9" x14ac:dyDescent="0.25">
      <c r="A225" s="129">
        <v>2010</v>
      </c>
      <c r="B225" s="129" t="s">
        <v>733</v>
      </c>
      <c r="C225" s="129" t="s">
        <v>727</v>
      </c>
      <c r="E225" s="129" t="s">
        <v>744</v>
      </c>
      <c r="F225" s="129" t="s">
        <v>628</v>
      </c>
      <c r="G225" s="129" t="s">
        <v>752</v>
      </c>
      <c r="I225" s="199"/>
    </row>
    <row r="226" spans="1:9" x14ac:dyDescent="0.25">
      <c r="A226" s="129">
        <v>2010</v>
      </c>
      <c r="B226" s="129" t="s">
        <v>738</v>
      </c>
      <c r="D226" s="129" t="s">
        <v>728</v>
      </c>
      <c r="E226" s="129" t="s">
        <v>680</v>
      </c>
      <c r="F226" s="129" t="s">
        <v>628</v>
      </c>
      <c r="G226" s="129" t="s">
        <v>752</v>
      </c>
      <c r="I226" s="199">
        <v>144.31899999999999</v>
      </c>
    </row>
    <row r="227" spans="1:9" x14ac:dyDescent="0.25">
      <c r="A227" s="129">
        <v>2010</v>
      </c>
      <c r="C227" s="129" t="s">
        <v>727</v>
      </c>
      <c r="D227" s="129" t="s">
        <v>728</v>
      </c>
      <c r="E227" s="129" t="s">
        <v>681</v>
      </c>
      <c r="F227" s="129" t="s">
        <v>628</v>
      </c>
      <c r="G227" s="129" t="s">
        <v>752</v>
      </c>
      <c r="I227" s="199">
        <v>280.41293999999999</v>
      </c>
    </row>
    <row r="228" spans="1:9" x14ac:dyDescent="0.25">
      <c r="A228" s="129">
        <v>2010</v>
      </c>
      <c r="B228" s="129" t="s">
        <v>733</v>
      </c>
      <c r="C228" s="129" t="s">
        <v>727</v>
      </c>
      <c r="E228" s="129" t="s">
        <v>745</v>
      </c>
      <c r="F228" s="129" t="s">
        <v>628</v>
      </c>
      <c r="G228" s="129" t="s">
        <v>752</v>
      </c>
      <c r="I228" s="199">
        <v>1462.17733</v>
      </c>
    </row>
    <row r="229" spans="1:9" x14ac:dyDescent="0.25">
      <c r="A229" s="129">
        <v>2010</v>
      </c>
      <c r="B229" s="129" t="s">
        <v>733</v>
      </c>
      <c r="C229" s="129" t="s">
        <v>727</v>
      </c>
      <c r="E229" s="129" t="s">
        <v>746</v>
      </c>
      <c r="F229" s="129" t="s">
        <v>628</v>
      </c>
      <c r="G229" s="129" t="s">
        <v>752</v>
      </c>
      <c r="I229" s="199">
        <v>46.821559999999998</v>
      </c>
    </row>
    <row r="230" spans="1:9" x14ac:dyDescent="0.25">
      <c r="A230" s="129">
        <v>2010</v>
      </c>
      <c r="B230" s="129" t="s">
        <v>738</v>
      </c>
      <c r="D230" s="129" t="s">
        <v>728</v>
      </c>
      <c r="E230" s="129" t="s">
        <v>682</v>
      </c>
      <c r="F230" s="129" t="s">
        <v>628</v>
      </c>
      <c r="G230" s="129" t="s">
        <v>752</v>
      </c>
      <c r="I230" s="199">
        <v>1508.9988900000001</v>
      </c>
    </row>
    <row r="231" spans="1:9" x14ac:dyDescent="0.25">
      <c r="A231" s="129">
        <v>2010</v>
      </c>
      <c r="C231" s="129" t="s">
        <v>727</v>
      </c>
      <c r="D231" s="129" t="s">
        <v>728</v>
      </c>
      <c r="E231" s="129" t="s">
        <v>683</v>
      </c>
      <c r="F231" s="129" t="s">
        <v>628</v>
      </c>
      <c r="G231" s="129" t="s">
        <v>752</v>
      </c>
      <c r="I231" s="199">
        <v>128.46910999999997</v>
      </c>
    </row>
    <row r="232" spans="1:9" x14ac:dyDescent="0.25">
      <c r="A232" s="129">
        <v>2010</v>
      </c>
      <c r="B232" s="129" t="s">
        <v>733</v>
      </c>
      <c r="E232" s="129" t="s">
        <v>747</v>
      </c>
      <c r="F232" s="129" t="s">
        <v>628</v>
      </c>
      <c r="G232" s="129" t="s">
        <v>752</v>
      </c>
      <c r="I232" s="199">
        <v>2175.4127000000003</v>
      </c>
    </row>
    <row r="233" spans="1:9" x14ac:dyDescent="0.25">
      <c r="A233" s="129">
        <v>2010</v>
      </c>
      <c r="B233" s="129" t="s">
        <v>733</v>
      </c>
      <c r="E233" s="129" t="s">
        <v>748</v>
      </c>
      <c r="F233" s="129" t="s">
        <v>628</v>
      </c>
      <c r="G233" s="129" t="s">
        <v>752</v>
      </c>
      <c r="I233" s="199">
        <v>76.804690000000008</v>
      </c>
    </row>
    <row r="234" spans="1:9" x14ac:dyDescent="0.25">
      <c r="A234" s="129">
        <v>2010</v>
      </c>
      <c r="B234" s="129" t="s">
        <v>738</v>
      </c>
      <c r="C234" s="129" t="s">
        <v>727</v>
      </c>
      <c r="D234" s="129" t="s">
        <v>728</v>
      </c>
      <c r="E234" s="129" t="s">
        <v>684</v>
      </c>
      <c r="F234" s="129" t="s">
        <v>628</v>
      </c>
      <c r="G234" s="129" t="s">
        <v>752</v>
      </c>
      <c r="I234" s="199">
        <v>2252.2173900000003</v>
      </c>
    </row>
    <row r="235" spans="1:9" x14ac:dyDescent="0.25">
      <c r="A235" s="129">
        <v>2010</v>
      </c>
      <c r="C235" s="129" t="s">
        <v>727</v>
      </c>
      <c r="D235" s="129" t="s">
        <v>728</v>
      </c>
      <c r="E235" s="129" t="s">
        <v>685</v>
      </c>
      <c r="F235" s="129" t="s">
        <v>628</v>
      </c>
      <c r="G235" s="129" t="s">
        <v>752</v>
      </c>
      <c r="I235" s="199">
        <v>101.41662896485033</v>
      </c>
    </row>
    <row r="236" spans="1:9" x14ac:dyDescent="0.25">
      <c r="A236" s="129">
        <v>2010</v>
      </c>
      <c r="B236" s="129" t="s">
        <v>733</v>
      </c>
      <c r="C236" s="129" t="s">
        <v>727</v>
      </c>
      <c r="E236" s="129" t="s">
        <v>749</v>
      </c>
      <c r="F236" s="129" t="s">
        <v>628</v>
      </c>
      <c r="G236" s="129" t="s">
        <v>752</v>
      </c>
      <c r="I236" s="199">
        <v>432.45191999999997</v>
      </c>
    </row>
    <row r="237" spans="1:9" x14ac:dyDescent="0.25">
      <c r="A237" s="129">
        <v>2010</v>
      </c>
      <c r="B237" s="129" t="s">
        <v>733</v>
      </c>
      <c r="C237" s="129" t="s">
        <v>727</v>
      </c>
      <c r="E237" s="129" t="s">
        <v>750</v>
      </c>
      <c r="F237" s="129" t="s">
        <v>628</v>
      </c>
      <c r="G237" s="129" t="s">
        <v>752</v>
      </c>
      <c r="I237" s="199">
        <v>41.129649999999991</v>
      </c>
    </row>
    <row r="238" spans="1:9" x14ac:dyDescent="0.25">
      <c r="A238" s="129">
        <v>2010</v>
      </c>
      <c r="B238" s="129" t="s">
        <v>738</v>
      </c>
      <c r="D238" s="129" t="s">
        <v>728</v>
      </c>
      <c r="E238" s="129" t="s">
        <v>686</v>
      </c>
      <c r="F238" s="129" t="s">
        <v>628</v>
      </c>
      <c r="G238" s="129" t="s">
        <v>752</v>
      </c>
      <c r="I238" s="199">
        <v>473.58156999999994</v>
      </c>
    </row>
    <row r="239" spans="1:9" x14ac:dyDescent="0.25">
      <c r="A239" s="129">
        <v>2010</v>
      </c>
      <c r="B239" s="129" t="s">
        <v>733</v>
      </c>
      <c r="C239" s="129" t="s">
        <v>727</v>
      </c>
      <c r="E239" s="129" t="s">
        <v>734</v>
      </c>
      <c r="F239" s="129" t="s">
        <v>628</v>
      </c>
      <c r="G239" s="129" t="s">
        <v>753</v>
      </c>
      <c r="I239" s="199">
        <v>58</v>
      </c>
    </row>
    <row r="240" spans="1:9" x14ac:dyDescent="0.25">
      <c r="A240" s="129">
        <v>2010</v>
      </c>
      <c r="B240" s="129" t="s">
        <v>733</v>
      </c>
      <c r="C240" s="129" t="s">
        <v>727</v>
      </c>
      <c r="E240" s="129" t="s">
        <v>736</v>
      </c>
      <c r="F240" s="129" t="s">
        <v>628</v>
      </c>
      <c r="G240" s="129" t="s">
        <v>753</v>
      </c>
      <c r="I240" s="199">
        <v>862.14099999999996</v>
      </c>
    </row>
    <row r="241" spans="1:9" x14ac:dyDescent="0.25">
      <c r="A241" s="129">
        <v>2010</v>
      </c>
      <c r="B241" s="129" t="s">
        <v>733</v>
      </c>
      <c r="C241" s="129" t="s">
        <v>727</v>
      </c>
      <c r="E241" s="129" t="s">
        <v>737</v>
      </c>
      <c r="F241" s="129" t="s">
        <v>628</v>
      </c>
      <c r="G241" s="129" t="s">
        <v>753</v>
      </c>
      <c r="I241" s="199">
        <v>62</v>
      </c>
    </row>
    <row r="242" spans="1:9" x14ac:dyDescent="0.25">
      <c r="A242" s="129">
        <v>2010</v>
      </c>
      <c r="B242" s="129" t="s">
        <v>738</v>
      </c>
      <c r="D242" s="129" t="s">
        <v>728</v>
      </c>
      <c r="E242" s="129" t="s">
        <v>676</v>
      </c>
      <c r="F242" s="129" t="s">
        <v>628</v>
      </c>
      <c r="G242" s="129" t="s">
        <v>753</v>
      </c>
      <c r="I242" s="199">
        <v>982.14099999999996</v>
      </c>
    </row>
    <row r="243" spans="1:9" x14ac:dyDescent="0.25">
      <c r="A243" s="129">
        <v>2010</v>
      </c>
      <c r="C243" s="129" t="s">
        <v>727</v>
      </c>
      <c r="D243" s="129" t="s">
        <v>728</v>
      </c>
      <c r="E243" s="129" t="s">
        <v>677</v>
      </c>
      <c r="F243" s="129" t="s">
        <v>628</v>
      </c>
      <c r="G243" s="129" t="s">
        <v>753</v>
      </c>
      <c r="I243" s="199">
        <v>4953.8389999999999</v>
      </c>
    </row>
    <row r="244" spans="1:9" x14ac:dyDescent="0.25">
      <c r="A244" s="129">
        <v>2010</v>
      </c>
      <c r="B244" s="129" t="s">
        <v>733</v>
      </c>
      <c r="C244" s="129" t="s">
        <v>727</v>
      </c>
      <c r="E244" s="129" t="s">
        <v>739</v>
      </c>
      <c r="F244" s="129" t="s">
        <v>628</v>
      </c>
      <c r="G244" s="129" t="s">
        <v>753</v>
      </c>
      <c r="I244" s="199">
        <v>80</v>
      </c>
    </row>
    <row r="245" spans="1:9" x14ac:dyDescent="0.25">
      <c r="A245" s="129">
        <v>2010</v>
      </c>
      <c r="B245" s="129" t="s">
        <v>733</v>
      </c>
      <c r="C245" s="129" t="s">
        <v>727</v>
      </c>
      <c r="E245" s="129" t="s">
        <v>740</v>
      </c>
      <c r="F245" s="129" t="s">
        <v>628</v>
      </c>
      <c r="G245" s="129" t="s">
        <v>753</v>
      </c>
      <c r="I245" s="199">
        <v>87</v>
      </c>
    </row>
    <row r="246" spans="1:9" x14ac:dyDescent="0.25">
      <c r="A246" s="129">
        <v>2010</v>
      </c>
      <c r="B246" s="129" t="s">
        <v>738</v>
      </c>
      <c r="D246" s="129" t="s">
        <v>728</v>
      </c>
      <c r="E246" s="129" t="s">
        <v>678</v>
      </c>
      <c r="F246" s="129" t="s">
        <v>628</v>
      </c>
      <c r="G246" s="129" t="s">
        <v>753</v>
      </c>
      <c r="I246" s="199">
        <v>167</v>
      </c>
    </row>
    <row r="247" spans="1:9" x14ac:dyDescent="0.25">
      <c r="A247" s="129">
        <v>2010</v>
      </c>
      <c r="B247" s="129" t="s">
        <v>733</v>
      </c>
      <c r="C247" s="129" t="s">
        <v>727</v>
      </c>
      <c r="E247" s="129" t="s">
        <v>741</v>
      </c>
      <c r="F247" s="129" t="s">
        <v>628</v>
      </c>
      <c r="G247" s="129" t="s">
        <v>753</v>
      </c>
      <c r="I247" s="199">
        <v>64</v>
      </c>
    </row>
    <row r="248" spans="1:9" x14ac:dyDescent="0.25">
      <c r="A248" s="129">
        <v>2010</v>
      </c>
      <c r="B248" s="129" t="s">
        <v>733</v>
      </c>
      <c r="C248" s="129" t="s">
        <v>727</v>
      </c>
      <c r="E248" s="129" t="s">
        <v>742</v>
      </c>
      <c r="F248" s="129" t="s">
        <v>628</v>
      </c>
      <c r="G248" s="129" t="s">
        <v>753</v>
      </c>
      <c r="I248" s="199">
        <v>67</v>
      </c>
    </row>
    <row r="249" spans="1:9" x14ac:dyDescent="0.25">
      <c r="A249" s="129">
        <v>2010</v>
      </c>
      <c r="B249" s="129" t="s">
        <v>738</v>
      </c>
      <c r="D249" s="129" t="s">
        <v>728</v>
      </c>
      <c r="E249" s="129" t="s">
        <v>679</v>
      </c>
      <c r="F249" s="129" t="s">
        <v>628</v>
      </c>
      <c r="G249" s="129" t="s">
        <v>753</v>
      </c>
      <c r="I249" s="199">
        <v>131</v>
      </c>
    </row>
    <row r="250" spans="1:9" x14ac:dyDescent="0.25">
      <c r="A250" s="129">
        <v>2010</v>
      </c>
      <c r="B250" s="129" t="s">
        <v>733</v>
      </c>
      <c r="C250" s="129" t="s">
        <v>727</v>
      </c>
      <c r="E250" s="129" t="s">
        <v>743</v>
      </c>
      <c r="F250" s="129" t="s">
        <v>628</v>
      </c>
      <c r="G250" s="129" t="s">
        <v>753</v>
      </c>
      <c r="I250" s="199"/>
    </row>
    <row r="251" spans="1:9" x14ac:dyDescent="0.25">
      <c r="A251" s="129">
        <v>2010</v>
      </c>
      <c r="B251" s="129" t="s">
        <v>733</v>
      </c>
      <c r="C251" s="129" t="s">
        <v>727</v>
      </c>
      <c r="E251" s="129" t="s">
        <v>744</v>
      </c>
      <c r="F251" s="129" t="s">
        <v>628</v>
      </c>
      <c r="G251" s="129" t="s">
        <v>753</v>
      </c>
      <c r="I251" s="199"/>
    </row>
    <row r="252" spans="1:9" x14ac:dyDescent="0.25">
      <c r="A252" s="129">
        <v>2010</v>
      </c>
      <c r="B252" s="129" t="s">
        <v>738</v>
      </c>
      <c r="D252" s="129" t="s">
        <v>728</v>
      </c>
      <c r="E252" s="129" t="s">
        <v>680</v>
      </c>
      <c r="F252" s="129" t="s">
        <v>628</v>
      </c>
      <c r="G252" s="129" t="s">
        <v>753</v>
      </c>
      <c r="I252" s="199">
        <v>214</v>
      </c>
    </row>
    <row r="253" spans="1:9" x14ac:dyDescent="0.25">
      <c r="A253" s="129">
        <v>2010</v>
      </c>
      <c r="C253" s="129" t="s">
        <v>727</v>
      </c>
      <c r="D253" s="129" t="s">
        <v>728</v>
      </c>
      <c r="E253" s="129" t="s">
        <v>681</v>
      </c>
      <c r="F253" s="129" t="s">
        <v>628</v>
      </c>
      <c r="G253" s="129" t="s">
        <v>753</v>
      </c>
      <c r="I253" s="199">
        <v>481.721</v>
      </c>
    </row>
    <row r="254" spans="1:9" x14ac:dyDescent="0.25">
      <c r="A254" s="129">
        <v>2010</v>
      </c>
      <c r="B254" s="129" t="s">
        <v>733</v>
      </c>
      <c r="C254" s="129" t="s">
        <v>727</v>
      </c>
      <c r="E254" s="129" t="s">
        <v>745</v>
      </c>
      <c r="F254" s="129" t="s">
        <v>628</v>
      </c>
      <c r="G254" s="129" t="s">
        <v>753</v>
      </c>
      <c r="I254" s="199">
        <v>2163.02</v>
      </c>
    </row>
    <row r="255" spans="1:9" x14ac:dyDescent="0.25">
      <c r="A255" s="129">
        <v>2010</v>
      </c>
      <c r="B255" s="129" t="s">
        <v>733</v>
      </c>
      <c r="C255" s="129" t="s">
        <v>727</v>
      </c>
      <c r="E255" s="129" t="s">
        <v>746</v>
      </c>
      <c r="F255" s="129" t="s">
        <v>628</v>
      </c>
      <c r="G255" s="129" t="s">
        <v>753</v>
      </c>
      <c r="I255" s="199">
        <v>46</v>
      </c>
    </row>
    <row r="256" spans="1:9" x14ac:dyDescent="0.25">
      <c r="A256" s="129">
        <v>2010</v>
      </c>
      <c r="B256" s="129" t="s">
        <v>738</v>
      </c>
      <c r="D256" s="129" t="s">
        <v>728</v>
      </c>
      <c r="E256" s="129" t="s">
        <v>682</v>
      </c>
      <c r="F256" s="129" t="s">
        <v>628</v>
      </c>
      <c r="G256" s="129" t="s">
        <v>753</v>
      </c>
      <c r="I256" s="199">
        <v>2209.02</v>
      </c>
    </row>
    <row r="257" spans="1:9" x14ac:dyDescent="0.25">
      <c r="A257" s="129">
        <v>2010</v>
      </c>
      <c r="C257" s="129" t="s">
        <v>727</v>
      </c>
      <c r="D257" s="129" t="s">
        <v>728</v>
      </c>
      <c r="E257" s="129" t="s">
        <v>683</v>
      </c>
      <c r="F257" s="129" t="s">
        <v>628</v>
      </c>
      <c r="G257" s="129" t="s">
        <v>753</v>
      </c>
      <c r="I257" s="199">
        <v>103</v>
      </c>
    </row>
    <row r="258" spans="1:9" x14ac:dyDescent="0.25">
      <c r="A258" s="129">
        <v>2010</v>
      </c>
      <c r="B258" s="129" t="s">
        <v>733</v>
      </c>
      <c r="E258" s="129" t="s">
        <v>747</v>
      </c>
      <c r="F258" s="129" t="s">
        <v>628</v>
      </c>
      <c r="G258" s="129" t="s">
        <v>753</v>
      </c>
      <c r="I258" s="199">
        <v>2903.873</v>
      </c>
    </row>
    <row r="259" spans="1:9" x14ac:dyDescent="0.25">
      <c r="A259" s="129">
        <v>2010</v>
      </c>
      <c r="B259" s="129" t="s">
        <v>733</v>
      </c>
      <c r="E259" s="129" t="s">
        <v>748</v>
      </c>
      <c r="F259" s="129" t="s">
        <v>628</v>
      </c>
      <c r="G259" s="129" t="s">
        <v>753</v>
      </c>
      <c r="I259" s="199">
        <v>60</v>
      </c>
    </row>
    <row r="260" spans="1:9" x14ac:dyDescent="0.25">
      <c r="A260" s="129">
        <v>2010</v>
      </c>
      <c r="B260" s="129" t="s">
        <v>738</v>
      </c>
      <c r="C260" s="129" t="s">
        <v>727</v>
      </c>
      <c r="D260" s="129" t="s">
        <v>728</v>
      </c>
      <c r="E260" s="129" t="s">
        <v>684</v>
      </c>
      <c r="F260" s="129" t="s">
        <v>628</v>
      </c>
      <c r="G260" s="129" t="s">
        <v>753</v>
      </c>
      <c r="I260" s="199">
        <v>2963.873</v>
      </c>
    </row>
    <row r="261" spans="1:9" x14ac:dyDescent="0.25">
      <c r="A261" s="129">
        <v>2010</v>
      </c>
      <c r="C261" s="129" t="s">
        <v>727</v>
      </c>
      <c r="D261" s="129" t="s">
        <v>728</v>
      </c>
      <c r="E261" s="129" t="s">
        <v>685</v>
      </c>
      <c r="F261" s="129" t="s">
        <v>628</v>
      </c>
      <c r="G261" s="129" t="s">
        <v>753</v>
      </c>
      <c r="I261" s="199">
        <v>169</v>
      </c>
    </row>
    <row r="262" spans="1:9" x14ac:dyDescent="0.25">
      <c r="A262" s="129">
        <v>2010</v>
      </c>
      <c r="B262" s="129" t="s">
        <v>733</v>
      </c>
      <c r="C262" s="129" t="s">
        <v>727</v>
      </c>
      <c r="E262" s="129" t="s">
        <v>749</v>
      </c>
      <c r="F262" s="129" t="s">
        <v>628</v>
      </c>
      <c r="G262" s="129" t="s">
        <v>753</v>
      </c>
      <c r="I262" s="199">
        <v>1320.203</v>
      </c>
    </row>
    <row r="263" spans="1:9" x14ac:dyDescent="0.25">
      <c r="A263" s="129">
        <v>2010</v>
      </c>
      <c r="B263" s="129" t="s">
        <v>733</v>
      </c>
      <c r="C263" s="129" t="s">
        <v>727</v>
      </c>
      <c r="E263" s="129" t="s">
        <v>750</v>
      </c>
      <c r="F263" s="129" t="s">
        <v>628</v>
      </c>
      <c r="G263" s="129" t="s">
        <v>753</v>
      </c>
      <c r="I263" s="199">
        <v>60</v>
      </c>
    </row>
    <row r="264" spans="1:9" x14ac:dyDescent="0.25">
      <c r="A264" s="129">
        <v>2010</v>
      </c>
      <c r="B264" s="129" t="s">
        <v>738</v>
      </c>
      <c r="D264" s="129" t="s">
        <v>728</v>
      </c>
      <c r="E264" s="129" t="s">
        <v>686</v>
      </c>
      <c r="F264" s="129" t="s">
        <v>628</v>
      </c>
      <c r="G264" s="129" t="s">
        <v>753</v>
      </c>
      <c r="I264" s="199">
        <v>1380.203</v>
      </c>
    </row>
    <row r="265" spans="1:9" x14ac:dyDescent="0.25">
      <c r="A265" s="129">
        <v>2010</v>
      </c>
      <c r="B265" s="129" t="s">
        <v>733</v>
      </c>
      <c r="C265" s="129" t="s">
        <v>727</v>
      </c>
      <c r="E265" s="129" t="s">
        <v>734</v>
      </c>
      <c r="F265" s="129" t="s">
        <v>628</v>
      </c>
      <c r="G265" s="129" t="s">
        <v>754</v>
      </c>
      <c r="I265" s="199">
        <v>2684.5292119863561</v>
      </c>
    </row>
    <row r="266" spans="1:9" x14ac:dyDescent="0.25">
      <c r="A266" s="129">
        <v>2010</v>
      </c>
      <c r="B266" s="129" t="s">
        <v>733</v>
      </c>
      <c r="C266" s="129" t="s">
        <v>727</v>
      </c>
      <c r="E266" s="129" t="s">
        <v>736</v>
      </c>
      <c r="F266" s="129" t="s">
        <v>628</v>
      </c>
      <c r="G266" s="129" t="s">
        <v>754</v>
      </c>
      <c r="I266" s="199">
        <v>10992.521900805061</v>
      </c>
    </row>
    <row r="267" spans="1:9" x14ac:dyDescent="0.25">
      <c r="A267" s="129">
        <v>2010</v>
      </c>
      <c r="B267" s="129" t="s">
        <v>733</v>
      </c>
      <c r="C267" s="129" t="s">
        <v>727</v>
      </c>
      <c r="E267" s="129" t="s">
        <v>737</v>
      </c>
      <c r="F267" s="129" t="s">
        <v>628</v>
      </c>
      <c r="G267" s="129" t="s">
        <v>754</v>
      </c>
      <c r="I267" s="199">
        <v>5440.5033502366623</v>
      </c>
    </row>
    <row r="268" spans="1:9" x14ac:dyDescent="0.25">
      <c r="A268" s="129">
        <v>2010</v>
      </c>
      <c r="B268" s="129" t="s">
        <v>738</v>
      </c>
      <c r="D268" s="129" t="s">
        <v>728</v>
      </c>
      <c r="E268" s="129" t="s">
        <v>676</v>
      </c>
      <c r="F268" s="129" t="s">
        <v>628</v>
      </c>
      <c r="G268" s="129" t="s">
        <v>754</v>
      </c>
      <c r="I268" s="199">
        <v>7359.4427697226656</v>
      </c>
    </row>
    <row r="269" spans="1:9" x14ac:dyDescent="0.25">
      <c r="A269" s="129">
        <v>2010</v>
      </c>
      <c r="C269" s="129" t="s">
        <v>727</v>
      </c>
      <c r="D269" s="129" t="s">
        <v>728</v>
      </c>
      <c r="E269" s="129" t="s">
        <v>677</v>
      </c>
      <c r="F269" s="129" t="s">
        <v>628</v>
      </c>
      <c r="G269" s="129" t="s">
        <v>754</v>
      </c>
      <c r="I269" s="199">
        <v>23004.180610240368</v>
      </c>
    </row>
    <row r="270" spans="1:9" x14ac:dyDescent="0.25">
      <c r="A270" s="129">
        <v>2010</v>
      </c>
      <c r="B270" s="129" t="s">
        <v>733</v>
      </c>
      <c r="C270" s="129" t="s">
        <v>727</v>
      </c>
      <c r="E270" s="129" t="s">
        <v>739</v>
      </c>
      <c r="F270" s="129" t="s">
        <v>628</v>
      </c>
      <c r="G270" s="129" t="s">
        <v>754</v>
      </c>
      <c r="I270" s="199">
        <v>1299.6714897000513</v>
      </c>
    </row>
    <row r="271" spans="1:9" x14ac:dyDescent="0.25">
      <c r="A271" s="129">
        <v>2010</v>
      </c>
      <c r="B271" s="129" t="s">
        <v>733</v>
      </c>
      <c r="C271" s="129" t="s">
        <v>727</v>
      </c>
      <c r="E271" s="129" t="s">
        <v>740</v>
      </c>
      <c r="F271" s="129" t="s">
        <v>628</v>
      </c>
      <c r="G271" s="129" t="s">
        <v>754</v>
      </c>
      <c r="I271" s="199">
        <v>2604.3228961869308</v>
      </c>
    </row>
    <row r="272" spans="1:9" x14ac:dyDescent="0.25">
      <c r="A272" s="129">
        <v>2010</v>
      </c>
      <c r="B272" s="129" t="s">
        <v>738</v>
      </c>
      <c r="D272" s="129" t="s">
        <v>728</v>
      </c>
      <c r="E272" s="129" t="s">
        <v>678</v>
      </c>
      <c r="F272" s="129" t="s">
        <v>628</v>
      </c>
      <c r="G272" s="129" t="s">
        <v>754</v>
      </c>
      <c r="I272" s="199">
        <v>1792.2408725144644</v>
      </c>
    </row>
    <row r="273" spans="1:9" x14ac:dyDescent="0.25">
      <c r="A273" s="129">
        <v>2010</v>
      </c>
      <c r="B273" s="129" t="s">
        <v>733</v>
      </c>
      <c r="C273" s="129" t="s">
        <v>727</v>
      </c>
      <c r="E273" s="129" t="s">
        <v>741</v>
      </c>
      <c r="F273" s="129" t="s">
        <v>628</v>
      </c>
      <c r="G273" s="129" t="s">
        <v>754</v>
      </c>
      <c r="I273" s="199">
        <v>5143.8163401363472</v>
      </c>
    </row>
    <row r="274" spans="1:9" x14ac:dyDescent="0.25">
      <c r="A274" s="129">
        <v>2010</v>
      </c>
      <c r="B274" s="129" t="s">
        <v>733</v>
      </c>
      <c r="C274" s="129" t="s">
        <v>727</v>
      </c>
      <c r="E274" s="129" t="s">
        <v>742</v>
      </c>
      <c r="F274" s="129" t="s">
        <v>628</v>
      </c>
      <c r="G274" s="129" t="s">
        <v>754</v>
      </c>
      <c r="I274" s="199">
        <v>5409.916838561302</v>
      </c>
    </row>
    <row r="275" spans="1:9" x14ac:dyDescent="0.25">
      <c r="A275" s="129">
        <v>2010</v>
      </c>
      <c r="B275" s="129" t="s">
        <v>738</v>
      </c>
      <c r="D275" s="129" t="s">
        <v>728</v>
      </c>
      <c r="E275" s="129" t="s">
        <v>679</v>
      </c>
      <c r="F275" s="129" t="s">
        <v>628</v>
      </c>
      <c r="G275" s="129" t="s">
        <v>754</v>
      </c>
      <c r="I275" s="199">
        <v>5161.5020887721921</v>
      </c>
    </row>
    <row r="276" spans="1:9" x14ac:dyDescent="0.25">
      <c r="A276" s="129">
        <v>2010</v>
      </c>
      <c r="B276" s="129" t="s">
        <v>733</v>
      </c>
      <c r="C276" s="129" t="s">
        <v>727</v>
      </c>
      <c r="E276" s="129" t="s">
        <v>743</v>
      </c>
      <c r="F276" s="129" t="s">
        <v>628</v>
      </c>
      <c r="G276" s="129" t="s">
        <v>754</v>
      </c>
      <c r="I276" s="199"/>
    </row>
    <row r="277" spans="1:9" x14ac:dyDescent="0.25">
      <c r="A277" s="129">
        <v>2010</v>
      </c>
      <c r="B277" s="129" t="s">
        <v>733</v>
      </c>
      <c r="C277" s="129" t="s">
        <v>727</v>
      </c>
      <c r="E277" s="129" t="s">
        <v>744</v>
      </c>
      <c r="F277" s="129" t="s">
        <v>628</v>
      </c>
      <c r="G277" s="129" t="s">
        <v>754</v>
      </c>
      <c r="I277" s="199"/>
    </row>
    <row r="278" spans="1:9" x14ac:dyDescent="0.25">
      <c r="A278" s="129">
        <v>2010</v>
      </c>
      <c r="B278" s="129" t="s">
        <v>738</v>
      </c>
      <c r="D278" s="129" t="s">
        <v>728</v>
      </c>
      <c r="E278" s="129" t="s">
        <v>680</v>
      </c>
      <c r="F278" s="129" t="s">
        <v>628</v>
      </c>
      <c r="G278" s="129" t="s">
        <v>754</v>
      </c>
      <c r="I278" s="199">
        <v>3384.5175404217111</v>
      </c>
    </row>
    <row r="279" spans="1:9" x14ac:dyDescent="0.25">
      <c r="A279" s="129">
        <v>2010</v>
      </c>
      <c r="C279" s="129" t="s">
        <v>727</v>
      </c>
      <c r="D279" s="129" t="s">
        <v>728</v>
      </c>
      <c r="E279" s="129" t="s">
        <v>681</v>
      </c>
      <c r="F279" s="129" t="s">
        <v>628</v>
      </c>
      <c r="G279" s="129" t="s">
        <v>754</v>
      </c>
      <c r="I279" s="199">
        <v>5170.4769488237716</v>
      </c>
    </row>
    <row r="280" spans="1:9" x14ac:dyDescent="0.25">
      <c r="A280" s="129">
        <v>2010</v>
      </c>
      <c r="B280" s="129" t="s">
        <v>733</v>
      </c>
      <c r="C280" s="129" t="s">
        <v>727</v>
      </c>
      <c r="E280" s="129" t="s">
        <v>745</v>
      </c>
      <c r="F280" s="129" t="s">
        <v>628</v>
      </c>
      <c r="G280" s="129" t="s">
        <v>754</v>
      </c>
      <c r="I280" s="199">
        <v>10002.532368922504</v>
      </c>
    </row>
    <row r="281" spans="1:9" x14ac:dyDescent="0.25">
      <c r="A281" s="129">
        <v>2010</v>
      </c>
      <c r="B281" s="129" t="s">
        <v>733</v>
      </c>
      <c r="C281" s="129" t="s">
        <v>727</v>
      </c>
      <c r="E281" s="129" t="s">
        <v>746</v>
      </c>
      <c r="F281" s="129" t="s">
        <v>628</v>
      </c>
      <c r="G281" s="129" t="s">
        <v>754</v>
      </c>
      <c r="I281" s="199">
        <v>3430.0170373611641</v>
      </c>
    </row>
    <row r="282" spans="1:9" x14ac:dyDescent="0.25">
      <c r="A282" s="129">
        <v>2010</v>
      </c>
      <c r="B282" s="129" t="s">
        <v>738</v>
      </c>
      <c r="D282" s="129" t="s">
        <v>728</v>
      </c>
      <c r="E282" s="129" t="s">
        <v>682</v>
      </c>
      <c r="F282" s="129" t="s">
        <v>628</v>
      </c>
      <c r="G282" s="129" t="s">
        <v>754</v>
      </c>
      <c r="I282" s="199">
        <v>8713.6933188419443</v>
      </c>
    </row>
    <row r="283" spans="1:9" x14ac:dyDescent="0.25">
      <c r="A283" s="129">
        <v>2010</v>
      </c>
      <c r="C283" s="129" t="s">
        <v>727</v>
      </c>
      <c r="D283" s="129" t="s">
        <v>728</v>
      </c>
      <c r="E283" s="129" t="s">
        <v>683</v>
      </c>
      <c r="F283" s="129" t="s">
        <v>628</v>
      </c>
      <c r="G283" s="129" t="s">
        <v>754</v>
      </c>
      <c r="I283" s="199">
        <v>3535.7451214056368</v>
      </c>
    </row>
    <row r="284" spans="1:9" x14ac:dyDescent="0.25">
      <c r="A284" s="129">
        <v>2010</v>
      </c>
      <c r="B284" s="129" t="s">
        <v>733</v>
      </c>
      <c r="E284" s="129" t="s">
        <v>747</v>
      </c>
      <c r="F284" s="129" t="s">
        <v>628</v>
      </c>
      <c r="G284" s="129" t="s">
        <v>754</v>
      </c>
      <c r="I284" s="199">
        <v>25247.807776781869</v>
      </c>
    </row>
    <row r="285" spans="1:9" x14ac:dyDescent="0.25">
      <c r="A285" s="129">
        <v>2010</v>
      </c>
      <c r="B285" s="129" t="s">
        <v>733</v>
      </c>
      <c r="E285" s="129" t="s">
        <v>748</v>
      </c>
      <c r="F285" s="129" t="s">
        <v>628</v>
      </c>
      <c r="G285" s="129" t="s">
        <v>754</v>
      </c>
      <c r="I285" s="199">
        <v>1790.7339512165524</v>
      </c>
    </row>
    <row r="286" spans="1:9" x14ac:dyDescent="0.25">
      <c r="A286" s="129">
        <v>2010</v>
      </c>
      <c r="B286" s="129" t="s">
        <v>738</v>
      </c>
      <c r="C286" s="129" t="s">
        <v>727</v>
      </c>
      <c r="D286" s="129" t="s">
        <v>728</v>
      </c>
      <c r="E286" s="129" t="s">
        <v>684</v>
      </c>
      <c r="F286" s="129" t="s">
        <v>628</v>
      </c>
      <c r="G286" s="129" t="s">
        <v>754</v>
      </c>
      <c r="I286" s="199">
        <v>17332.51770898977</v>
      </c>
    </row>
    <row r="287" spans="1:9" x14ac:dyDescent="0.25">
      <c r="A287" s="129">
        <v>2010</v>
      </c>
      <c r="C287" s="129" t="s">
        <v>727</v>
      </c>
      <c r="D287" s="129" t="s">
        <v>728</v>
      </c>
      <c r="E287" s="129" t="s">
        <v>685</v>
      </c>
      <c r="F287" s="129" t="s">
        <v>628</v>
      </c>
      <c r="G287" s="129" t="s">
        <v>754</v>
      </c>
      <c r="I287" s="199">
        <v>2187.8011993025038</v>
      </c>
    </row>
    <row r="288" spans="1:9" x14ac:dyDescent="0.25">
      <c r="A288" s="129">
        <v>2010</v>
      </c>
      <c r="B288" s="129" t="s">
        <v>733</v>
      </c>
      <c r="C288" s="129" t="s">
        <v>727</v>
      </c>
      <c r="E288" s="129" t="s">
        <v>749</v>
      </c>
      <c r="F288" s="129" t="s">
        <v>628</v>
      </c>
      <c r="G288" s="129" t="s">
        <v>754</v>
      </c>
      <c r="I288" s="199">
        <v>13827.535408599959</v>
      </c>
    </row>
    <row r="289" spans="1:9" x14ac:dyDescent="0.25">
      <c r="A289" s="129">
        <v>2010</v>
      </c>
      <c r="B289" s="129" t="s">
        <v>733</v>
      </c>
      <c r="C289" s="129" t="s">
        <v>727</v>
      </c>
      <c r="E289" s="129" t="s">
        <v>750</v>
      </c>
      <c r="F289" s="129" t="s">
        <v>628</v>
      </c>
      <c r="G289" s="129" t="s">
        <v>754</v>
      </c>
      <c r="I289" s="199">
        <v>1731.4033936311307</v>
      </c>
    </row>
    <row r="290" spans="1:9" x14ac:dyDescent="0.25">
      <c r="A290" s="129">
        <v>2010</v>
      </c>
      <c r="B290" s="129" t="s">
        <v>738</v>
      </c>
      <c r="D290" s="129" t="s">
        <v>728</v>
      </c>
      <c r="E290" s="129" t="s">
        <v>686</v>
      </c>
      <c r="F290" s="129" t="s">
        <v>628</v>
      </c>
      <c r="G290" s="129" t="s">
        <v>754</v>
      </c>
      <c r="I290" s="199">
        <v>9220.7742315238702</v>
      </c>
    </row>
    <row r="291" spans="1:9" x14ac:dyDescent="0.25">
      <c r="A291" s="129">
        <v>2010</v>
      </c>
      <c r="B291" s="129" t="s">
        <v>733</v>
      </c>
      <c r="C291" s="129" t="s">
        <v>727</v>
      </c>
      <c r="E291" s="129" t="s">
        <v>734</v>
      </c>
      <c r="F291" s="129" t="s">
        <v>628</v>
      </c>
      <c r="G291" s="129" t="s">
        <v>755</v>
      </c>
      <c r="I291" s="199">
        <v>840.13736864014879</v>
      </c>
    </row>
    <row r="292" spans="1:9" x14ac:dyDescent="0.25">
      <c r="A292" s="129">
        <v>2010</v>
      </c>
      <c r="B292" s="129" t="s">
        <v>733</v>
      </c>
      <c r="C292" s="129" t="s">
        <v>727</v>
      </c>
      <c r="E292" s="129" t="s">
        <v>736</v>
      </c>
      <c r="F292" s="129" t="s">
        <v>628</v>
      </c>
      <c r="G292" s="129" t="s">
        <v>755</v>
      </c>
      <c r="I292" s="199">
        <v>6767.645614243278</v>
      </c>
    </row>
    <row r="293" spans="1:9" x14ac:dyDescent="0.25">
      <c r="A293" s="129">
        <v>2010</v>
      </c>
      <c r="B293" s="129" t="s">
        <v>733</v>
      </c>
      <c r="C293" s="129" t="s">
        <v>727</v>
      </c>
      <c r="E293" s="129" t="s">
        <v>737</v>
      </c>
      <c r="F293" s="129" t="s">
        <v>628</v>
      </c>
      <c r="G293" s="129" t="s">
        <v>755</v>
      </c>
      <c r="I293" s="199">
        <v>1626.6618881543368</v>
      </c>
    </row>
    <row r="294" spans="1:9" x14ac:dyDescent="0.25">
      <c r="A294" s="129">
        <v>2010</v>
      </c>
      <c r="B294" s="129" t="s">
        <v>738</v>
      </c>
      <c r="D294" s="129" t="s">
        <v>728</v>
      </c>
      <c r="E294" s="129" t="s">
        <v>676</v>
      </c>
      <c r="F294" s="129" t="s">
        <v>628</v>
      </c>
      <c r="G294" s="129" t="s">
        <v>755</v>
      </c>
      <c r="I294" s="199">
        <v>9234.4448710377637</v>
      </c>
    </row>
    <row r="295" spans="1:9" x14ac:dyDescent="0.25">
      <c r="A295" s="129">
        <v>2010</v>
      </c>
      <c r="C295" s="129" t="s">
        <v>727</v>
      </c>
      <c r="D295" s="129" t="s">
        <v>728</v>
      </c>
      <c r="E295" s="129" t="s">
        <v>677</v>
      </c>
      <c r="F295" s="129" t="s">
        <v>628</v>
      </c>
      <c r="G295" s="129" t="s">
        <v>755</v>
      </c>
      <c r="I295" s="199">
        <v>15743.656265716561</v>
      </c>
    </row>
    <row r="296" spans="1:9" x14ac:dyDescent="0.25">
      <c r="A296" s="129">
        <v>2010</v>
      </c>
      <c r="B296" s="129" t="s">
        <v>733</v>
      </c>
      <c r="C296" s="129" t="s">
        <v>727</v>
      </c>
      <c r="E296" s="129" t="s">
        <v>739</v>
      </c>
      <c r="F296" s="129" t="s">
        <v>628</v>
      </c>
      <c r="G296" s="129" t="s">
        <v>755</v>
      </c>
      <c r="I296" s="199">
        <v>244.22831326322452</v>
      </c>
    </row>
    <row r="297" spans="1:9" x14ac:dyDescent="0.25">
      <c r="A297" s="129">
        <v>2010</v>
      </c>
      <c r="B297" s="129" t="s">
        <v>733</v>
      </c>
      <c r="C297" s="129" t="s">
        <v>727</v>
      </c>
      <c r="E297" s="129" t="s">
        <v>740</v>
      </c>
      <c r="F297" s="129" t="s">
        <v>628</v>
      </c>
      <c r="G297" s="129" t="s">
        <v>755</v>
      </c>
      <c r="I297" s="199">
        <v>548.95556086112163</v>
      </c>
    </row>
    <row r="298" spans="1:9" x14ac:dyDescent="0.25">
      <c r="A298" s="129">
        <v>2010</v>
      </c>
      <c r="B298" s="129" t="s">
        <v>738</v>
      </c>
      <c r="D298" s="129" t="s">
        <v>728</v>
      </c>
      <c r="E298" s="129" t="s">
        <v>678</v>
      </c>
      <c r="F298" s="129" t="s">
        <v>628</v>
      </c>
      <c r="G298" s="129" t="s">
        <v>755</v>
      </c>
      <c r="I298" s="199">
        <v>793.18387412434618</v>
      </c>
    </row>
    <row r="299" spans="1:9" x14ac:dyDescent="0.25">
      <c r="A299" s="129">
        <v>2010</v>
      </c>
      <c r="B299" s="129" t="s">
        <v>733</v>
      </c>
      <c r="C299" s="129" t="s">
        <v>727</v>
      </c>
      <c r="E299" s="129" t="s">
        <v>741</v>
      </c>
      <c r="F299" s="129" t="s">
        <v>628</v>
      </c>
      <c r="G299" s="129" t="s">
        <v>755</v>
      </c>
      <c r="I299" s="199">
        <v>1368.0020446835401</v>
      </c>
    </row>
    <row r="300" spans="1:9" x14ac:dyDescent="0.25">
      <c r="A300" s="129">
        <v>2010</v>
      </c>
      <c r="B300" s="129" t="s">
        <v>733</v>
      </c>
      <c r="C300" s="129" t="s">
        <v>727</v>
      </c>
      <c r="E300" s="129" t="s">
        <v>742</v>
      </c>
      <c r="F300" s="129" t="s">
        <v>628</v>
      </c>
      <c r="G300" s="129" t="s">
        <v>755</v>
      </c>
      <c r="I300" s="199">
        <v>1059.6568326900726</v>
      </c>
    </row>
    <row r="301" spans="1:9" x14ac:dyDescent="0.25">
      <c r="A301" s="129">
        <v>2010</v>
      </c>
      <c r="B301" s="129" t="s">
        <v>738</v>
      </c>
      <c r="D301" s="129" t="s">
        <v>728</v>
      </c>
      <c r="E301" s="129" t="s">
        <v>679</v>
      </c>
      <c r="F301" s="129" t="s">
        <v>628</v>
      </c>
      <c r="G301" s="129" t="s">
        <v>755</v>
      </c>
      <c r="I301" s="199">
        <v>2427.658877373613</v>
      </c>
    </row>
    <row r="302" spans="1:9" x14ac:dyDescent="0.25">
      <c r="A302" s="129">
        <v>2010</v>
      </c>
      <c r="B302" s="129" t="s">
        <v>733</v>
      </c>
      <c r="C302" s="129" t="s">
        <v>727</v>
      </c>
      <c r="E302" s="129" t="s">
        <v>743</v>
      </c>
      <c r="F302" s="129" t="s">
        <v>628</v>
      </c>
      <c r="G302" s="129" t="s">
        <v>755</v>
      </c>
      <c r="I302" s="199"/>
    </row>
    <row r="303" spans="1:9" x14ac:dyDescent="0.25">
      <c r="A303" s="129">
        <v>2010</v>
      </c>
      <c r="B303" s="129" t="s">
        <v>733</v>
      </c>
      <c r="C303" s="129" t="s">
        <v>727</v>
      </c>
      <c r="E303" s="129" t="s">
        <v>744</v>
      </c>
      <c r="F303" s="129" t="s">
        <v>628</v>
      </c>
      <c r="G303" s="129" t="s">
        <v>755</v>
      </c>
      <c r="I303" s="199"/>
    </row>
    <row r="304" spans="1:9" x14ac:dyDescent="0.25">
      <c r="A304" s="129">
        <v>2010</v>
      </c>
      <c r="B304" s="129" t="s">
        <v>738</v>
      </c>
      <c r="D304" s="129" t="s">
        <v>728</v>
      </c>
      <c r="E304" s="129" t="s">
        <v>680</v>
      </c>
      <c r="F304" s="129" t="s">
        <v>628</v>
      </c>
      <c r="G304" s="129" t="s">
        <v>755</v>
      </c>
      <c r="I304" s="199">
        <v>1118.7825986223108</v>
      </c>
    </row>
    <row r="305" spans="1:9" x14ac:dyDescent="0.25">
      <c r="A305" s="129">
        <v>2010</v>
      </c>
      <c r="C305" s="129" t="s">
        <v>727</v>
      </c>
      <c r="D305" s="129" t="s">
        <v>728</v>
      </c>
      <c r="E305" s="129" t="s">
        <v>681</v>
      </c>
      <c r="F305" s="129" t="s">
        <v>628</v>
      </c>
      <c r="G305" s="129" t="s">
        <v>755</v>
      </c>
      <c r="I305" s="199">
        <v>2418.2714512826597</v>
      </c>
    </row>
    <row r="306" spans="1:9" x14ac:dyDescent="0.25">
      <c r="A306" s="129">
        <v>2010</v>
      </c>
      <c r="B306" s="129" t="s">
        <v>733</v>
      </c>
      <c r="C306" s="129" t="s">
        <v>727</v>
      </c>
      <c r="E306" s="129" t="s">
        <v>745</v>
      </c>
      <c r="F306" s="129" t="s">
        <v>628</v>
      </c>
      <c r="G306" s="129" t="s">
        <v>755</v>
      </c>
      <c r="I306" s="199">
        <v>5572.2539575127757</v>
      </c>
    </row>
    <row r="307" spans="1:9" x14ac:dyDescent="0.25">
      <c r="A307" s="129">
        <v>2010</v>
      </c>
      <c r="B307" s="129" t="s">
        <v>733</v>
      </c>
      <c r="C307" s="129" t="s">
        <v>727</v>
      </c>
      <c r="E307" s="129" t="s">
        <v>746</v>
      </c>
      <c r="F307" s="129" t="s">
        <v>628</v>
      </c>
      <c r="G307" s="129" t="s">
        <v>755</v>
      </c>
      <c r="I307" s="199">
        <v>421.25279484035264</v>
      </c>
    </row>
    <row r="308" spans="1:9" x14ac:dyDescent="0.25">
      <c r="A308" s="129">
        <v>2010</v>
      </c>
      <c r="B308" s="129" t="s">
        <v>738</v>
      </c>
      <c r="D308" s="129" t="s">
        <v>728</v>
      </c>
      <c r="E308" s="129" t="s">
        <v>682</v>
      </c>
      <c r="F308" s="129" t="s">
        <v>628</v>
      </c>
      <c r="G308" s="129" t="s">
        <v>755</v>
      </c>
      <c r="I308" s="199">
        <v>5993.5067523531288</v>
      </c>
    </row>
    <row r="309" spans="1:9" x14ac:dyDescent="0.25">
      <c r="A309" s="129">
        <v>2010</v>
      </c>
      <c r="C309" s="129" t="s">
        <v>727</v>
      </c>
      <c r="D309" s="129" t="s">
        <v>728</v>
      </c>
      <c r="E309" s="129" t="s">
        <v>683</v>
      </c>
      <c r="F309" s="129" t="s">
        <v>628</v>
      </c>
      <c r="G309" s="129" t="s">
        <v>755</v>
      </c>
      <c r="I309" s="199">
        <v>1010.6504255126778</v>
      </c>
    </row>
    <row r="310" spans="1:9" x14ac:dyDescent="0.25">
      <c r="A310" s="129">
        <v>2010</v>
      </c>
      <c r="B310" s="129" t="s">
        <v>733</v>
      </c>
      <c r="E310" s="129" t="s">
        <v>747</v>
      </c>
      <c r="F310" s="129" t="s">
        <v>628</v>
      </c>
      <c r="G310" s="129" t="s">
        <v>755</v>
      </c>
      <c r="I310" s="199">
        <v>8342.4756634626065</v>
      </c>
    </row>
    <row r="311" spans="1:9" x14ac:dyDescent="0.25">
      <c r="A311" s="129">
        <v>2010</v>
      </c>
      <c r="B311" s="129" t="s">
        <v>733</v>
      </c>
      <c r="E311" s="129" t="s">
        <v>748</v>
      </c>
      <c r="F311" s="129" t="s">
        <v>628</v>
      </c>
      <c r="G311" s="129" t="s">
        <v>755</v>
      </c>
      <c r="I311" s="199">
        <v>270.54230027369186</v>
      </c>
    </row>
    <row r="312" spans="1:9" x14ac:dyDescent="0.25">
      <c r="A312" s="129">
        <v>2010</v>
      </c>
      <c r="B312" s="129" t="s">
        <v>738</v>
      </c>
      <c r="C312" s="129" t="s">
        <v>727</v>
      </c>
      <c r="D312" s="129" t="s">
        <v>728</v>
      </c>
      <c r="E312" s="129" t="s">
        <v>684</v>
      </c>
      <c r="F312" s="129" t="s">
        <v>628</v>
      </c>
      <c r="G312" s="129" t="s">
        <v>755</v>
      </c>
      <c r="I312" s="199">
        <v>8613.0179637362999</v>
      </c>
    </row>
    <row r="313" spans="1:9" x14ac:dyDescent="0.25">
      <c r="A313" s="129">
        <v>2010</v>
      </c>
      <c r="C313" s="129" t="s">
        <v>727</v>
      </c>
      <c r="D313" s="129" t="s">
        <v>728</v>
      </c>
      <c r="E313" s="129" t="s">
        <v>685</v>
      </c>
      <c r="F313" s="129" t="s">
        <v>628</v>
      </c>
      <c r="G313" s="129" t="s">
        <v>755</v>
      </c>
      <c r="I313" s="199">
        <v>603.25302107037714</v>
      </c>
    </row>
    <row r="314" spans="1:9" x14ac:dyDescent="0.25">
      <c r="A314" s="129">
        <v>2010</v>
      </c>
      <c r="B314" s="129" t="s">
        <v>733</v>
      </c>
      <c r="C314" s="129" t="s">
        <v>727</v>
      </c>
      <c r="E314" s="129" t="s">
        <v>749</v>
      </c>
      <c r="F314" s="129" t="s">
        <v>628</v>
      </c>
      <c r="G314" s="129" t="s">
        <v>755</v>
      </c>
      <c r="I314" s="199">
        <v>2358.8439862193413</v>
      </c>
    </row>
    <row r="315" spans="1:9" x14ac:dyDescent="0.25">
      <c r="A315" s="129">
        <v>2010</v>
      </c>
      <c r="B315" s="129" t="s">
        <v>733</v>
      </c>
      <c r="C315" s="129" t="s">
        <v>727</v>
      </c>
      <c r="E315" s="129" t="s">
        <v>750</v>
      </c>
      <c r="F315" s="129" t="s">
        <v>628</v>
      </c>
      <c r="G315" s="129" t="s">
        <v>755</v>
      </c>
      <c r="I315" s="199">
        <v>130.82966731275275</v>
      </c>
    </row>
    <row r="316" spans="1:9" x14ac:dyDescent="0.25">
      <c r="A316" s="129">
        <v>2010</v>
      </c>
      <c r="B316" s="129" t="s">
        <v>738</v>
      </c>
      <c r="D316" s="129" t="s">
        <v>728</v>
      </c>
      <c r="E316" s="129" t="s">
        <v>686</v>
      </c>
      <c r="F316" s="129" t="s">
        <v>628</v>
      </c>
      <c r="G316" s="129" t="s">
        <v>755</v>
      </c>
      <c r="I316" s="199">
        <v>2489.6736535320938</v>
      </c>
    </row>
    <row r="317" spans="1:9" x14ac:dyDescent="0.25">
      <c r="A317" s="129">
        <v>2011</v>
      </c>
      <c r="B317" s="129" t="s">
        <v>733</v>
      </c>
      <c r="C317" s="129" t="s">
        <v>727</v>
      </c>
      <c r="E317" s="129" t="s">
        <v>734</v>
      </c>
      <c r="F317" s="129" t="s">
        <v>628</v>
      </c>
      <c r="G317" s="129" t="s">
        <v>735</v>
      </c>
      <c r="I317" s="199">
        <v>804.65684999999996</v>
      </c>
    </row>
    <row r="318" spans="1:9" x14ac:dyDescent="0.25">
      <c r="A318" s="129">
        <v>2011</v>
      </c>
      <c r="B318" s="129" t="s">
        <v>733</v>
      </c>
      <c r="C318" s="129" t="s">
        <v>727</v>
      </c>
      <c r="E318" s="129" t="s">
        <v>736</v>
      </c>
      <c r="F318" s="129" t="s">
        <v>628</v>
      </c>
      <c r="G318" s="129" t="s">
        <v>735</v>
      </c>
      <c r="I318" s="199">
        <v>6183.5891599999995</v>
      </c>
    </row>
    <row r="319" spans="1:9" x14ac:dyDescent="0.25">
      <c r="A319" s="129">
        <v>2011</v>
      </c>
      <c r="B319" s="129" t="s">
        <v>733</v>
      </c>
      <c r="C319" s="129" t="s">
        <v>727</v>
      </c>
      <c r="E319" s="129" t="s">
        <v>737</v>
      </c>
      <c r="F319" s="129" t="s">
        <v>628</v>
      </c>
      <c r="G319" s="129" t="s">
        <v>735</v>
      </c>
      <c r="I319" s="199">
        <v>1611.86727</v>
      </c>
    </row>
    <row r="320" spans="1:9" x14ac:dyDescent="0.25">
      <c r="A320" s="129">
        <v>2011</v>
      </c>
      <c r="B320" s="129" t="s">
        <v>738</v>
      </c>
      <c r="D320" s="129" t="s">
        <v>728</v>
      </c>
      <c r="E320" s="129" t="s">
        <v>676</v>
      </c>
      <c r="F320" s="129" t="s">
        <v>628</v>
      </c>
      <c r="G320" s="129" t="s">
        <v>735</v>
      </c>
      <c r="I320" s="199">
        <v>8600.1132799999996</v>
      </c>
    </row>
    <row r="321" spans="1:9" x14ac:dyDescent="0.25">
      <c r="A321" s="129">
        <v>2011</v>
      </c>
      <c r="C321" s="129" t="s">
        <v>727</v>
      </c>
      <c r="D321" s="129" t="s">
        <v>728</v>
      </c>
      <c r="E321" s="129" t="s">
        <v>677</v>
      </c>
      <c r="F321" s="129" t="s">
        <v>628</v>
      </c>
      <c r="G321" s="129" t="s">
        <v>735</v>
      </c>
      <c r="I321" s="199">
        <v>14584.101729999998</v>
      </c>
    </row>
    <row r="322" spans="1:9" x14ac:dyDescent="0.25">
      <c r="A322" s="129">
        <v>2011</v>
      </c>
      <c r="B322" s="129" t="s">
        <v>733</v>
      </c>
      <c r="C322" s="129" t="s">
        <v>727</v>
      </c>
      <c r="E322" s="129" t="s">
        <v>739</v>
      </c>
      <c r="F322" s="129" t="s">
        <v>628</v>
      </c>
      <c r="G322" s="129" t="s">
        <v>735</v>
      </c>
      <c r="I322" s="199">
        <v>180.30018000000001</v>
      </c>
    </row>
    <row r="323" spans="1:9" x14ac:dyDescent="0.25">
      <c r="A323" s="129">
        <v>2011</v>
      </c>
      <c r="B323" s="129" t="s">
        <v>733</v>
      </c>
      <c r="C323" s="129" t="s">
        <v>727</v>
      </c>
      <c r="E323" s="129" t="s">
        <v>740</v>
      </c>
      <c r="F323" s="129" t="s">
        <v>628</v>
      </c>
      <c r="G323" s="129" t="s">
        <v>735</v>
      </c>
      <c r="I323" s="199">
        <v>614.40444000000002</v>
      </c>
    </row>
    <row r="324" spans="1:9" x14ac:dyDescent="0.25">
      <c r="A324" s="129">
        <v>2011</v>
      </c>
      <c r="B324" s="129" t="s">
        <v>738</v>
      </c>
      <c r="D324" s="129" t="s">
        <v>728</v>
      </c>
      <c r="E324" s="129" t="s">
        <v>678</v>
      </c>
      <c r="F324" s="129" t="s">
        <v>628</v>
      </c>
      <c r="G324" s="129" t="s">
        <v>735</v>
      </c>
      <c r="I324" s="199">
        <v>794.70461999999998</v>
      </c>
    </row>
    <row r="325" spans="1:9" x14ac:dyDescent="0.25">
      <c r="A325" s="129">
        <v>2011</v>
      </c>
      <c r="B325" s="129" t="s">
        <v>733</v>
      </c>
      <c r="C325" s="129" t="s">
        <v>727</v>
      </c>
      <c r="E325" s="129" t="s">
        <v>741</v>
      </c>
      <c r="F325" s="129" t="s">
        <v>628</v>
      </c>
      <c r="G325" s="129" t="s">
        <v>735</v>
      </c>
      <c r="I325" s="199">
        <v>1288.8524199999999</v>
      </c>
    </row>
    <row r="326" spans="1:9" x14ac:dyDescent="0.25">
      <c r="A326" s="129">
        <v>2011</v>
      </c>
      <c r="B326" s="129" t="s">
        <v>733</v>
      </c>
      <c r="C326" s="129" t="s">
        <v>727</v>
      </c>
      <c r="E326" s="129" t="s">
        <v>742</v>
      </c>
      <c r="F326" s="129" t="s">
        <v>628</v>
      </c>
      <c r="G326" s="129" t="s">
        <v>735</v>
      </c>
      <c r="I326" s="199">
        <v>757.13916999999992</v>
      </c>
    </row>
    <row r="327" spans="1:9" x14ac:dyDescent="0.25">
      <c r="A327" s="129">
        <v>2011</v>
      </c>
      <c r="B327" s="129" t="s">
        <v>738</v>
      </c>
      <c r="D327" s="129" t="s">
        <v>728</v>
      </c>
      <c r="E327" s="129" t="s">
        <v>679</v>
      </c>
      <c r="F327" s="129" t="s">
        <v>628</v>
      </c>
      <c r="G327" s="129" t="s">
        <v>735</v>
      </c>
      <c r="I327" s="199">
        <v>2045.9915899999999</v>
      </c>
    </row>
    <row r="328" spans="1:9" x14ac:dyDescent="0.25">
      <c r="A328" s="129">
        <v>2011</v>
      </c>
      <c r="B328" s="129" t="s">
        <v>733</v>
      </c>
      <c r="C328" s="129" t="s">
        <v>727</v>
      </c>
      <c r="E328" s="129" t="s">
        <v>743</v>
      </c>
      <c r="F328" s="129" t="s">
        <v>628</v>
      </c>
      <c r="G328" s="129" t="s">
        <v>735</v>
      </c>
      <c r="I328" s="199"/>
    </row>
    <row r="329" spans="1:9" x14ac:dyDescent="0.25">
      <c r="A329" s="129">
        <v>2011</v>
      </c>
      <c r="B329" s="129" t="s">
        <v>733</v>
      </c>
      <c r="C329" s="129" t="s">
        <v>727</v>
      </c>
      <c r="E329" s="129" t="s">
        <v>744</v>
      </c>
      <c r="F329" s="129" t="s">
        <v>628</v>
      </c>
      <c r="G329" s="129" t="s">
        <v>735</v>
      </c>
      <c r="I329" s="199"/>
    </row>
    <row r="330" spans="1:9" x14ac:dyDescent="0.25">
      <c r="A330" s="129">
        <v>2011</v>
      </c>
      <c r="B330" s="129" t="s">
        <v>738</v>
      </c>
      <c r="D330" s="129" t="s">
        <v>728</v>
      </c>
      <c r="E330" s="129" t="s">
        <v>680</v>
      </c>
      <c r="F330" s="129" t="s">
        <v>628</v>
      </c>
      <c r="G330" s="129" t="s">
        <v>735</v>
      </c>
      <c r="I330" s="199">
        <v>980.73818000000006</v>
      </c>
    </row>
    <row r="331" spans="1:9" x14ac:dyDescent="0.25">
      <c r="A331" s="129">
        <v>2011</v>
      </c>
      <c r="C331" s="129" t="s">
        <v>727</v>
      </c>
      <c r="D331" s="129" t="s">
        <v>728</v>
      </c>
      <c r="E331" s="129" t="s">
        <v>681</v>
      </c>
      <c r="F331" s="129" t="s">
        <v>628</v>
      </c>
      <c r="G331" s="129" t="s">
        <v>735</v>
      </c>
      <c r="I331" s="199">
        <v>2117.1651000000002</v>
      </c>
    </row>
    <row r="332" spans="1:9" x14ac:dyDescent="0.25">
      <c r="A332" s="129">
        <v>2011</v>
      </c>
      <c r="B332" s="129" t="s">
        <v>733</v>
      </c>
      <c r="C332" s="129" t="s">
        <v>727</v>
      </c>
      <c r="E332" s="129" t="s">
        <v>745</v>
      </c>
      <c r="F332" s="129" t="s">
        <v>628</v>
      </c>
      <c r="G332" s="129" t="s">
        <v>735</v>
      </c>
      <c r="I332" s="199">
        <v>5207.3518399999994</v>
      </c>
    </row>
    <row r="333" spans="1:9" x14ac:dyDescent="0.25">
      <c r="A333" s="129">
        <v>2011</v>
      </c>
      <c r="B333" s="129" t="s">
        <v>733</v>
      </c>
      <c r="C333" s="129" t="s">
        <v>727</v>
      </c>
      <c r="E333" s="129" t="s">
        <v>746</v>
      </c>
      <c r="F333" s="129" t="s">
        <v>628</v>
      </c>
      <c r="G333" s="129" t="s">
        <v>735</v>
      </c>
      <c r="I333" s="199">
        <v>328.65011999999996</v>
      </c>
    </row>
    <row r="334" spans="1:9" x14ac:dyDescent="0.25">
      <c r="A334" s="129">
        <v>2011</v>
      </c>
      <c r="B334" s="129" t="s">
        <v>738</v>
      </c>
      <c r="D334" s="129" t="s">
        <v>728</v>
      </c>
      <c r="E334" s="129" t="s">
        <v>682</v>
      </c>
      <c r="F334" s="129" t="s">
        <v>628</v>
      </c>
      <c r="G334" s="129" t="s">
        <v>735</v>
      </c>
      <c r="I334" s="199">
        <v>5536.0019599999996</v>
      </c>
    </row>
    <row r="335" spans="1:9" x14ac:dyDescent="0.25">
      <c r="A335" s="129">
        <v>2011</v>
      </c>
      <c r="C335" s="129" t="s">
        <v>727</v>
      </c>
      <c r="D335" s="129" t="s">
        <v>728</v>
      </c>
      <c r="E335" s="129" t="s">
        <v>683</v>
      </c>
      <c r="F335" s="129" t="s">
        <v>628</v>
      </c>
      <c r="G335" s="129" t="s">
        <v>735</v>
      </c>
      <c r="I335" s="199">
        <v>748.47661000000005</v>
      </c>
    </row>
    <row r="336" spans="1:9" x14ac:dyDescent="0.25">
      <c r="A336" s="129">
        <v>2011</v>
      </c>
      <c r="B336" s="129" t="s">
        <v>733</v>
      </c>
      <c r="E336" s="129" t="s">
        <v>747</v>
      </c>
      <c r="F336" s="129" t="s">
        <v>628</v>
      </c>
      <c r="G336" s="129" t="s">
        <v>735</v>
      </c>
      <c r="I336" s="199">
        <v>6988.9948200000017</v>
      </c>
    </row>
    <row r="337" spans="1:9" x14ac:dyDescent="0.25">
      <c r="A337" s="129">
        <v>2011</v>
      </c>
      <c r="B337" s="129" t="s">
        <v>733</v>
      </c>
      <c r="E337" s="129" t="s">
        <v>748</v>
      </c>
      <c r="F337" s="129" t="s">
        <v>628</v>
      </c>
      <c r="G337" s="129" t="s">
        <v>735</v>
      </c>
      <c r="I337" s="199">
        <v>230.85849999999999</v>
      </c>
    </row>
    <row r="338" spans="1:9" x14ac:dyDescent="0.25">
      <c r="A338" s="129">
        <v>2011</v>
      </c>
      <c r="B338" s="129" t="s">
        <v>738</v>
      </c>
      <c r="C338" s="129" t="s">
        <v>727</v>
      </c>
      <c r="D338" s="129" t="s">
        <v>728</v>
      </c>
      <c r="E338" s="129" t="s">
        <v>684</v>
      </c>
      <c r="F338" s="129" t="s">
        <v>628</v>
      </c>
      <c r="G338" s="129" t="s">
        <v>735</v>
      </c>
      <c r="I338" s="199">
        <v>7219.853320000002</v>
      </c>
    </row>
    <row r="339" spans="1:9" x14ac:dyDescent="0.25">
      <c r="A339" s="129">
        <v>2011</v>
      </c>
      <c r="C339" s="129" t="s">
        <v>727</v>
      </c>
      <c r="D339" s="129" t="s">
        <v>728</v>
      </c>
      <c r="E339" s="129" t="s">
        <v>685</v>
      </c>
      <c r="F339" s="129" t="s">
        <v>628</v>
      </c>
      <c r="G339" s="129" t="s">
        <v>735</v>
      </c>
      <c r="I339" s="199">
        <v>548.5441800000001</v>
      </c>
    </row>
    <row r="340" spans="1:9" x14ac:dyDescent="0.25">
      <c r="A340" s="129">
        <v>2011</v>
      </c>
      <c r="B340" s="129" t="s">
        <v>733</v>
      </c>
      <c r="C340" s="129" t="s">
        <v>727</v>
      </c>
      <c r="E340" s="129" t="s">
        <v>749</v>
      </c>
      <c r="F340" s="129" t="s">
        <v>628</v>
      </c>
      <c r="G340" s="129" t="s">
        <v>735</v>
      </c>
      <c r="I340" s="199">
        <v>2050.6808499999988</v>
      </c>
    </row>
    <row r="341" spans="1:9" x14ac:dyDescent="0.25">
      <c r="A341" s="129">
        <v>2011</v>
      </c>
      <c r="B341" s="129" t="s">
        <v>733</v>
      </c>
      <c r="C341" s="129" t="s">
        <v>727</v>
      </c>
      <c r="E341" s="129" t="s">
        <v>750</v>
      </c>
      <c r="F341" s="129" t="s">
        <v>628</v>
      </c>
      <c r="G341" s="129" t="s">
        <v>735</v>
      </c>
      <c r="I341" s="199">
        <v>101.46118000000001</v>
      </c>
    </row>
    <row r="342" spans="1:9" x14ac:dyDescent="0.25">
      <c r="A342" s="129">
        <v>2011</v>
      </c>
      <c r="B342" s="129" t="s">
        <v>738</v>
      </c>
      <c r="D342" s="129" t="s">
        <v>728</v>
      </c>
      <c r="E342" s="129" t="s">
        <v>686</v>
      </c>
      <c r="F342" s="129" t="s">
        <v>628</v>
      </c>
      <c r="G342" s="129" t="s">
        <v>735</v>
      </c>
      <c r="I342" s="199">
        <v>2152.1420299999991</v>
      </c>
    </row>
    <row r="343" spans="1:9" x14ac:dyDescent="0.25">
      <c r="A343" s="129">
        <v>2011</v>
      </c>
      <c r="B343" s="129" t="s">
        <v>733</v>
      </c>
      <c r="C343" s="129" t="s">
        <v>727</v>
      </c>
      <c r="E343" s="129" t="s">
        <v>734</v>
      </c>
      <c r="F343" s="129" t="s">
        <v>628</v>
      </c>
      <c r="G343" s="129" t="s">
        <v>751</v>
      </c>
      <c r="I343" s="199">
        <v>430</v>
      </c>
    </row>
    <row r="344" spans="1:9" x14ac:dyDescent="0.25">
      <c r="A344" s="129">
        <v>2011</v>
      </c>
      <c r="B344" s="129" t="s">
        <v>733</v>
      </c>
      <c r="C344" s="129" t="s">
        <v>727</v>
      </c>
      <c r="E344" s="129" t="s">
        <v>736</v>
      </c>
      <c r="F344" s="129" t="s">
        <v>628</v>
      </c>
      <c r="G344" s="129" t="s">
        <v>751</v>
      </c>
      <c r="I344" s="199">
        <v>3666</v>
      </c>
    </row>
    <row r="345" spans="1:9" x14ac:dyDescent="0.25">
      <c r="A345" s="129">
        <v>2011</v>
      </c>
      <c r="B345" s="129" t="s">
        <v>733</v>
      </c>
      <c r="C345" s="129" t="s">
        <v>727</v>
      </c>
      <c r="E345" s="129" t="s">
        <v>737</v>
      </c>
      <c r="F345" s="129" t="s">
        <v>628</v>
      </c>
      <c r="G345" s="129" t="s">
        <v>751</v>
      </c>
      <c r="I345" s="199">
        <v>1507</v>
      </c>
    </row>
    <row r="346" spans="1:9" x14ac:dyDescent="0.25">
      <c r="A346" s="129">
        <v>2011</v>
      </c>
      <c r="B346" s="129" t="s">
        <v>738</v>
      </c>
      <c r="D346" s="129" t="s">
        <v>728</v>
      </c>
      <c r="E346" s="129" t="s">
        <v>676</v>
      </c>
      <c r="F346" s="129" t="s">
        <v>628</v>
      </c>
      <c r="G346" s="129" t="s">
        <v>751</v>
      </c>
      <c r="I346" s="199">
        <v>5603</v>
      </c>
    </row>
    <row r="347" spans="1:9" x14ac:dyDescent="0.25">
      <c r="A347" s="129">
        <v>2011</v>
      </c>
      <c r="C347" s="129" t="s">
        <v>727</v>
      </c>
      <c r="D347" s="129" t="s">
        <v>728</v>
      </c>
      <c r="E347" s="129" t="s">
        <v>677</v>
      </c>
      <c r="F347" s="129" t="s">
        <v>628</v>
      </c>
      <c r="G347" s="129" t="s">
        <v>751</v>
      </c>
      <c r="I347" s="199">
        <v>6065</v>
      </c>
    </row>
    <row r="348" spans="1:9" x14ac:dyDescent="0.25">
      <c r="A348" s="129">
        <v>2011</v>
      </c>
      <c r="B348" s="129" t="s">
        <v>733</v>
      </c>
      <c r="C348" s="129" t="s">
        <v>727</v>
      </c>
      <c r="E348" s="129" t="s">
        <v>739</v>
      </c>
      <c r="F348" s="129" t="s">
        <v>628</v>
      </c>
      <c r="G348" s="129" t="s">
        <v>751</v>
      </c>
      <c r="I348" s="199">
        <v>66</v>
      </c>
    </row>
    <row r="349" spans="1:9" x14ac:dyDescent="0.25">
      <c r="A349" s="129">
        <v>2011</v>
      </c>
      <c r="B349" s="129" t="s">
        <v>733</v>
      </c>
      <c r="C349" s="129" t="s">
        <v>727</v>
      </c>
      <c r="E349" s="129" t="s">
        <v>740</v>
      </c>
      <c r="F349" s="129" t="s">
        <v>628</v>
      </c>
      <c r="G349" s="129" t="s">
        <v>751</v>
      </c>
      <c r="I349" s="199">
        <v>386</v>
      </c>
    </row>
    <row r="350" spans="1:9" x14ac:dyDescent="0.25">
      <c r="A350" s="129">
        <v>2011</v>
      </c>
      <c r="B350" s="129" t="s">
        <v>738</v>
      </c>
      <c r="D350" s="129" t="s">
        <v>728</v>
      </c>
      <c r="E350" s="129" t="s">
        <v>678</v>
      </c>
      <c r="F350" s="129" t="s">
        <v>628</v>
      </c>
      <c r="G350" s="129" t="s">
        <v>751</v>
      </c>
      <c r="I350" s="199">
        <v>452</v>
      </c>
    </row>
    <row r="351" spans="1:9" x14ac:dyDescent="0.25">
      <c r="A351" s="129">
        <v>2011</v>
      </c>
      <c r="B351" s="129" t="s">
        <v>733</v>
      </c>
      <c r="C351" s="129" t="s">
        <v>727</v>
      </c>
      <c r="E351" s="129" t="s">
        <v>741</v>
      </c>
      <c r="F351" s="129" t="s">
        <v>628</v>
      </c>
      <c r="G351" s="129" t="s">
        <v>751</v>
      </c>
      <c r="I351" s="199">
        <v>1040</v>
      </c>
    </row>
    <row r="352" spans="1:9" x14ac:dyDescent="0.25">
      <c r="A352" s="129">
        <v>2011</v>
      </c>
      <c r="B352" s="129" t="s">
        <v>733</v>
      </c>
      <c r="C352" s="129" t="s">
        <v>727</v>
      </c>
      <c r="E352" s="129" t="s">
        <v>742</v>
      </c>
      <c r="F352" s="129" t="s">
        <v>628</v>
      </c>
      <c r="G352" s="129" t="s">
        <v>751</v>
      </c>
      <c r="I352" s="199">
        <v>575</v>
      </c>
    </row>
    <row r="353" spans="1:9" x14ac:dyDescent="0.25">
      <c r="A353" s="129">
        <v>2011</v>
      </c>
      <c r="B353" s="129" t="s">
        <v>738</v>
      </c>
      <c r="D353" s="129" t="s">
        <v>728</v>
      </c>
      <c r="E353" s="129" t="s">
        <v>679</v>
      </c>
      <c r="F353" s="129" t="s">
        <v>628</v>
      </c>
      <c r="G353" s="129" t="s">
        <v>751</v>
      </c>
      <c r="I353" s="199">
        <v>1615</v>
      </c>
    </row>
    <row r="354" spans="1:9" x14ac:dyDescent="0.25">
      <c r="A354" s="129">
        <v>2011</v>
      </c>
      <c r="B354" s="129" t="s">
        <v>733</v>
      </c>
      <c r="C354" s="129" t="s">
        <v>727</v>
      </c>
      <c r="E354" s="129" t="s">
        <v>743</v>
      </c>
      <c r="F354" s="129" t="s">
        <v>628</v>
      </c>
      <c r="G354" s="129" t="s">
        <v>751</v>
      </c>
      <c r="I354" s="199"/>
    </row>
    <row r="355" spans="1:9" x14ac:dyDescent="0.25">
      <c r="A355" s="129">
        <v>2011</v>
      </c>
      <c r="B355" s="129" t="s">
        <v>733</v>
      </c>
      <c r="C355" s="129" t="s">
        <v>727</v>
      </c>
      <c r="E355" s="129" t="s">
        <v>744</v>
      </c>
      <c r="F355" s="129" t="s">
        <v>628</v>
      </c>
      <c r="G355" s="129" t="s">
        <v>751</v>
      </c>
      <c r="I355" s="199"/>
    </row>
    <row r="356" spans="1:9" x14ac:dyDescent="0.25">
      <c r="A356" s="129">
        <v>2011</v>
      </c>
      <c r="B356" s="129" t="s">
        <v>738</v>
      </c>
      <c r="D356" s="129" t="s">
        <v>728</v>
      </c>
      <c r="E356" s="129" t="s">
        <v>680</v>
      </c>
      <c r="F356" s="129" t="s">
        <v>628</v>
      </c>
      <c r="G356" s="129" t="s">
        <v>751</v>
      </c>
      <c r="I356" s="199">
        <v>533</v>
      </c>
    </row>
    <row r="357" spans="1:9" x14ac:dyDescent="0.25">
      <c r="A357" s="129">
        <v>2011</v>
      </c>
      <c r="C357" s="129" t="s">
        <v>727</v>
      </c>
      <c r="D357" s="129" t="s">
        <v>728</v>
      </c>
      <c r="E357" s="129" t="s">
        <v>681</v>
      </c>
      <c r="F357" s="129" t="s">
        <v>628</v>
      </c>
      <c r="G357" s="129" t="s">
        <v>751</v>
      </c>
      <c r="I357" s="199">
        <v>1291</v>
      </c>
    </row>
    <row r="358" spans="1:9" x14ac:dyDescent="0.25">
      <c r="A358" s="129">
        <v>2011</v>
      </c>
      <c r="B358" s="129" t="s">
        <v>733</v>
      </c>
      <c r="C358" s="129" t="s">
        <v>727</v>
      </c>
      <c r="E358" s="129" t="s">
        <v>745</v>
      </c>
      <c r="F358" s="129" t="s">
        <v>628</v>
      </c>
      <c r="G358" s="129" t="s">
        <v>751</v>
      </c>
      <c r="I358" s="199">
        <v>1301</v>
      </c>
    </row>
    <row r="359" spans="1:9" x14ac:dyDescent="0.25">
      <c r="A359" s="129">
        <v>2011</v>
      </c>
      <c r="B359" s="129" t="s">
        <v>733</v>
      </c>
      <c r="C359" s="129" t="s">
        <v>727</v>
      </c>
      <c r="E359" s="129" t="s">
        <v>746</v>
      </c>
      <c r="F359" s="129" t="s">
        <v>628</v>
      </c>
      <c r="G359" s="129" t="s">
        <v>751</v>
      </c>
      <c r="I359" s="199">
        <v>233</v>
      </c>
    </row>
    <row r="360" spans="1:9" x14ac:dyDescent="0.25">
      <c r="A360" s="129">
        <v>2011</v>
      </c>
      <c r="B360" s="129" t="s">
        <v>738</v>
      </c>
      <c r="D360" s="129" t="s">
        <v>728</v>
      </c>
      <c r="E360" s="129" t="s">
        <v>682</v>
      </c>
      <c r="F360" s="129" t="s">
        <v>628</v>
      </c>
      <c r="G360" s="129" t="s">
        <v>751</v>
      </c>
      <c r="I360" s="199">
        <v>1534</v>
      </c>
    </row>
    <row r="361" spans="1:9" x14ac:dyDescent="0.25">
      <c r="A361" s="129">
        <v>2011</v>
      </c>
      <c r="C361" s="129" t="s">
        <v>727</v>
      </c>
      <c r="D361" s="129" t="s">
        <v>728</v>
      </c>
      <c r="E361" s="129" t="s">
        <v>683</v>
      </c>
      <c r="F361" s="129" t="s">
        <v>628</v>
      </c>
      <c r="G361" s="129" t="s">
        <v>751</v>
      </c>
      <c r="I361" s="199">
        <v>498</v>
      </c>
    </row>
    <row r="362" spans="1:9" x14ac:dyDescent="0.25">
      <c r="A362" s="129">
        <v>2011</v>
      </c>
      <c r="B362" s="129" t="s">
        <v>733</v>
      </c>
      <c r="E362" s="129" t="s">
        <v>747</v>
      </c>
      <c r="F362" s="129" t="s">
        <v>628</v>
      </c>
      <c r="G362" s="129" t="s">
        <v>751</v>
      </c>
      <c r="I362" s="199">
        <v>1973</v>
      </c>
    </row>
    <row r="363" spans="1:9" x14ac:dyDescent="0.25">
      <c r="A363" s="129">
        <v>2011</v>
      </c>
      <c r="B363" s="129" t="s">
        <v>733</v>
      </c>
      <c r="E363" s="129" t="s">
        <v>748</v>
      </c>
      <c r="F363" s="129" t="s">
        <v>628</v>
      </c>
      <c r="G363" s="129" t="s">
        <v>751</v>
      </c>
      <c r="I363" s="199">
        <v>97</v>
      </c>
    </row>
    <row r="364" spans="1:9" x14ac:dyDescent="0.25">
      <c r="A364" s="129">
        <v>2011</v>
      </c>
      <c r="B364" s="129" t="s">
        <v>738</v>
      </c>
      <c r="C364" s="129" t="s">
        <v>727</v>
      </c>
      <c r="D364" s="129" t="s">
        <v>728</v>
      </c>
      <c r="E364" s="129" t="s">
        <v>684</v>
      </c>
      <c r="F364" s="129" t="s">
        <v>628</v>
      </c>
      <c r="G364" s="129" t="s">
        <v>751</v>
      </c>
      <c r="I364" s="199">
        <v>2070</v>
      </c>
    </row>
    <row r="365" spans="1:9" x14ac:dyDescent="0.25">
      <c r="A365" s="129">
        <v>2011</v>
      </c>
      <c r="C365" s="129" t="s">
        <v>727</v>
      </c>
      <c r="D365" s="129" t="s">
        <v>728</v>
      </c>
      <c r="E365" s="129" t="s">
        <v>685</v>
      </c>
      <c r="F365" s="129" t="s">
        <v>628</v>
      </c>
      <c r="G365" s="129" t="s">
        <v>751</v>
      </c>
      <c r="I365" s="199">
        <v>214</v>
      </c>
    </row>
    <row r="366" spans="1:9" x14ac:dyDescent="0.25">
      <c r="A366" s="129">
        <v>2011</v>
      </c>
      <c r="B366" s="129" t="s">
        <v>733</v>
      </c>
      <c r="C366" s="129" t="s">
        <v>727</v>
      </c>
      <c r="E366" s="129" t="s">
        <v>749</v>
      </c>
      <c r="F366" s="129" t="s">
        <v>628</v>
      </c>
      <c r="G366" s="129" t="s">
        <v>751</v>
      </c>
      <c r="I366" s="199">
        <v>187</v>
      </c>
    </row>
    <row r="367" spans="1:9" x14ac:dyDescent="0.25">
      <c r="A367" s="129">
        <v>2011</v>
      </c>
      <c r="B367" s="129" t="s">
        <v>733</v>
      </c>
      <c r="C367" s="129" t="s">
        <v>727</v>
      </c>
      <c r="E367" s="129" t="s">
        <v>750</v>
      </c>
      <c r="F367" s="129" t="s">
        <v>628</v>
      </c>
      <c r="G367" s="129" t="s">
        <v>751</v>
      </c>
      <c r="I367" s="199">
        <v>3</v>
      </c>
    </row>
    <row r="368" spans="1:9" x14ac:dyDescent="0.25">
      <c r="A368" s="129">
        <v>2011</v>
      </c>
      <c r="B368" s="129" t="s">
        <v>738</v>
      </c>
      <c r="D368" s="129" t="s">
        <v>728</v>
      </c>
      <c r="E368" s="129" t="s">
        <v>686</v>
      </c>
      <c r="F368" s="129" t="s">
        <v>628</v>
      </c>
      <c r="G368" s="129" t="s">
        <v>751</v>
      </c>
      <c r="I368" s="199">
        <v>190</v>
      </c>
    </row>
    <row r="369" spans="1:9" x14ac:dyDescent="0.25">
      <c r="A369" s="129">
        <v>2011</v>
      </c>
      <c r="B369" s="129" t="s">
        <v>733</v>
      </c>
      <c r="C369" s="129" t="s">
        <v>727</v>
      </c>
      <c r="E369" s="129" t="s">
        <v>734</v>
      </c>
      <c r="F369" s="129" t="s">
        <v>628</v>
      </c>
      <c r="G369" s="129" t="s">
        <v>752</v>
      </c>
      <c r="I369" s="199">
        <v>312.7</v>
      </c>
    </row>
    <row r="370" spans="1:9" x14ac:dyDescent="0.25">
      <c r="A370" s="129">
        <v>2011</v>
      </c>
      <c r="B370" s="129" t="s">
        <v>733</v>
      </c>
      <c r="C370" s="129" t="s">
        <v>727</v>
      </c>
      <c r="E370" s="129" t="s">
        <v>736</v>
      </c>
      <c r="F370" s="129" t="s">
        <v>628</v>
      </c>
      <c r="G370" s="129" t="s">
        <v>752</v>
      </c>
      <c r="I370" s="199">
        <v>1875.5</v>
      </c>
    </row>
    <row r="371" spans="1:9" x14ac:dyDescent="0.25">
      <c r="A371" s="129">
        <v>2011</v>
      </c>
      <c r="B371" s="129" t="s">
        <v>733</v>
      </c>
      <c r="C371" s="129" t="s">
        <v>727</v>
      </c>
      <c r="E371" s="129" t="s">
        <v>737</v>
      </c>
      <c r="F371" s="129" t="s">
        <v>628</v>
      </c>
      <c r="G371" s="129" t="s">
        <v>752</v>
      </c>
      <c r="I371" s="199">
        <v>45.099999999999994</v>
      </c>
    </row>
    <row r="372" spans="1:9" x14ac:dyDescent="0.25">
      <c r="A372" s="129">
        <v>2011</v>
      </c>
      <c r="B372" s="129" t="s">
        <v>738</v>
      </c>
      <c r="D372" s="129" t="s">
        <v>728</v>
      </c>
      <c r="E372" s="129" t="s">
        <v>676</v>
      </c>
      <c r="F372" s="129" t="s">
        <v>628</v>
      </c>
      <c r="G372" s="129" t="s">
        <v>752</v>
      </c>
      <c r="I372" s="199">
        <v>2233.2999999999997</v>
      </c>
    </row>
    <row r="373" spans="1:9" x14ac:dyDescent="0.25">
      <c r="A373" s="129">
        <v>2011</v>
      </c>
      <c r="C373" s="129" t="s">
        <v>727</v>
      </c>
      <c r="D373" s="129" t="s">
        <v>728</v>
      </c>
      <c r="E373" s="129" t="s">
        <v>677</v>
      </c>
      <c r="F373" s="129" t="s">
        <v>628</v>
      </c>
      <c r="G373" s="129" t="s">
        <v>752</v>
      </c>
      <c r="I373" s="199">
        <v>3234.2999999999997</v>
      </c>
    </row>
    <row r="374" spans="1:9" x14ac:dyDescent="0.25">
      <c r="A374" s="129">
        <v>2011</v>
      </c>
      <c r="B374" s="129" t="s">
        <v>733</v>
      </c>
      <c r="C374" s="129" t="s">
        <v>727</v>
      </c>
      <c r="E374" s="129" t="s">
        <v>739</v>
      </c>
      <c r="F374" s="129" t="s">
        <v>628</v>
      </c>
      <c r="G374" s="129" t="s">
        <v>752</v>
      </c>
      <c r="I374" s="199">
        <v>33.9</v>
      </c>
    </row>
    <row r="375" spans="1:9" x14ac:dyDescent="0.25">
      <c r="A375" s="129">
        <v>2011</v>
      </c>
      <c r="B375" s="129" t="s">
        <v>733</v>
      </c>
      <c r="C375" s="129" t="s">
        <v>727</v>
      </c>
      <c r="E375" s="129" t="s">
        <v>740</v>
      </c>
      <c r="F375" s="129" t="s">
        <v>628</v>
      </c>
      <c r="G375" s="129" t="s">
        <v>752</v>
      </c>
      <c r="I375" s="199">
        <v>132.69999999999999</v>
      </c>
    </row>
    <row r="376" spans="1:9" x14ac:dyDescent="0.25">
      <c r="A376" s="129">
        <v>2011</v>
      </c>
      <c r="B376" s="129" t="s">
        <v>738</v>
      </c>
      <c r="D376" s="129" t="s">
        <v>728</v>
      </c>
      <c r="E376" s="129" t="s">
        <v>678</v>
      </c>
      <c r="F376" s="129" t="s">
        <v>628</v>
      </c>
      <c r="G376" s="129" t="s">
        <v>752</v>
      </c>
      <c r="I376" s="199">
        <v>166.6</v>
      </c>
    </row>
    <row r="377" spans="1:9" x14ac:dyDescent="0.25">
      <c r="A377" s="129">
        <v>2011</v>
      </c>
      <c r="B377" s="129" t="s">
        <v>733</v>
      </c>
      <c r="C377" s="129" t="s">
        <v>727</v>
      </c>
      <c r="E377" s="129" t="s">
        <v>741</v>
      </c>
      <c r="F377" s="129" t="s">
        <v>628</v>
      </c>
      <c r="G377" s="129" t="s">
        <v>752</v>
      </c>
      <c r="I377" s="199">
        <v>170.59999999999997</v>
      </c>
    </row>
    <row r="378" spans="1:9" x14ac:dyDescent="0.25">
      <c r="A378" s="129">
        <v>2011</v>
      </c>
      <c r="B378" s="129" t="s">
        <v>733</v>
      </c>
      <c r="C378" s="129" t="s">
        <v>727</v>
      </c>
      <c r="E378" s="129" t="s">
        <v>742</v>
      </c>
      <c r="F378" s="129" t="s">
        <v>628</v>
      </c>
      <c r="G378" s="129" t="s">
        <v>752</v>
      </c>
      <c r="I378" s="199">
        <v>111.3</v>
      </c>
    </row>
    <row r="379" spans="1:9" x14ac:dyDescent="0.25">
      <c r="A379" s="129">
        <v>2011</v>
      </c>
      <c r="B379" s="129" t="s">
        <v>738</v>
      </c>
      <c r="D379" s="129" t="s">
        <v>728</v>
      </c>
      <c r="E379" s="129" t="s">
        <v>679</v>
      </c>
      <c r="F379" s="129" t="s">
        <v>628</v>
      </c>
      <c r="G379" s="129" t="s">
        <v>752</v>
      </c>
      <c r="I379" s="199">
        <v>281.89999999999998</v>
      </c>
    </row>
    <row r="380" spans="1:9" x14ac:dyDescent="0.25">
      <c r="A380" s="129">
        <v>2011</v>
      </c>
      <c r="B380" s="129" t="s">
        <v>733</v>
      </c>
      <c r="C380" s="129" t="s">
        <v>727</v>
      </c>
      <c r="E380" s="129" t="s">
        <v>743</v>
      </c>
      <c r="F380" s="129" t="s">
        <v>628</v>
      </c>
      <c r="G380" s="129" t="s">
        <v>752</v>
      </c>
      <c r="I380" s="199"/>
    </row>
    <row r="381" spans="1:9" x14ac:dyDescent="0.25">
      <c r="A381" s="129">
        <v>2011</v>
      </c>
      <c r="B381" s="129" t="s">
        <v>733</v>
      </c>
      <c r="C381" s="129" t="s">
        <v>727</v>
      </c>
      <c r="E381" s="129" t="s">
        <v>744</v>
      </c>
      <c r="F381" s="129" t="s">
        <v>628</v>
      </c>
      <c r="G381" s="129" t="s">
        <v>752</v>
      </c>
      <c r="I381" s="199"/>
    </row>
    <row r="382" spans="1:9" x14ac:dyDescent="0.25">
      <c r="A382" s="129">
        <v>2011</v>
      </c>
      <c r="B382" s="129" t="s">
        <v>738</v>
      </c>
      <c r="D382" s="129" t="s">
        <v>728</v>
      </c>
      <c r="E382" s="129" t="s">
        <v>680</v>
      </c>
      <c r="F382" s="129" t="s">
        <v>628</v>
      </c>
      <c r="G382" s="129" t="s">
        <v>752</v>
      </c>
      <c r="I382" s="199">
        <v>169.4</v>
      </c>
    </row>
    <row r="383" spans="1:9" x14ac:dyDescent="0.25">
      <c r="A383" s="129">
        <v>2011</v>
      </c>
      <c r="C383" s="129" t="s">
        <v>727</v>
      </c>
      <c r="D383" s="129" t="s">
        <v>728</v>
      </c>
      <c r="E383" s="129" t="s">
        <v>681</v>
      </c>
      <c r="F383" s="129" t="s">
        <v>628</v>
      </c>
      <c r="G383" s="129" t="s">
        <v>752</v>
      </c>
      <c r="I383" s="199">
        <v>282.50000000000006</v>
      </c>
    </row>
    <row r="384" spans="1:9" x14ac:dyDescent="0.25">
      <c r="A384" s="129">
        <v>2011</v>
      </c>
      <c r="B384" s="129" t="s">
        <v>733</v>
      </c>
      <c r="C384" s="129" t="s">
        <v>727</v>
      </c>
      <c r="E384" s="129" t="s">
        <v>745</v>
      </c>
      <c r="F384" s="129" t="s">
        <v>628</v>
      </c>
      <c r="G384" s="129" t="s">
        <v>752</v>
      </c>
      <c r="I384" s="199">
        <v>1554.1000000000001</v>
      </c>
    </row>
    <row r="385" spans="1:9" x14ac:dyDescent="0.25">
      <c r="A385" s="129">
        <v>2011</v>
      </c>
      <c r="B385" s="129" t="s">
        <v>733</v>
      </c>
      <c r="C385" s="129" t="s">
        <v>727</v>
      </c>
      <c r="E385" s="129" t="s">
        <v>746</v>
      </c>
      <c r="F385" s="129" t="s">
        <v>628</v>
      </c>
      <c r="G385" s="129" t="s">
        <v>752</v>
      </c>
      <c r="I385" s="199">
        <v>45.4</v>
      </c>
    </row>
    <row r="386" spans="1:9" x14ac:dyDescent="0.25">
      <c r="A386" s="129">
        <v>2011</v>
      </c>
      <c r="B386" s="129" t="s">
        <v>738</v>
      </c>
      <c r="D386" s="129" t="s">
        <v>728</v>
      </c>
      <c r="E386" s="129" t="s">
        <v>682</v>
      </c>
      <c r="F386" s="129" t="s">
        <v>628</v>
      </c>
      <c r="G386" s="129" t="s">
        <v>752</v>
      </c>
      <c r="I386" s="199">
        <v>1599.5000000000002</v>
      </c>
    </row>
    <row r="387" spans="1:9" x14ac:dyDescent="0.25">
      <c r="A387" s="129">
        <v>2011</v>
      </c>
      <c r="C387" s="129" t="s">
        <v>727</v>
      </c>
      <c r="D387" s="129" t="s">
        <v>728</v>
      </c>
      <c r="E387" s="129" t="s">
        <v>683</v>
      </c>
      <c r="F387" s="129" t="s">
        <v>628</v>
      </c>
      <c r="G387" s="129" t="s">
        <v>752</v>
      </c>
      <c r="I387" s="199">
        <v>138.20000000000002</v>
      </c>
    </row>
    <row r="388" spans="1:9" x14ac:dyDescent="0.25">
      <c r="A388" s="129">
        <v>2011</v>
      </c>
      <c r="B388" s="129" t="s">
        <v>733</v>
      </c>
      <c r="E388" s="129" t="s">
        <v>747</v>
      </c>
      <c r="F388" s="129" t="s">
        <v>628</v>
      </c>
      <c r="G388" s="129" t="s">
        <v>752</v>
      </c>
      <c r="I388" s="199">
        <v>2248.6999999999998</v>
      </c>
    </row>
    <row r="389" spans="1:9" x14ac:dyDescent="0.25">
      <c r="A389" s="129">
        <v>2011</v>
      </c>
      <c r="B389" s="129" t="s">
        <v>733</v>
      </c>
      <c r="E389" s="129" t="s">
        <v>748</v>
      </c>
      <c r="F389" s="129" t="s">
        <v>628</v>
      </c>
      <c r="G389" s="129" t="s">
        <v>752</v>
      </c>
      <c r="I389" s="199">
        <v>79.599999999999994</v>
      </c>
    </row>
    <row r="390" spans="1:9" x14ac:dyDescent="0.25">
      <c r="A390" s="129">
        <v>2011</v>
      </c>
      <c r="B390" s="129" t="s">
        <v>738</v>
      </c>
      <c r="C390" s="129" t="s">
        <v>727</v>
      </c>
      <c r="D390" s="129" t="s">
        <v>728</v>
      </c>
      <c r="E390" s="129" t="s">
        <v>684</v>
      </c>
      <c r="F390" s="129" t="s">
        <v>628</v>
      </c>
      <c r="G390" s="129" t="s">
        <v>752</v>
      </c>
      <c r="I390" s="199">
        <v>2328.2999999999997</v>
      </c>
    </row>
    <row r="391" spans="1:9" x14ac:dyDescent="0.25">
      <c r="A391" s="129">
        <v>2011</v>
      </c>
      <c r="C391" s="129" t="s">
        <v>727</v>
      </c>
      <c r="D391" s="129" t="s">
        <v>728</v>
      </c>
      <c r="E391" s="129" t="s">
        <v>685</v>
      </c>
      <c r="F391" s="129" t="s">
        <v>628</v>
      </c>
      <c r="G391" s="129" t="s">
        <v>752</v>
      </c>
      <c r="I391" s="199">
        <v>118.70000000000002</v>
      </c>
    </row>
    <row r="392" spans="1:9" x14ac:dyDescent="0.25">
      <c r="A392" s="129">
        <v>2011</v>
      </c>
      <c r="B392" s="129" t="s">
        <v>733</v>
      </c>
      <c r="C392" s="129" t="s">
        <v>727</v>
      </c>
      <c r="E392" s="129" t="s">
        <v>749</v>
      </c>
      <c r="F392" s="129" t="s">
        <v>628</v>
      </c>
      <c r="G392" s="129" t="s">
        <v>752</v>
      </c>
      <c r="I392" s="199">
        <v>491.7</v>
      </c>
    </row>
    <row r="393" spans="1:9" x14ac:dyDescent="0.25">
      <c r="A393" s="129">
        <v>2011</v>
      </c>
      <c r="B393" s="129" t="s">
        <v>733</v>
      </c>
      <c r="C393" s="129" t="s">
        <v>727</v>
      </c>
      <c r="E393" s="129" t="s">
        <v>750</v>
      </c>
      <c r="F393" s="129" t="s">
        <v>628</v>
      </c>
      <c r="G393" s="129" t="s">
        <v>752</v>
      </c>
      <c r="I393" s="199">
        <v>35.300000000000004</v>
      </c>
    </row>
    <row r="394" spans="1:9" x14ac:dyDescent="0.25">
      <c r="A394" s="129">
        <v>2011</v>
      </c>
      <c r="B394" s="129" t="s">
        <v>738</v>
      </c>
      <c r="D394" s="129" t="s">
        <v>728</v>
      </c>
      <c r="E394" s="129" t="s">
        <v>686</v>
      </c>
      <c r="F394" s="129" t="s">
        <v>628</v>
      </c>
      <c r="G394" s="129" t="s">
        <v>752</v>
      </c>
      <c r="I394" s="199">
        <v>527</v>
      </c>
    </row>
    <row r="395" spans="1:9" x14ac:dyDescent="0.25">
      <c r="A395" s="129">
        <v>2011</v>
      </c>
      <c r="B395" s="129" t="s">
        <v>733</v>
      </c>
      <c r="C395" s="129" t="s">
        <v>727</v>
      </c>
      <c r="E395" s="129" t="s">
        <v>734</v>
      </c>
      <c r="F395" s="129" t="s">
        <v>628</v>
      </c>
      <c r="G395" s="129" t="s">
        <v>753</v>
      </c>
      <c r="I395" s="199">
        <v>61.956849999999967</v>
      </c>
    </row>
    <row r="396" spans="1:9" x14ac:dyDescent="0.25">
      <c r="A396" s="129">
        <v>2011</v>
      </c>
      <c r="B396" s="129" t="s">
        <v>733</v>
      </c>
      <c r="C396" s="129" t="s">
        <v>727</v>
      </c>
      <c r="E396" s="129" t="s">
        <v>736</v>
      </c>
      <c r="F396" s="129" t="s">
        <v>628</v>
      </c>
      <c r="G396" s="129" t="s">
        <v>753</v>
      </c>
      <c r="I396" s="199">
        <v>642.08915999999965</v>
      </c>
    </row>
    <row r="397" spans="1:9" x14ac:dyDescent="0.25">
      <c r="A397" s="129">
        <v>2011</v>
      </c>
      <c r="B397" s="129" t="s">
        <v>733</v>
      </c>
      <c r="C397" s="129" t="s">
        <v>727</v>
      </c>
      <c r="E397" s="129" t="s">
        <v>737</v>
      </c>
      <c r="F397" s="129" t="s">
        <v>628</v>
      </c>
      <c r="G397" s="129" t="s">
        <v>753</v>
      </c>
      <c r="I397" s="199">
        <v>59.767269999999996</v>
      </c>
    </row>
    <row r="398" spans="1:9" x14ac:dyDescent="0.25">
      <c r="A398" s="129">
        <v>2011</v>
      </c>
      <c r="B398" s="129" t="s">
        <v>738</v>
      </c>
      <c r="D398" s="129" t="s">
        <v>728</v>
      </c>
      <c r="E398" s="129" t="s">
        <v>676</v>
      </c>
      <c r="F398" s="129" t="s">
        <v>628</v>
      </c>
      <c r="G398" s="129" t="s">
        <v>753</v>
      </c>
      <c r="I398" s="199">
        <v>763.81327999999962</v>
      </c>
    </row>
    <row r="399" spans="1:9" x14ac:dyDescent="0.25">
      <c r="A399" s="129">
        <v>2011</v>
      </c>
      <c r="C399" s="129" t="s">
        <v>727</v>
      </c>
      <c r="D399" s="129" t="s">
        <v>728</v>
      </c>
      <c r="E399" s="129" t="s">
        <v>677</v>
      </c>
      <c r="F399" s="129" t="s">
        <v>628</v>
      </c>
      <c r="G399" s="129" t="s">
        <v>753</v>
      </c>
      <c r="I399" s="199">
        <v>5284.8017300000001</v>
      </c>
    </row>
    <row r="400" spans="1:9" x14ac:dyDescent="0.25">
      <c r="A400" s="129">
        <v>2011</v>
      </c>
      <c r="B400" s="129" t="s">
        <v>733</v>
      </c>
      <c r="C400" s="129" t="s">
        <v>727</v>
      </c>
      <c r="E400" s="129" t="s">
        <v>739</v>
      </c>
      <c r="F400" s="129" t="s">
        <v>628</v>
      </c>
      <c r="G400" s="129" t="s">
        <v>753</v>
      </c>
      <c r="I400" s="199">
        <v>80.400180000000006</v>
      </c>
    </row>
    <row r="401" spans="1:9" x14ac:dyDescent="0.25">
      <c r="A401" s="129">
        <v>2011</v>
      </c>
      <c r="B401" s="129" t="s">
        <v>733</v>
      </c>
      <c r="C401" s="129" t="s">
        <v>727</v>
      </c>
      <c r="E401" s="129" t="s">
        <v>740</v>
      </c>
      <c r="F401" s="129" t="s">
        <v>628</v>
      </c>
      <c r="G401" s="129" t="s">
        <v>753</v>
      </c>
      <c r="I401" s="199">
        <v>95.704439999999977</v>
      </c>
    </row>
    <row r="402" spans="1:9" x14ac:dyDescent="0.25">
      <c r="A402" s="129">
        <v>2011</v>
      </c>
      <c r="B402" s="129" t="s">
        <v>738</v>
      </c>
      <c r="D402" s="129" t="s">
        <v>728</v>
      </c>
      <c r="E402" s="129" t="s">
        <v>678</v>
      </c>
      <c r="F402" s="129" t="s">
        <v>628</v>
      </c>
      <c r="G402" s="129" t="s">
        <v>753</v>
      </c>
      <c r="I402" s="199">
        <v>176.10461999999998</v>
      </c>
    </row>
    <row r="403" spans="1:9" x14ac:dyDescent="0.25">
      <c r="A403" s="129">
        <v>2011</v>
      </c>
      <c r="B403" s="129" t="s">
        <v>733</v>
      </c>
      <c r="C403" s="129" t="s">
        <v>727</v>
      </c>
      <c r="E403" s="129" t="s">
        <v>741</v>
      </c>
      <c r="F403" s="129" t="s">
        <v>628</v>
      </c>
      <c r="G403" s="129" t="s">
        <v>753</v>
      </c>
      <c r="I403" s="199">
        <v>78.252419999999987</v>
      </c>
    </row>
    <row r="404" spans="1:9" x14ac:dyDescent="0.25">
      <c r="A404" s="129">
        <v>2011</v>
      </c>
      <c r="B404" s="129" t="s">
        <v>733</v>
      </c>
      <c r="C404" s="129" t="s">
        <v>727</v>
      </c>
      <c r="E404" s="129" t="s">
        <v>742</v>
      </c>
      <c r="F404" s="129" t="s">
        <v>628</v>
      </c>
      <c r="G404" s="129" t="s">
        <v>753</v>
      </c>
      <c r="I404" s="199">
        <v>70.839169999999996</v>
      </c>
    </row>
    <row r="405" spans="1:9" x14ac:dyDescent="0.25">
      <c r="A405" s="129">
        <v>2011</v>
      </c>
      <c r="B405" s="129" t="s">
        <v>738</v>
      </c>
      <c r="D405" s="129" t="s">
        <v>728</v>
      </c>
      <c r="E405" s="129" t="s">
        <v>679</v>
      </c>
      <c r="F405" s="129" t="s">
        <v>628</v>
      </c>
      <c r="G405" s="129" t="s">
        <v>753</v>
      </c>
      <c r="I405" s="199">
        <v>149.09159</v>
      </c>
    </row>
    <row r="406" spans="1:9" x14ac:dyDescent="0.25">
      <c r="A406" s="129">
        <v>2011</v>
      </c>
      <c r="B406" s="129" t="s">
        <v>733</v>
      </c>
      <c r="C406" s="129" t="s">
        <v>727</v>
      </c>
      <c r="E406" s="129" t="s">
        <v>743</v>
      </c>
      <c r="F406" s="129" t="s">
        <v>628</v>
      </c>
      <c r="G406" s="129" t="s">
        <v>753</v>
      </c>
      <c r="I406" s="199"/>
    </row>
    <row r="407" spans="1:9" x14ac:dyDescent="0.25">
      <c r="A407" s="129">
        <v>2011</v>
      </c>
      <c r="B407" s="129" t="s">
        <v>733</v>
      </c>
      <c r="C407" s="129" t="s">
        <v>727</v>
      </c>
      <c r="E407" s="129" t="s">
        <v>744</v>
      </c>
      <c r="F407" s="129" t="s">
        <v>628</v>
      </c>
      <c r="G407" s="129" t="s">
        <v>753</v>
      </c>
      <c r="I407" s="199"/>
    </row>
    <row r="408" spans="1:9" x14ac:dyDescent="0.25">
      <c r="A408" s="129">
        <v>2011</v>
      </c>
      <c r="B408" s="129" t="s">
        <v>738</v>
      </c>
      <c r="D408" s="129" t="s">
        <v>728</v>
      </c>
      <c r="E408" s="129" t="s">
        <v>680</v>
      </c>
      <c r="F408" s="129" t="s">
        <v>628</v>
      </c>
      <c r="G408" s="129" t="s">
        <v>753</v>
      </c>
      <c r="I408" s="199">
        <v>278.33818000000008</v>
      </c>
    </row>
    <row r="409" spans="1:9" x14ac:dyDescent="0.25">
      <c r="A409" s="129">
        <v>2011</v>
      </c>
      <c r="C409" s="129" t="s">
        <v>727</v>
      </c>
      <c r="D409" s="129" t="s">
        <v>728</v>
      </c>
      <c r="E409" s="129" t="s">
        <v>681</v>
      </c>
      <c r="F409" s="129" t="s">
        <v>628</v>
      </c>
      <c r="G409" s="129" t="s">
        <v>753</v>
      </c>
      <c r="I409" s="199">
        <v>543.66510000000017</v>
      </c>
    </row>
    <row r="410" spans="1:9" x14ac:dyDescent="0.25">
      <c r="A410" s="129">
        <v>2011</v>
      </c>
      <c r="B410" s="129" t="s">
        <v>733</v>
      </c>
      <c r="C410" s="129" t="s">
        <v>727</v>
      </c>
      <c r="E410" s="129" t="s">
        <v>745</v>
      </c>
      <c r="F410" s="129" t="s">
        <v>628</v>
      </c>
      <c r="G410" s="129" t="s">
        <v>753</v>
      </c>
      <c r="I410" s="199">
        <v>2352.251839999999</v>
      </c>
    </row>
    <row r="411" spans="1:9" x14ac:dyDescent="0.25">
      <c r="A411" s="129">
        <v>2011</v>
      </c>
      <c r="B411" s="129" t="s">
        <v>733</v>
      </c>
      <c r="C411" s="129" t="s">
        <v>727</v>
      </c>
      <c r="E411" s="129" t="s">
        <v>746</v>
      </c>
      <c r="F411" s="129" t="s">
        <v>628</v>
      </c>
      <c r="G411" s="129" t="s">
        <v>753</v>
      </c>
      <c r="I411" s="199">
        <v>50.250119999999974</v>
      </c>
    </row>
    <row r="412" spans="1:9" x14ac:dyDescent="0.25">
      <c r="A412" s="129">
        <v>2011</v>
      </c>
      <c r="B412" s="129" t="s">
        <v>738</v>
      </c>
      <c r="D412" s="129" t="s">
        <v>728</v>
      </c>
      <c r="E412" s="129" t="s">
        <v>682</v>
      </c>
      <c r="F412" s="129" t="s">
        <v>628</v>
      </c>
      <c r="G412" s="129" t="s">
        <v>753</v>
      </c>
      <c r="I412" s="199">
        <v>2402.5019599999991</v>
      </c>
    </row>
    <row r="413" spans="1:9" x14ac:dyDescent="0.25">
      <c r="A413" s="129">
        <v>2011</v>
      </c>
      <c r="C413" s="129" t="s">
        <v>727</v>
      </c>
      <c r="D413" s="129" t="s">
        <v>728</v>
      </c>
      <c r="E413" s="129" t="s">
        <v>683</v>
      </c>
      <c r="F413" s="129" t="s">
        <v>628</v>
      </c>
      <c r="G413" s="129" t="s">
        <v>753</v>
      </c>
      <c r="I413" s="199">
        <v>112.27661000000005</v>
      </c>
    </row>
    <row r="414" spans="1:9" x14ac:dyDescent="0.25">
      <c r="A414" s="129">
        <v>2011</v>
      </c>
      <c r="B414" s="129" t="s">
        <v>733</v>
      </c>
      <c r="E414" s="129" t="s">
        <v>747</v>
      </c>
      <c r="F414" s="129" t="s">
        <v>628</v>
      </c>
      <c r="G414" s="129" t="s">
        <v>753</v>
      </c>
      <c r="I414" s="199">
        <v>2767.2948200000023</v>
      </c>
    </row>
    <row r="415" spans="1:9" x14ac:dyDescent="0.25">
      <c r="A415" s="129">
        <v>2011</v>
      </c>
      <c r="B415" s="129" t="s">
        <v>733</v>
      </c>
      <c r="E415" s="129" t="s">
        <v>748</v>
      </c>
      <c r="F415" s="129" t="s">
        <v>628</v>
      </c>
      <c r="G415" s="129" t="s">
        <v>753</v>
      </c>
      <c r="I415" s="199">
        <v>54.258499999999998</v>
      </c>
    </row>
    <row r="416" spans="1:9" x14ac:dyDescent="0.25">
      <c r="A416" s="129">
        <v>2011</v>
      </c>
      <c r="B416" s="129" t="s">
        <v>738</v>
      </c>
      <c r="C416" s="129" t="s">
        <v>727</v>
      </c>
      <c r="D416" s="129" t="s">
        <v>728</v>
      </c>
      <c r="E416" s="129" t="s">
        <v>684</v>
      </c>
      <c r="F416" s="129" t="s">
        <v>628</v>
      </c>
      <c r="G416" s="129" t="s">
        <v>753</v>
      </c>
      <c r="I416" s="199">
        <v>2821.5533200000023</v>
      </c>
    </row>
    <row r="417" spans="1:9" x14ac:dyDescent="0.25">
      <c r="A417" s="129">
        <v>2011</v>
      </c>
      <c r="C417" s="129" t="s">
        <v>727</v>
      </c>
      <c r="D417" s="129" t="s">
        <v>728</v>
      </c>
      <c r="E417" s="129" t="s">
        <v>685</v>
      </c>
      <c r="F417" s="129" t="s">
        <v>628</v>
      </c>
      <c r="G417" s="129" t="s">
        <v>753</v>
      </c>
      <c r="I417" s="199">
        <v>215.84418000000005</v>
      </c>
    </row>
    <row r="418" spans="1:9" x14ac:dyDescent="0.25">
      <c r="A418" s="129">
        <v>2011</v>
      </c>
      <c r="B418" s="129" t="s">
        <v>733</v>
      </c>
      <c r="C418" s="129" t="s">
        <v>727</v>
      </c>
      <c r="E418" s="129" t="s">
        <v>749</v>
      </c>
      <c r="F418" s="129" t="s">
        <v>628</v>
      </c>
      <c r="G418" s="129" t="s">
        <v>753</v>
      </c>
      <c r="I418" s="199">
        <v>1371.980849999999</v>
      </c>
    </row>
    <row r="419" spans="1:9" x14ac:dyDescent="0.25">
      <c r="A419" s="129">
        <v>2011</v>
      </c>
      <c r="B419" s="129" t="s">
        <v>733</v>
      </c>
      <c r="C419" s="129" t="s">
        <v>727</v>
      </c>
      <c r="E419" s="129" t="s">
        <v>750</v>
      </c>
      <c r="F419" s="129" t="s">
        <v>628</v>
      </c>
      <c r="G419" s="129" t="s">
        <v>753</v>
      </c>
      <c r="I419" s="199">
        <v>63.161180000000016</v>
      </c>
    </row>
    <row r="420" spans="1:9" x14ac:dyDescent="0.25">
      <c r="A420" s="129">
        <v>2011</v>
      </c>
      <c r="B420" s="129" t="s">
        <v>738</v>
      </c>
      <c r="D420" s="129" t="s">
        <v>728</v>
      </c>
      <c r="E420" s="129" t="s">
        <v>686</v>
      </c>
      <c r="F420" s="129" t="s">
        <v>628</v>
      </c>
      <c r="G420" s="129" t="s">
        <v>753</v>
      </c>
      <c r="I420" s="199">
        <v>1435.1420299999991</v>
      </c>
    </row>
    <row r="421" spans="1:9" x14ac:dyDescent="0.25">
      <c r="A421" s="129">
        <v>2011</v>
      </c>
      <c r="B421" s="129" t="s">
        <v>733</v>
      </c>
      <c r="C421" s="129" t="s">
        <v>727</v>
      </c>
      <c r="E421" s="129" t="s">
        <v>734</v>
      </c>
      <c r="F421" s="129" t="s">
        <v>628</v>
      </c>
      <c r="G421" s="129" t="s">
        <v>754</v>
      </c>
      <c r="I421" s="199">
        <v>2893.992179746519</v>
      </c>
    </row>
    <row r="422" spans="1:9" x14ac:dyDescent="0.25">
      <c r="A422" s="129">
        <v>2011</v>
      </c>
      <c r="B422" s="129" t="s">
        <v>733</v>
      </c>
      <c r="C422" s="129" t="s">
        <v>727</v>
      </c>
      <c r="E422" s="129" t="s">
        <v>736</v>
      </c>
      <c r="F422" s="129" t="s">
        <v>628</v>
      </c>
      <c r="G422" s="129" t="s">
        <v>754</v>
      </c>
      <c r="I422" s="199">
        <v>11533.136934423685</v>
      </c>
    </row>
    <row r="423" spans="1:9" x14ac:dyDescent="0.25">
      <c r="A423" s="129">
        <v>2011</v>
      </c>
      <c r="B423" s="129" t="s">
        <v>733</v>
      </c>
      <c r="C423" s="129" t="s">
        <v>727</v>
      </c>
      <c r="E423" s="129" t="s">
        <v>737</v>
      </c>
      <c r="F423" s="129" t="s">
        <v>628</v>
      </c>
      <c r="G423" s="129" t="s">
        <v>754</v>
      </c>
      <c r="I423" s="199">
        <v>6163.3037923211114</v>
      </c>
    </row>
    <row r="424" spans="1:9" x14ac:dyDescent="0.25">
      <c r="A424" s="129">
        <v>2011</v>
      </c>
      <c r="B424" s="129" t="s">
        <v>738</v>
      </c>
      <c r="D424" s="129" t="s">
        <v>728</v>
      </c>
      <c r="E424" s="129" t="s">
        <v>676</v>
      </c>
      <c r="F424" s="129" t="s">
        <v>628</v>
      </c>
      <c r="G424" s="129" t="s">
        <v>754</v>
      </c>
      <c r="I424" s="199">
        <v>7951.3616804889098</v>
      </c>
    </row>
    <row r="425" spans="1:9" x14ac:dyDescent="0.25">
      <c r="A425" s="129">
        <v>2011</v>
      </c>
      <c r="C425" s="129" t="s">
        <v>727</v>
      </c>
      <c r="D425" s="129" t="s">
        <v>728</v>
      </c>
      <c r="E425" s="129" t="s">
        <v>677</v>
      </c>
      <c r="F425" s="129" t="s">
        <v>628</v>
      </c>
      <c r="G425" s="129" t="s">
        <v>754</v>
      </c>
      <c r="I425" s="199">
        <v>24210.499218566372</v>
      </c>
    </row>
    <row r="426" spans="1:9" x14ac:dyDescent="0.25">
      <c r="A426" s="129">
        <v>2011</v>
      </c>
      <c r="B426" s="129" t="s">
        <v>733</v>
      </c>
      <c r="C426" s="129" t="s">
        <v>727</v>
      </c>
      <c r="E426" s="129" t="s">
        <v>739</v>
      </c>
      <c r="F426" s="129" t="s">
        <v>628</v>
      </c>
      <c r="G426" s="129" t="s">
        <v>754</v>
      </c>
      <c r="I426" s="199">
        <v>933.26281889530287</v>
      </c>
    </row>
    <row r="427" spans="1:9" x14ac:dyDescent="0.25">
      <c r="A427" s="129">
        <v>2011</v>
      </c>
      <c r="B427" s="129" t="s">
        <v>733</v>
      </c>
      <c r="C427" s="129" t="s">
        <v>727</v>
      </c>
      <c r="E427" s="129" t="s">
        <v>740</v>
      </c>
      <c r="F427" s="129" t="s">
        <v>628</v>
      </c>
      <c r="G427" s="129" t="s">
        <v>754</v>
      </c>
      <c r="I427" s="199">
        <v>2791.1682215446608</v>
      </c>
    </row>
    <row r="428" spans="1:9" x14ac:dyDescent="0.25">
      <c r="A428" s="129">
        <v>2011</v>
      </c>
      <c r="B428" s="129" t="s">
        <v>738</v>
      </c>
      <c r="D428" s="129" t="s">
        <v>728</v>
      </c>
      <c r="E428" s="129" t="s">
        <v>678</v>
      </c>
      <c r="F428" s="129" t="s">
        <v>628</v>
      </c>
      <c r="G428" s="129" t="s">
        <v>754</v>
      </c>
      <c r="I428" s="199">
        <v>2104.012930589422</v>
      </c>
    </row>
    <row r="429" spans="1:9" x14ac:dyDescent="0.25">
      <c r="A429" s="129">
        <v>2011</v>
      </c>
      <c r="B429" s="129" t="s">
        <v>733</v>
      </c>
      <c r="C429" s="129" t="s">
        <v>727</v>
      </c>
      <c r="E429" s="129" t="s">
        <v>741</v>
      </c>
      <c r="F429" s="129" t="s">
        <v>628</v>
      </c>
      <c r="G429" s="129" t="s">
        <v>754</v>
      </c>
      <c r="I429" s="199">
        <v>5004.4537563094382</v>
      </c>
    </row>
    <row r="430" spans="1:9" x14ac:dyDescent="0.25">
      <c r="A430" s="129">
        <v>2011</v>
      </c>
      <c r="B430" s="129" t="s">
        <v>733</v>
      </c>
      <c r="C430" s="129" t="s">
        <v>727</v>
      </c>
      <c r="E430" s="129" t="s">
        <v>742</v>
      </c>
      <c r="F430" s="129" t="s">
        <v>628</v>
      </c>
      <c r="G430" s="129" t="s">
        <v>754</v>
      </c>
      <c r="I430" s="199">
        <v>4407.7272352067166</v>
      </c>
    </row>
    <row r="431" spans="1:9" x14ac:dyDescent="0.25">
      <c r="A431" s="129">
        <v>2011</v>
      </c>
      <c r="B431" s="129" t="s">
        <v>738</v>
      </c>
      <c r="D431" s="129" t="s">
        <v>728</v>
      </c>
      <c r="E431" s="129" t="s">
        <v>679</v>
      </c>
      <c r="F431" s="129" t="s">
        <v>628</v>
      </c>
      <c r="G431" s="129" t="s">
        <v>754</v>
      </c>
      <c r="I431" s="199">
        <v>5078.2883417309931</v>
      </c>
    </row>
    <row r="432" spans="1:9" x14ac:dyDescent="0.25">
      <c r="A432" s="129">
        <v>2011</v>
      </c>
      <c r="B432" s="129" t="s">
        <v>733</v>
      </c>
      <c r="C432" s="129" t="s">
        <v>727</v>
      </c>
      <c r="E432" s="129" t="s">
        <v>743</v>
      </c>
      <c r="F432" s="129" t="s">
        <v>628</v>
      </c>
      <c r="G432" s="129" t="s">
        <v>754</v>
      </c>
      <c r="I432" s="199"/>
    </row>
    <row r="433" spans="1:9" x14ac:dyDescent="0.25">
      <c r="A433" s="129">
        <v>2011</v>
      </c>
      <c r="B433" s="129" t="s">
        <v>733</v>
      </c>
      <c r="C433" s="129" t="s">
        <v>727</v>
      </c>
      <c r="E433" s="129" t="s">
        <v>744</v>
      </c>
      <c r="F433" s="129" t="s">
        <v>628</v>
      </c>
      <c r="G433" s="129" t="s">
        <v>754</v>
      </c>
      <c r="I433" s="199"/>
    </row>
    <row r="434" spans="1:9" x14ac:dyDescent="0.25">
      <c r="A434" s="129">
        <v>2011</v>
      </c>
      <c r="B434" s="129" t="s">
        <v>738</v>
      </c>
      <c r="D434" s="129" t="s">
        <v>728</v>
      </c>
      <c r="E434" s="129" t="s">
        <v>680</v>
      </c>
      <c r="F434" s="129" t="s">
        <v>628</v>
      </c>
      <c r="G434" s="129" t="s">
        <v>754</v>
      </c>
      <c r="I434" s="199">
        <v>3209.9324446790724</v>
      </c>
    </row>
    <row r="435" spans="1:9" x14ac:dyDescent="0.25">
      <c r="A435" s="129">
        <v>2011</v>
      </c>
      <c r="C435" s="129" t="s">
        <v>727</v>
      </c>
      <c r="D435" s="129" t="s">
        <v>728</v>
      </c>
      <c r="E435" s="129" t="s">
        <v>681</v>
      </c>
      <c r="F435" s="129" t="s">
        <v>628</v>
      </c>
      <c r="G435" s="129" t="s">
        <v>754</v>
      </c>
      <c r="I435" s="199">
        <v>4781.9024524511997</v>
      </c>
    </row>
    <row r="436" spans="1:9" x14ac:dyDescent="0.25">
      <c r="A436" s="129">
        <v>2011</v>
      </c>
      <c r="B436" s="129" t="s">
        <v>733</v>
      </c>
      <c r="C436" s="129" t="s">
        <v>727</v>
      </c>
      <c r="E436" s="129" t="s">
        <v>745</v>
      </c>
      <c r="F436" s="129" t="s">
        <v>628</v>
      </c>
      <c r="G436" s="129" t="s">
        <v>754</v>
      </c>
      <c r="I436" s="199">
        <v>10580.420471681655</v>
      </c>
    </row>
    <row r="437" spans="1:9" x14ac:dyDescent="0.25">
      <c r="A437" s="129">
        <v>2011</v>
      </c>
      <c r="B437" s="129" t="s">
        <v>733</v>
      </c>
      <c r="C437" s="129" t="s">
        <v>727</v>
      </c>
      <c r="E437" s="129" t="s">
        <v>746</v>
      </c>
      <c r="F437" s="129" t="s">
        <v>628</v>
      </c>
      <c r="G437" s="129" t="s">
        <v>754</v>
      </c>
      <c r="I437" s="199">
        <v>2928.0515691640849</v>
      </c>
    </row>
    <row r="438" spans="1:9" x14ac:dyDescent="0.25">
      <c r="A438" s="129">
        <v>2011</v>
      </c>
      <c r="B438" s="129" t="s">
        <v>738</v>
      </c>
      <c r="D438" s="129" t="s">
        <v>728</v>
      </c>
      <c r="E438" s="129" t="s">
        <v>682</v>
      </c>
      <c r="F438" s="129" t="s">
        <v>628</v>
      </c>
      <c r="G438" s="129" t="s">
        <v>754</v>
      </c>
      <c r="I438" s="199">
        <v>9351.6390025372384</v>
      </c>
    </row>
    <row r="439" spans="1:9" x14ac:dyDescent="0.25">
      <c r="A439" s="129">
        <v>2011</v>
      </c>
      <c r="C439" s="129" t="s">
        <v>727</v>
      </c>
      <c r="D439" s="129" t="s">
        <v>728</v>
      </c>
      <c r="E439" s="129" t="s">
        <v>683</v>
      </c>
      <c r="F439" s="129" t="s">
        <v>628</v>
      </c>
      <c r="G439" s="129" t="s">
        <v>754</v>
      </c>
      <c r="I439" s="199">
        <v>2599.8668447815221</v>
      </c>
    </row>
    <row r="440" spans="1:9" x14ac:dyDescent="0.25">
      <c r="A440" s="129">
        <v>2011</v>
      </c>
      <c r="B440" s="129" t="s">
        <v>733</v>
      </c>
      <c r="E440" s="129" t="s">
        <v>747</v>
      </c>
      <c r="F440" s="129" t="s">
        <v>628</v>
      </c>
      <c r="G440" s="129" t="s">
        <v>754</v>
      </c>
      <c r="I440" s="199">
        <v>24003.607402502646</v>
      </c>
    </row>
    <row r="441" spans="1:9" x14ac:dyDescent="0.25">
      <c r="A441" s="129">
        <v>2011</v>
      </c>
      <c r="B441" s="129" t="s">
        <v>733</v>
      </c>
      <c r="E441" s="129" t="s">
        <v>748</v>
      </c>
      <c r="F441" s="129" t="s">
        <v>628</v>
      </c>
      <c r="G441" s="129" t="s">
        <v>754</v>
      </c>
      <c r="I441" s="199">
        <v>1604.628478891274</v>
      </c>
    </row>
    <row r="442" spans="1:9" x14ac:dyDescent="0.25">
      <c r="A442" s="129">
        <v>2011</v>
      </c>
      <c r="B442" s="129" t="s">
        <v>738</v>
      </c>
      <c r="C442" s="129" t="s">
        <v>727</v>
      </c>
      <c r="D442" s="129" t="s">
        <v>728</v>
      </c>
      <c r="E442" s="129" t="s">
        <v>684</v>
      </c>
      <c r="F442" s="129" t="s">
        <v>628</v>
      </c>
      <c r="G442" s="129" t="s">
        <v>754</v>
      </c>
      <c r="I442" s="199">
        <v>16939.820931662158</v>
      </c>
    </row>
    <row r="443" spans="1:9" x14ac:dyDescent="0.25">
      <c r="A443" s="129">
        <v>2011</v>
      </c>
      <c r="C443" s="129" t="s">
        <v>727</v>
      </c>
      <c r="D443" s="129" t="s">
        <v>728</v>
      </c>
      <c r="E443" s="129" t="s">
        <v>685</v>
      </c>
      <c r="F443" s="129" t="s">
        <v>628</v>
      </c>
      <c r="G443" s="129" t="s">
        <v>754</v>
      </c>
      <c r="I443" s="199">
        <v>2173.5415475189238</v>
      </c>
    </row>
    <row r="444" spans="1:9" x14ac:dyDescent="0.25">
      <c r="A444" s="129">
        <v>2011</v>
      </c>
      <c r="B444" s="129" t="s">
        <v>733</v>
      </c>
      <c r="C444" s="129" t="s">
        <v>727</v>
      </c>
      <c r="E444" s="129" t="s">
        <v>749</v>
      </c>
      <c r="F444" s="129" t="s">
        <v>628</v>
      </c>
      <c r="G444" s="129" t="s">
        <v>754</v>
      </c>
      <c r="I444" s="199">
        <v>14023.104388306278</v>
      </c>
    </row>
    <row r="445" spans="1:9" x14ac:dyDescent="0.25">
      <c r="A445" s="129">
        <v>2011</v>
      </c>
      <c r="B445" s="129" t="s">
        <v>733</v>
      </c>
      <c r="C445" s="129" t="s">
        <v>727</v>
      </c>
      <c r="E445" s="129" t="s">
        <v>750</v>
      </c>
      <c r="F445" s="129" t="s">
        <v>628</v>
      </c>
      <c r="G445" s="129" t="s">
        <v>754</v>
      </c>
      <c r="I445" s="199">
        <v>1108.1516806608518</v>
      </c>
    </row>
    <row r="446" spans="1:9" x14ac:dyDescent="0.25">
      <c r="A446" s="129">
        <v>2011</v>
      </c>
      <c r="B446" s="129" t="s">
        <v>738</v>
      </c>
      <c r="D446" s="129" t="s">
        <v>728</v>
      </c>
      <c r="E446" s="129" t="s">
        <v>686</v>
      </c>
      <c r="F446" s="129" t="s">
        <v>628</v>
      </c>
      <c r="G446" s="129" t="s">
        <v>754</v>
      </c>
      <c r="I446" s="199">
        <v>9317.801931844253</v>
      </c>
    </row>
    <row r="447" spans="1:9" x14ac:dyDescent="0.25">
      <c r="A447" s="129">
        <v>2011</v>
      </c>
      <c r="B447" s="129" t="s">
        <v>733</v>
      </c>
      <c r="C447" s="129" t="s">
        <v>727</v>
      </c>
      <c r="E447" s="129" t="s">
        <v>734</v>
      </c>
      <c r="F447" s="129" t="s">
        <v>628</v>
      </c>
      <c r="G447" s="129" t="s">
        <v>755</v>
      </c>
      <c r="I447" s="199">
        <v>908.24433220404148</v>
      </c>
    </row>
    <row r="448" spans="1:9" x14ac:dyDescent="0.25">
      <c r="A448" s="129">
        <v>2011</v>
      </c>
      <c r="B448" s="129" t="s">
        <v>733</v>
      </c>
      <c r="C448" s="129" t="s">
        <v>727</v>
      </c>
      <c r="E448" s="129" t="s">
        <v>736</v>
      </c>
      <c r="F448" s="129" t="s">
        <v>628</v>
      </c>
      <c r="G448" s="129" t="s">
        <v>755</v>
      </c>
      <c r="I448" s="199">
        <v>6979.633376946148</v>
      </c>
    </row>
    <row r="449" spans="1:9" x14ac:dyDescent="0.25">
      <c r="A449" s="129">
        <v>2011</v>
      </c>
      <c r="B449" s="129" t="s">
        <v>733</v>
      </c>
      <c r="C449" s="129" t="s">
        <v>727</v>
      </c>
      <c r="E449" s="129" t="s">
        <v>737</v>
      </c>
      <c r="F449" s="129" t="s">
        <v>628</v>
      </c>
      <c r="G449" s="129" t="s">
        <v>755</v>
      </c>
      <c r="I449" s="199">
        <v>1819.3709681868756</v>
      </c>
    </row>
    <row r="450" spans="1:9" x14ac:dyDescent="0.25">
      <c r="A450" s="129">
        <v>2011</v>
      </c>
      <c r="B450" s="129" t="s">
        <v>738</v>
      </c>
      <c r="D450" s="129" t="s">
        <v>728</v>
      </c>
      <c r="E450" s="129" t="s">
        <v>676</v>
      </c>
      <c r="F450" s="129" t="s">
        <v>628</v>
      </c>
      <c r="G450" s="129" t="s">
        <v>755</v>
      </c>
      <c r="I450" s="199">
        <v>9707.2486773370656</v>
      </c>
    </row>
    <row r="451" spans="1:9" x14ac:dyDescent="0.25">
      <c r="A451" s="129">
        <v>2011</v>
      </c>
      <c r="C451" s="129" t="s">
        <v>727</v>
      </c>
      <c r="D451" s="129" t="s">
        <v>728</v>
      </c>
      <c r="E451" s="129" t="s">
        <v>677</v>
      </c>
      <c r="F451" s="129" t="s">
        <v>628</v>
      </c>
      <c r="G451" s="129" t="s">
        <v>755</v>
      </c>
      <c r="I451" s="199">
        <v>16461.585751192768</v>
      </c>
    </row>
    <row r="452" spans="1:9" x14ac:dyDescent="0.25">
      <c r="A452" s="129">
        <v>2011</v>
      </c>
      <c r="B452" s="129" t="s">
        <v>733</v>
      </c>
      <c r="C452" s="129" t="s">
        <v>727</v>
      </c>
      <c r="E452" s="129" t="s">
        <v>739</v>
      </c>
      <c r="F452" s="129" t="s">
        <v>628</v>
      </c>
      <c r="G452" s="129" t="s">
        <v>755</v>
      </c>
      <c r="I452" s="199">
        <v>203.51111977778913</v>
      </c>
    </row>
    <row r="453" spans="1:9" x14ac:dyDescent="0.25">
      <c r="A453" s="129">
        <v>2011</v>
      </c>
      <c r="B453" s="129" t="s">
        <v>733</v>
      </c>
      <c r="C453" s="129" t="s">
        <v>727</v>
      </c>
      <c r="E453" s="129" t="s">
        <v>740</v>
      </c>
      <c r="F453" s="129" t="s">
        <v>628</v>
      </c>
      <c r="G453" s="129" t="s">
        <v>755</v>
      </c>
      <c r="I453" s="199">
        <v>693.4997823121721</v>
      </c>
    </row>
    <row r="454" spans="1:9" x14ac:dyDescent="0.25">
      <c r="A454" s="129">
        <v>2011</v>
      </c>
      <c r="B454" s="129" t="s">
        <v>738</v>
      </c>
      <c r="D454" s="129" t="s">
        <v>728</v>
      </c>
      <c r="E454" s="129" t="s">
        <v>678</v>
      </c>
      <c r="F454" s="129" t="s">
        <v>628</v>
      </c>
      <c r="G454" s="129" t="s">
        <v>755</v>
      </c>
      <c r="I454" s="199">
        <v>897.01090208996118</v>
      </c>
    </row>
    <row r="455" spans="1:9" x14ac:dyDescent="0.25">
      <c r="A455" s="129">
        <v>2011</v>
      </c>
      <c r="B455" s="129" t="s">
        <v>733</v>
      </c>
      <c r="C455" s="129" t="s">
        <v>727</v>
      </c>
      <c r="E455" s="129" t="s">
        <v>741</v>
      </c>
      <c r="F455" s="129" t="s">
        <v>628</v>
      </c>
      <c r="G455" s="129" t="s">
        <v>755</v>
      </c>
      <c r="I455" s="199">
        <v>1454.7728084492946</v>
      </c>
    </row>
    <row r="456" spans="1:9" x14ac:dyDescent="0.25">
      <c r="A456" s="129">
        <v>2011</v>
      </c>
      <c r="B456" s="129" t="s">
        <v>733</v>
      </c>
      <c r="C456" s="129" t="s">
        <v>727</v>
      </c>
      <c r="E456" s="129" t="s">
        <v>742</v>
      </c>
      <c r="F456" s="129" t="s">
        <v>628</v>
      </c>
      <c r="G456" s="129" t="s">
        <v>755</v>
      </c>
      <c r="I456" s="199">
        <v>854.60946469563044</v>
      </c>
    </row>
    <row r="457" spans="1:9" x14ac:dyDescent="0.25">
      <c r="A457" s="129">
        <v>2011</v>
      </c>
      <c r="B457" s="129" t="s">
        <v>738</v>
      </c>
      <c r="D457" s="129" t="s">
        <v>728</v>
      </c>
      <c r="E457" s="129" t="s">
        <v>679</v>
      </c>
      <c r="F457" s="129" t="s">
        <v>628</v>
      </c>
      <c r="G457" s="129" t="s">
        <v>755</v>
      </c>
      <c r="I457" s="199">
        <v>2309.382273144925</v>
      </c>
    </row>
    <row r="458" spans="1:9" x14ac:dyDescent="0.25">
      <c r="A458" s="129">
        <v>2011</v>
      </c>
      <c r="B458" s="129" t="s">
        <v>733</v>
      </c>
      <c r="C458" s="129" t="s">
        <v>727</v>
      </c>
      <c r="E458" s="129" t="s">
        <v>743</v>
      </c>
      <c r="F458" s="129" t="s">
        <v>628</v>
      </c>
      <c r="G458" s="129" t="s">
        <v>755</v>
      </c>
      <c r="I458" s="199"/>
    </row>
    <row r="459" spans="1:9" x14ac:dyDescent="0.25">
      <c r="A459" s="129">
        <v>2011</v>
      </c>
      <c r="B459" s="129" t="s">
        <v>733</v>
      </c>
      <c r="C459" s="129" t="s">
        <v>727</v>
      </c>
      <c r="E459" s="129" t="s">
        <v>744</v>
      </c>
      <c r="F459" s="129" t="s">
        <v>628</v>
      </c>
      <c r="G459" s="129" t="s">
        <v>755</v>
      </c>
      <c r="I459" s="199"/>
    </row>
    <row r="460" spans="1:9" x14ac:dyDescent="0.25">
      <c r="A460" s="129">
        <v>2011</v>
      </c>
      <c r="B460" s="129" t="s">
        <v>738</v>
      </c>
      <c r="D460" s="129" t="s">
        <v>728</v>
      </c>
      <c r="E460" s="129" t="s">
        <v>680</v>
      </c>
      <c r="F460" s="129" t="s">
        <v>628</v>
      </c>
      <c r="G460" s="129" t="s">
        <v>755</v>
      </c>
      <c r="I460" s="199">
        <v>1106.9934884182085</v>
      </c>
    </row>
    <row r="461" spans="1:9" x14ac:dyDescent="0.25">
      <c r="A461" s="129">
        <v>2011</v>
      </c>
      <c r="C461" s="129" t="s">
        <v>727</v>
      </c>
      <c r="D461" s="129" t="s">
        <v>728</v>
      </c>
      <c r="E461" s="129" t="s">
        <v>681</v>
      </c>
      <c r="F461" s="129" t="s">
        <v>628</v>
      </c>
      <c r="G461" s="129" t="s">
        <v>755</v>
      </c>
      <c r="I461" s="199">
        <v>2389.7183034174168</v>
      </c>
    </row>
    <row r="462" spans="1:9" x14ac:dyDescent="0.25">
      <c r="A462" s="129">
        <v>2011</v>
      </c>
      <c r="B462" s="129" t="s">
        <v>733</v>
      </c>
      <c r="C462" s="129" t="s">
        <v>727</v>
      </c>
      <c r="E462" s="129" t="s">
        <v>745</v>
      </c>
      <c r="F462" s="129" t="s">
        <v>628</v>
      </c>
      <c r="G462" s="129" t="s">
        <v>755</v>
      </c>
      <c r="I462" s="199">
        <v>5877.72016664282</v>
      </c>
    </row>
    <row r="463" spans="1:9" x14ac:dyDescent="0.25">
      <c r="A463" s="129">
        <v>2011</v>
      </c>
      <c r="B463" s="129" t="s">
        <v>733</v>
      </c>
      <c r="C463" s="129" t="s">
        <v>727</v>
      </c>
      <c r="E463" s="129" t="s">
        <v>746</v>
      </c>
      <c r="F463" s="129" t="s">
        <v>628</v>
      </c>
      <c r="G463" s="129" t="s">
        <v>755</v>
      </c>
      <c r="I463" s="199">
        <v>370.95888609930813</v>
      </c>
    </row>
    <row r="464" spans="1:9" x14ac:dyDescent="0.25">
      <c r="A464" s="129">
        <v>2011</v>
      </c>
      <c r="B464" s="129" t="s">
        <v>738</v>
      </c>
      <c r="D464" s="129" t="s">
        <v>728</v>
      </c>
      <c r="E464" s="129" t="s">
        <v>682</v>
      </c>
      <c r="F464" s="129" t="s">
        <v>628</v>
      </c>
      <c r="G464" s="129" t="s">
        <v>755</v>
      </c>
      <c r="I464" s="199">
        <v>6248.6790527421281</v>
      </c>
    </row>
    <row r="465" spans="1:9" x14ac:dyDescent="0.25">
      <c r="A465" s="129">
        <v>2011</v>
      </c>
      <c r="C465" s="129" t="s">
        <v>727</v>
      </c>
      <c r="D465" s="129" t="s">
        <v>728</v>
      </c>
      <c r="E465" s="129" t="s">
        <v>683</v>
      </c>
      <c r="F465" s="129" t="s">
        <v>628</v>
      </c>
      <c r="G465" s="129" t="s">
        <v>755</v>
      </c>
      <c r="I465" s="199">
        <v>844.83173022114318</v>
      </c>
    </row>
    <row r="466" spans="1:9" x14ac:dyDescent="0.25">
      <c r="A466" s="129">
        <v>2011</v>
      </c>
      <c r="B466" s="129" t="s">
        <v>733</v>
      </c>
      <c r="E466" s="129" t="s">
        <v>747</v>
      </c>
      <c r="F466" s="129" t="s">
        <v>628</v>
      </c>
      <c r="G466" s="129" t="s">
        <v>755</v>
      </c>
      <c r="I466" s="199">
        <v>7888.7229171893669</v>
      </c>
    </row>
    <row r="467" spans="1:9" x14ac:dyDescent="0.25">
      <c r="A467" s="129">
        <v>2011</v>
      </c>
      <c r="B467" s="129" t="s">
        <v>733</v>
      </c>
      <c r="E467" s="129" t="s">
        <v>748</v>
      </c>
      <c r="F467" s="129" t="s">
        <v>628</v>
      </c>
      <c r="G467" s="129" t="s">
        <v>755</v>
      </c>
      <c r="I467" s="199">
        <v>260.57806401092182</v>
      </c>
    </row>
    <row r="468" spans="1:9" x14ac:dyDescent="0.25">
      <c r="A468" s="129">
        <v>2011</v>
      </c>
      <c r="B468" s="129" t="s">
        <v>738</v>
      </c>
      <c r="C468" s="129" t="s">
        <v>727</v>
      </c>
      <c r="D468" s="129" t="s">
        <v>728</v>
      </c>
      <c r="E468" s="129" t="s">
        <v>684</v>
      </c>
      <c r="F468" s="129" t="s">
        <v>628</v>
      </c>
      <c r="G468" s="129" t="s">
        <v>755</v>
      </c>
      <c r="I468" s="199">
        <v>8149.3009812002892</v>
      </c>
    </row>
    <row r="469" spans="1:9" x14ac:dyDescent="0.25">
      <c r="A469" s="129">
        <v>2011</v>
      </c>
      <c r="C469" s="129" t="s">
        <v>727</v>
      </c>
      <c r="D469" s="129" t="s">
        <v>728</v>
      </c>
      <c r="E469" s="129" t="s">
        <v>685</v>
      </c>
      <c r="F469" s="129" t="s">
        <v>628</v>
      </c>
      <c r="G469" s="129" t="s">
        <v>755</v>
      </c>
      <c r="I469" s="199">
        <v>619.16100316366362</v>
      </c>
    </row>
    <row r="470" spans="1:9" x14ac:dyDescent="0.25">
      <c r="A470" s="129">
        <v>2011</v>
      </c>
      <c r="B470" s="129" t="s">
        <v>733</v>
      </c>
      <c r="C470" s="129" t="s">
        <v>727</v>
      </c>
      <c r="E470" s="129" t="s">
        <v>749</v>
      </c>
      <c r="F470" s="129" t="s">
        <v>628</v>
      </c>
      <c r="G470" s="129" t="s">
        <v>755</v>
      </c>
      <c r="I470" s="199">
        <v>2314.6752049297352</v>
      </c>
    </row>
    <row r="471" spans="1:9" x14ac:dyDescent="0.25">
      <c r="A471" s="129">
        <v>2011</v>
      </c>
      <c r="B471" s="129" t="s">
        <v>733</v>
      </c>
      <c r="C471" s="129" t="s">
        <v>727</v>
      </c>
      <c r="E471" s="129" t="s">
        <v>750</v>
      </c>
      <c r="F471" s="129" t="s">
        <v>628</v>
      </c>
      <c r="G471" s="129" t="s">
        <v>755</v>
      </c>
      <c r="I471" s="199">
        <v>114.52278281572333</v>
      </c>
    </row>
    <row r="472" spans="1:9" x14ac:dyDescent="0.25">
      <c r="A472" s="129">
        <v>2011</v>
      </c>
      <c r="B472" s="129" t="s">
        <v>738</v>
      </c>
      <c r="D472" s="129" t="s">
        <v>728</v>
      </c>
      <c r="E472" s="129" t="s">
        <v>686</v>
      </c>
      <c r="F472" s="129" t="s">
        <v>628</v>
      </c>
      <c r="G472" s="129" t="s">
        <v>755</v>
      </c>
      <c r="I472" s="199">
        <v>2429.1979877454587</v>
      </c>
    </row>
    <row r="473" spans="1:9" x14ac:dyDescent="0.25">
      <c r="A473" s="129">
        <v>2012</v>
      </c>
      <c r="B473" s="129" t="s">
        <v>733</v>
      </c>
      <c r="C473" s="129" t="s">
        <v>727</v>
      </c>
      <c r="E473" s="129" t="s">
        <v>734</v>
      </c>
      <c r="F473" s="129" t="s">
        <v>628</v>
      </c>
      <c r="G473" s="129" t="s">
        <v>735</v>
      </c>
      <c r="I473" s="199">
        <v>882.98873069339925</v>
      </c>
    </row>
    <row r="474" spans="1:9" x14ac:dyDescent="0.25">
      <c r="A474" s="129">
        <v>2012</v>
      </c>
      <c r="B474" s="129" t="s">
        <v>733</v>
      </c>
      <c r="C474" s="129" t="s">
        <v>727</v>
      </c>
      <c r="E474" s="129" t="s">
        <v>736</v>
      </c>
      <c r="F474" s="129" t="s">
        <v>628</v>
      </c>
      <c r="G474" s="129" t="s">
        <v>735</v>
      </c>
      <c r="I474" s="199">
        <v>6565.8170942058296</v>
      </c>
    </row>
    <row r="475" spans="1:9" x14ac:dyDescent="0.25">
      <c r="A475" s="129">
        <v>2012</v>
      </c>
      <c r="B475" s="129" t="s">
        <v>733</v>
      </c>
      <c r="C475" s="129" t="s">
        <v>727</v>
      </c>
      <c r="E475" s="129" t="s">
        <v>737</v>
      </c>
      <c r="F475" s="129" t="s">
        <v>628</v>
      </c>
      <c r="G475" s="129" t="s">
        <v>735</v>
      </c>
      <c r="I475" s="199">
        <v>1741.3300092820857</v>
      </c>
    </row>
    <row r="476" spans="1:9" x14ac:dyDescent="0.25">
      <c r="A476" s="129">
        <v>2012</v>
      </c>
      <c r="B476" s="129" t="s">
        <v>738</v>
      </c>
      <c r="D476" s="129" t="s">
        <v>728</v>
      </c>
      <c r="E476" s="129" t="s">
        <v>676</v>
      </c>
      <c r="F476" s="129" t="s">
        <v>628</v>
      </c>
      <c r="G476" s="129" t="s">
        <v>735</v>
      </c>
      <c r="I476" s="199">
        <v>9190.1358341813157</v>
      </c>
    </row>
    <row r="477" spans="1:9" x14ac:dyDescent="0.25">
      <c r="A477" s="129">
        <v>2012</v>
      </c>
      <c r="C477" s="129" t="s">
        <v>727</v>
      </c>
      <c r="D477" s="129" t="s">
        <v>728</v>
      </c>
      <c r="E477" s="129" t="s">
        <v>677</v>
      </c>
      <c r="F477" s="129" t="s">
        <v>628</v>
      </c>
      <c r="G477" s="129" t="s">
        <v>735</v>
      </c>
      <c r="I477" s="199">
        <v>14583.076369086995</v>
      </c>
    </row>
    <row r="478" spans="1:9" x14ac:dyDescent="0.25">
      <c r="A478" s="129">
        <v>2012</v>
      </c>
      <c r="B478" s="129" t="s">
        <v>733</v>
      </c>
      <c r="C478" s="129" t="s">
        <v>727</v>
      </c>
      <c r="E478" s="129" t="s">
        <v>739</v>
      </c>
      <c r="F478" s="129" t="s">
        <v>628</v>
      </c>
      <c r="G478" s="129" t="s">
        <v>735</v>
      </c>
      <c r="I478" s="199">
        <v>205.34621295810473</v>
      </c>
    </row>
    <row r="479" spans="1:9" x14ac:dyDescent="0.25">
      <c r="A479" s="129">
        <v>2012</v>
      </c>
      <c r="B479" s="129" t="s">
        <v>733</v>
      </c>
      <c r="C479" s="129" t="s">
        <v>727</v>
      </c>
      <c r="E479" s="129" t="s">
        <v>740</v>
      </c>
      <c r="F479" s="129" t="s">
        <v>628</v>
      </c>
      <c r="G479" s="129" t="s">
        <v>735</v>
      </c>
      <c r="I479" s="199">
        <v>623.09037316388901</v>
      </c>
    </row>
    <row r="480" spans="1:9" x14ac:dyDescent="0.25">
      <c r="A480" s="129">
        <v>2012</v>
      </c>
      <c r="B480" s="129" t="s">
        <v>738</v>
      </c>
      <c r="D480" s="129" t="s">
        <v>728</v>
      </c>
      <c r="E480" s="129" t="s">
        <v>678</v>
      </c>
      <c r="F480" s="129" t="s">
        <v>628</v>
      </c>
      <c r="G480" s="129" t="s">
        <v>735</v>
      </c>
      <c r="I480" s="199">
        <v>828.43658612199374</v>
      </c>
    </row>
    <row r="481" spans="1:9" x14ac:dyDescent="0.25">
      <c r="A481" s="129">
        <v>2012</v>
      </c>
      <c r="B481" s="129" t="s">
        <v>733</v>
      </c>
      <c r="C481" s="129" t="s">
        <v>727</v>
      </c>
      <c r="E481" s="129" t="s">
        <v>741</v>
      </c>
      <c r="F481" s="129" t="s">
        <v>628</v>
      </c>
      <c r="G481" s="129" t="s">
        <v>735</v>
      </c>
      <c r="I481" s="199">
        <v>1307.1309072749445</v>
      </c>
    </row>
    <row r="482" spans="1:9" x14ac:dyDescent="0.25">
      <c r="A482" s="129">
        <v>2012</v>
      </c>
      <c r="B482" s="129" t="s">
        <v>733</v>
      </c>
      <c r="C482" s="129" t="s">
        <v>727</v>
      </c>
      <c r="E482" s="129" t="s">
        <v>742</v>
      </c>
      <c r="F482" s="129" t="s">
        <v>628</v>
      </c>
      <c r="G482" s="129" t="s">
        <v>735</v>
      </c>
      <c r="I482" s="199">
        <v>758.09480809521961</v>
      </c>
    </row>
    <row r="483" spans="1:9" x14ac:dyDescent="0.25">
      <c r="A483" s="129">
        <v>2012</v>
      </c>
      <c r="B483" s="129" t="s">
        <v>738</v>
      </c>
      <c r="D483" s="129" t="s">
        <v>728</v>
      </c>
      <c r="E483" s="129" t="s">
        <v>679</v>
      </c>
      <c r="F483" s="129" t="s">
        <v>628</v>
      </c>
      <c r="G483" s="129" t="s">
        <v>735</v>
      </c>
      <c r="I483" s="199">
        <v>2065.2257153701639</v>
      </c>
    </row>
    <row r="484" spans="1:9" x14ac:dyDescent="0.25">
      <c r="A484" s="129">
        <v>2012</v>
      </c>
      <c r="B484" s="129" t="s">
        <v>733</v>
      </c>
      <c r="C484" s="129" t="s">
        <v>727</v>
      </c>
      <c r="E484" s="129" t="s">
        <v>743</v>
      </c>
      <c r="F484" s="129" t="s">
        <v>628</v>
      </c>
      <c r="G484" s="129" t="s">
        <v>735</v>
      </c>
      <c r="I484" s="199"/>
    </row>
    <row r="485" spans="1:9" x14ac:dyDescent="0.25">
      <c r="A485" s="129">
        <v>2012</v>
      </c>
      <c r="B485" s="129" t="s">
        <v>733</v>
      </c>
      <c r="C485" s="129" t="s">
        <v>727</v>
      </c>
      <c r="E485" s="129" t="s">
        <v>744</v>
      </c>
      <c r="F485" s="129" t="s">
        <v>628</v>
      </c>
      <c r="G485" s="129" t="s">
        <v>735</v>
      </c>
      <c r="I485" s="199"/>
    </row>
    <row r="486" spans="1:9" x14ac:dyDescent="0.25">
      <c r="A486" s="129">
        <v>2012</v>
      </c>
      <c r="B486" s="129" t="s">
        <v>738</v>
      </c>
      <c r="D486" s="129" t="s">
        <v>728</v>
      </c>
      <c r="E486" s="129" t="s">
        <v>680</v>
      </c>
      <c r="F486" s="129" t="s">
        <v>628</v>
      </c>
      <c r="G486" s="129" t="s">
        <v>735</v>
      </c>
      <c r="I486" s="199">
        <v>1143.5999999999999</v>
      </c>
    </row>
    <row r="487" spans="1:9" x14ac:dyDescent="0.25">
      <c r="A487" s="129">
        <v>2012</v>
      </c>
      <c r="C487" s="129" t="s">
        <v>727</v>
      </c>
      <c r="D487" s="129" t="s">
        <v>728</v>
      </c>
      <c r="E487" s="129" t="s">
        <v>681</v>
      </c>
      <c r="F487" s="129" t="s">
        <v>628</v>
      </c>
      <c r="G487" s="129" t="s">
        <v>735</v>
      </c>
      <c r="I487" s="199">
        <v>2427.967623163006</v>
      </c>
    </row>
    <row r="488" spans="1:9" x14ac:dyDescent="0.25">
      <c r="A488" s="129">
        <v>2012</v>
      </c>
      <c r="B488" s="129" t="s">
        <v>733</v>
      </c>
      <c r="C488" s="129" t="s">
        <v>727</v>
      </c>
      <c r="E488" s="129" t="s">
        <v>745</v>
      </c>
      <c r="F488" s="129" t="s">
        <v>628</v>
      </c>
      <c r="G488" s="129" t="s">
        <v>735</v>
      </c>
      <c r="I488" s="199">
        <v>5348.3854832100551</v>
      </c>
    </row>
    <row r="489" spans="1:9" x14ac:dyDescent="0.25">
      <c r="A489" s="129">
        <v>2012</v>
      </c>
      <c r="B489" s="129" t="s">
        <v>733</v>
      </c>
      <c r="C489" s="129" t="s">
        <v>727</v>
      </c>
      <c r="E489" s="129" t="s">
        <v>746</v>
      </c>
      <c r="F489" s="129" t="s">
        <v>628</v>
      </c>
      <c r="G489" s="129" t="s">
        <v>735</v>
      </c>
      <c r="I489" s="199">
        <v>325.43096043800563</v>
      </c>
    </row>
    <row r="490" spans="1:9" x14ac:dyDescent="0.25">
      <c r="A490" s="129">
        <v>2012</v>
      </c>
      <c r="B490" s="129" t="s">
        <v>738</v>
      </c>
      <c r="D490" s="129" t="s">
        <v>728</v>
      </c>
      <c r="E490" s="129" t="s">
        <v>682</v>
      </c>
      <c r="F490" s="129" t="s">
        <v>628</v>
      </c>
      <c r="G490" s="129" t="s">
        <v>735</v>
      </c>
      <c r="I490" s="199">
        <v>5673.8164436480611</v>
      </c>
    </row>
    <row r="491" spans="1:9" x14ac:dyDescent="0.25">
      <c r="A491" s="129">
        <v>2012</v>
      </c>
      <c r="C491" s="129" t="s">
        <v>727</v>
      </c>
      <c r="D491" s="129" t="s">
        <v>728</v>
      </c>
      <c r="E491" s="129" t="s">
        <v>683</v>
      </c>
      <c r="F491" s="129" t="s">
        <v>628</v>
      </c>
      <c r="G491" s="129" t="s">
        <v>735</v>
      </c>
      <c r="I491" s="199">
        <v>963.23146400819132</v>
      </c>
    </row>
    <row r="492" spans="1:9" x14ac:dyDescent="0.25">
      <c r="A492" s="129">
        <v>2012</v>
      </c>
      <c r="B492" s="129" t="s">
        <v>733</v>
      </c>
      <c r="E492" s="129" t="s">
        <v>747</v>
      </c>
      <c r="F492" s="129" t="s">
        <v>628</v>
      </c>
      <c r="G492" s="129" t="s">
        <v>735</v>
      </c>
      <c r="I492" s="199">
        <v>8110.7785312863934</v>
      </c>
    </row>
    <row r="493" spans="1:9" x14ac:dyDescent="0.25">
      <c r="A493" s="129">
        <v>2012</v>
      </c>
      <c r="B493" s="129" t="s">
        <v>733</v>
      </c>
      <c r="E493" s="129" t="s">
        <v>748</v>
      </c>
      <c r="F493" s="129" t="s">
        <v>628</v>
      </c>
      <c r="G493" s="129" t="s">
        <v>735</v>
      </c>
      <c r="I493" s="199">
        <v>272.34093221697481</v>
      </c>
    </row>
    <row r="494" spans="1:9" x14ac:dyDescent="0.25">
      <c r="A494" s="129">
        <v>2012</v>
      </c>
      <c r="B494" s="129" t="s">
        <v>738</v>
      </c>
      <c r="C494" s="129" t="s">
        <v>727</v>
      </c>
      <c r="D494" s="129" t="s">
        <v>728</v>
      </c>
      <c r="E494" s="129" t="s">
        <v>684</v>
      </c>
      <c r="F494" s="129" t="s">
        <v>628</v>
      </c>
      <c r="G494" s="129" t="s">
        <v>735</v>
      </c>
      <c r="I494" s="199">
        <v>8383.119463503368</v>
      </c>
    </row>
    <row r="495" spans="1:9" x14ac:dyDescent="0.25">
      <c r="A495" s="129">
        <v>2012</v>
      </c>
      <c r="C495" s="129" t="s">
        <v>727</v>
      </c>
      <c r="D495" s="129" t="s">
        <v>728</v>
      </c>
      <c r="E495" s="129" t="s">
        <v>685</v>
      </c>
      <c r="F495" s="129" t="s">
        <v>628</v>
      </c>
      <c r="G495" s="129" t="s">
        <v>735</v>
      </c>
      <c r="I495" s="199">
        <v>599.67879021346084</v>
      </c>
    </row>
    <row r="496" spans="1:9" x14ac:dyDescent="0.25">
      <c r="A496" s="129">
        <v>2012</v>
      </c>
      <c r="B496" s="129" t="s">
        <v>733</v>
      </c>
      <c r="C496" s="129" t="s">
        <v>727</v>
      </c>
      <c r="E496" s="129" t="s">
        <v>749</v>
      </c>
      <c r="F496" s="129" t="s">
        <v>628</v>
      </c>
      <c r="G496" s="129" t="s">
        <v>735</v>
      </c>
      <c r="I496" s="199">
        <v>2314.3884023717874</v>
      </c>
    </row>
    <row r="497" spans="1:9" x14ac:dyDescent="0.25">
      <c r="A497" s="129">
        <v>2012</v>
      </c>
      <c r="B497" s="129" t="s">
        <v>733</v>
      </c>
      <c r="C497" s="129" t="s">
        <v>727</v>
      </c>
      <c r="E497" s="129" t="s">
        <v>750</v>
      </c>
      <c r="F497" s="129" t="s">
        <v>628</v>
      </c>
      <c r="G497" s="129" t="s">
        <v>735</v>
      </c>
      <c r="I497" s="199">
        <v>118.64284831724875</v>
      </c>
    </row>
    <row r="498" spans="1:9" x14ac:dyDescent="0.25">
      <c r="A498" s="129">
        <v>2012</v>
      </c>
      <c r="B498" s="129" t="s">
        <v>738</v>
      </c>
      <c r="D498" s="129" t="s">
        <v>728</v>
      </c>
      <c r="E498" s="129" t="s">
        <v>686</v>
      </c>
      <c r="F498" s="129" t="s">
        <v>628</v>
      </c>
      <c r="G498" s="129" t="s">
        <v>735</v>
      </c>
      <c r="I498" s="199">
        <v>2433.0312506890359</v>
      </c>
    </row>
    <row r="499" spans="1:9" x14ac:dyDescent="0.25">
      <c r="A499" s="129">
        <v>2012</v>
      </c>
      <c r="B499" s="129" t="s">
        <v>733</v>
      </c>
      <c r="C499" s="129" t="s">
        <v>727</v>
      </c>
      <c r="E499" s="129" t="s">
        <v>734</v>
      </c>
      <c r="F499" s="129" t="s">
        <v>628</v>
      </c>
      <c r="G499" s="129" t="s">
        <v>751</v>
      </c>
      <c r="I499" s="199">
        <v>487</v>
      </c>
    </row>
    <row r="500" spans="1:9" x14ac:dyDescent="0.25">
      <c r="A500" s="129">
        <v>2012</v>
      </c>
      <c r="B500" s="129" t="s">
        <v>733</v>
      </c>
      <c r="C500" s="129" t="s">
        <v>727</v>
      </c>
      <c r="E500" s="129" t="s">
        <v>736</v>
      </c>
      <c r="F500" s="129" t="s">
        <v>628</v>
      </c>
      <c r="G500" s="129" t="s">
        <v>751</v>
      </c>
      <c r="I500" s="199">
        <v>4010</v>
      </c>
    </row>
    <row r="501" spans="1:9" x14ac:dyDescent="0.25">
      <c r="A501" s="129">
        <v>2012</v>
      </c>
      <c r="B501" s="129" t="s">
        <v>733</v>
      </c>
      <c r="C501" s="129" t="s">
        <v>727</v>
      </c>
      <c r="E501" s="129" t="s">
        <v>737</v>
      </c>
      <c r="F501" s="129" t="s">
        <v>628</v>
      </c>
      <c r="G501" s="129" t="s">
        <v>751</v>
      </c>
      <c r="I501" s="199">
        <v>1630</v>
      </c>
    </row>
    <row r="502" spans="1:9" x14ac:dyDescent="0.25">
      <c r="A502" s="129">
        <v>2012</v>
      </c>
      <c r="B502" s="129" t="s">
        <v>738</v>
      </c>
      <c r="D502" s="129" t="s">
        <v>728</v>
      </c>
      <c r="E502" s="129" t="s">
        <v>676</v>
      </c>
      <c r="F502" s="129" t="s">
        <v>628</v>
      </c>
      <c r="G502" s="129" t="s">
        <v>751</v>
      </c>
      <c r="I502" s="199">
        <v>6127</v>
      </c>
    </row>
    <row r="503" spans="1:9" x14ac:dyDescent="0.25">
      <c r="A503" s="129">
        <v>2012</v>
      </c>
      <c r="C503" s="129" t="s">
        <v>727</v>
      </c>
      <c r="D503" s="129" t="s">
        <v>728</v>
      </c>
      <c r="E503" s="129" t="s">
        <v>677</v>
      </c>
      <c r="F503" s="129" t="s">
        <v>628</v>
      </c>
      <c r="G503" s="129" t="s">
        <v>751</v>
      </c>
      <c r="I503" s="199">
        <v>5376</v>
      </c>
    </row>
    <row r="504" spans="1:9" x14ac:dyDescent="0.25">
      <c r="A504" s="129">
        <v>2012</v>
      </c>
      <c r="B504" s="129" t="s">
        <v>733</v>
      </c>
      <c r="C504" s="129" t="s">
        <v>727</v>
      </c>
      <c r="E504" s="129" t="s">
        <v>739</v>
      </c>
      <c r="F504" s="129" t="s">
        <v>628</v>
      </c>
      <c r="G504" s="129" t="s">
        <v>751</v>
      </c>
      <c r="I504" s="199">
        <v>77</v>
      </c>
    </row>
    <row r="505" spans="1:9" x14ac:dyDescent="0.25">
      <c r="A505" s="129">
        <v>2012</v>
      </c>
      <c r="B505" s="129" t="s">
        <v>733</v>
      </c>
      <c r="C505" s="129" t="s">
        <v>727</v>
      </c>
      <c r="E505" s="129" t="s">
        <v>740</v>
      </c>
      <c r="F505" s="129" t="s">
        <v>628</v>
      </c>
      <c r="G505" s="129" t="s">
        <v>751</v>
      </c>
      <c r="I505" s="199">
        <v>377</v>
      </c>
    </row>
    <row r="506" spans="1:9" x14ac:dyDescent="0.25">
      <c r="A506" s="129">
        <v>2012</v>
      </c>
      <c r="B506" s="129" t="s">
        <v>738</v>
      </c>
      <c r="D506" s="129" t="s">
        <v>728</v>
      </c>
      <c r="E506" s="129" t="s">
        <v>678</v>
      </c>
      <c r="F506" s="129" t="s">
        <v>628</v>
      </c>
      <c r="G506" s="129" t="s">
        <v>751</v>
      </c>
      <c r="I506" s="199">
        <v>454</v>
      </c>
    </row>
    <row r="507" spans="1:9" x14ac:dyDescent="0.25">
      <c r="A507" s="129">
        <v>2012</v>
      </c>
      <c r="B507" s="129" t="s">
        <v>733</v>
      </c>
      <c r="C507" s="129" t="s">
        <v>727</v>
      </c>
      <c r="E507" s="129" t="s">
        <v>741</v>
      </c>
      <c r="F507" s="129" t="s">
        <v>628</v>
      </c>
      <c r="G507" s="129" t="s">
        <v>751</v>
      </c>
      <c r="I507" s="199">
        <v>1023</v>
      </c>
    </row>
    <row r="508" spans="1:9" x14ac:dyDescent="0.25">
      <c r="A508" s="129">
        <v>2012</v>
      </c>
      <c r="B508" s="129" t="s">
        <v>733</v>
      </c>
      <c r="C508" s="129" t="s">
        <v>727</v>
      </c>
      <c r="E508" s="129" t="s">
        <v>742</v>
      </c>
      <c r="F508" s="129" t="s">
        <v>628</v>
      </c>
      <c r="G508" s="129" t="s">
        <v>751</v>
      </c>
      <c r="I508" s="199">
        <v>575</v>
      </c>
    </row>
    <row r="509" spans="1:9" x14ac:dyDescent="0.25">
      <c r="A509" s="129">
        <v>2012</v>
      </c>
      <c r="B509" s="129" t="s">
        <v>738</v>
      </c>
      <c r="D509" s="129" t="s">
        <v>728</v>
      </c>
      <c r="E509" s="129" t="s">
        <v>679</v>
      </c>
      <c r="F509" s="129" t="s">
        <v>628</v>
      </c>
      <c r="G509" s="129" t="s">
        <v>751</v>
      </c>
      <c r="I509" s="199">
        <v>1598</v>
      </c>
    </row>
    <row r="510" spans="1:9" x14ac:dyDescent="0.25">
      <c r="A510" s="129">
        <v>2012</v>
      </c>
      <c r="B510" s="129" t="s">
        <v>733</v>
      </c>
      <c r="C510" s="129" t="s">
        <v>727</v>
      </c>
      <c r="E510" s="129" t="s">
        <v>743</v>
      </c>
      <c r="F510" s="129" t="s">
        <v>628</v>
      </c>
      <c r="G510" s="129" t="s">
        <v>751</v>
      </c>
      <c r="I510" s="199"/>
    </row>
    <row r="511" spans="1:9" x14ac:dyDescent="0.25">
      <c r="A511" s="129">
        <v>2012</v>
      </c>
      <c r="B511" s="129" t="s">
        <v>733</v>
      </c>
      <c r="C511" s="129" t="s">
        <v>727</v>
      </c>
      <c r="E511" s="129" t="s">
        <v>744</v>
      </c>
      <c r="F511" s="129" t="s">
        <v>628</v>
      </c>
      <c r="G511" s="129" t="s">
        <v>751</v>
      </c>
      <c r="I511" s="199"/>
    </row>
    <row r="512" spans="1:9" x14ac:dyDescent="0.25">
      <c r="A512" s="129">
        <v>2012</v>
      </c>
      <c r="B512" s="129" t="s">
        <v>738</v>
      </c>
      <c r="D512" s="129" t="s">
        <v>728</v>
      </c>
      <c r="E512" s="129" t="s">
        <v>680</v>
      </c>
      <c r="F512" s="129" t="s">
        <v>628</v>
      </c>
      <c r="G512" s="129" t="s">
        <v>751</v>
      </c>
      <c r="I512" s="199">
        <v>677</v>
      </c>
    </row>
    <row r="513" spans="1:9" x14ac:dyDescent="0.25">
      <c r="A513" s="129">
        <v>2012</v>
      </c>
      <c r="C513" s="129" t="s">
        <v>727</v>
      </c>
      <c r="D513" s="129" t="s">
        <v>728</v>
      </c>
      <c r="E513" s="129" t="s">
        <v>681</v>
      </c>
      <c r="F513" s="129" t="s">
        <v>628</v>
      </c>
      <c r="G513" s="129" t="s">
        <v>751</v>
      </c>
      <c r="I513" s="199">
        <v>1546</v>
      </c>
    </row>
    <row r="514" spans="1:9" x14ac:dyDescent="0.25">
      <c r="A514" s="129">
        <v>2012</v>
      </c>
      <c r="B514" s="129" t="s">
        <v>733</v>
      </c>
      <c r="C514" s="129" t="s">
        <v>727</v>
      </c>
      <c r="E514" s="129" t="s">
        <v>745</v>
      </c>
      <c r="F514" s="129" t="s">
        <v>628</v>
      </c>
      <c r="G514" s="129" t="s">
        <v>751</v>
      </c>
      <c r="I514" s="199">
        <v>1406</v>
      </c>
    </row>
    <row r="515" spans="1:9" x14ac:dyDescent="0.25">
      <c r="A515" s="129">
        <v>2012</v>
      </c>
      <c r="B515" s="129" t="s">
        <v>733</v>
      </c>
      <c r="C515" s="129" t="s">
        <v>727</v>
      </c>
      <c r="E515" s="129" t="s">
        <v>746</v>
      </c>
      <c r="F515" s="129" t="s">
        <v>628</v>
      </c>
      <c r="G515" s="129" t="s">
        <v>751</v>
      </c>
      <c r="I515" s="199">
        <v>220</v>
      </c>
    </row>
    <row r="516" spans="1:9" x14ac:dyDescent="0.25">
      <c r="A516" s="129">
        <v>2012</v>
      </c>
      <c r="B516" s="129" t="s">
        <v>738</v>
      </c>
      <c r="D516" s="129" t="s">
        <v>728</v>
      </c>
      <c r="E516" s="129" t="s">
        <v>682</v>
      </c>
      <c r="F516" s="129" t="s">
        <v>628</v>
      </c>
      <c r="G516" s="129" t="s">
        <v>751</v>
      </c>
      <c r="I516" s="199">
        <v>1626</v>
      </c>
    </row>
    <row r="517" spans="1:9" x14ac:dyDescent="0.25">
      <c r="A517" s="129">
        <v>2012</v>
      </c>
      <c r="C517" s="129" t="s">
        <v>727</v>
      </c>
      <c r="D517" s="129" t="s">
        <v>728</v>
      </c>
      <c r="E517" s="129" t="s">
        <v>683</v>
      </c>
      <c r="F517" s="129" t="s">
        <v>628</v>
      </c>
      <c r="G517" s="129" t="s">
        <v>751</v>
      </c>
      <c r="I517" s="199">
        <v>695</v>
      </c>
    </row>
    <row r="518" spans="1:9" x14ac:dyDescent="0.25">
      <c r="A518" s="129">
        <v>2012</v>
      </c>
      <c r="B518" s="129" t="s">
        <v>733</v>
      </c>
      <c r="E518" s="129" t="s">
        <v>747</v>
      </c>
      <c r="F518" s="129" t="s">
        <v>628</v>
      </c>
      <c r="G518" s="129" t="s">
        <v>751</v>
      </c>
      <c r="I518" s="199">
        <v>2807</v>
      </c>
    </row>
    <row r="519" spans="1:9" x14ac:dyDescent="0.25">
      <c r="A519" s="129">
        <v>2012</v>
      </c>
      <c r="B519" s="129" t="s">
        <v>733</v>
      </c>
      <c r="E519" s="129" t="s">
        <v>748</v>
      </c>
      <c r="F519" s="129" t="s">
        <v>628</v>
      </c>
      <c r="G519" s="129" t="s">
        <v>751</v>
      </c>
      <c r="I519" s="199">
        <v>126</v>
      </c>
    </row>
    <row r="520" spans="1:9" x14ac:dyDescent="0.25">
      <c r="A520" s="129">
        <v>2012</v>
      </c>
      <c r="B520" s="129" t="s">
        <v>738</v>
      </c>
      <c r="C520" s="129" t="s">
        <v>727</v>
      </c>
      <c r="D520" s="129" t="s">
        <v>728</v>
      </c>
      <c r="E520" s="129" t="s">
        <v>684</v>
      </c>
      <c r="F520" s="129" t="s">
        <v>628</v>
      </c>
      <c r="G520" s="129" t="s">
        <v>751</v>
      </c>
      <c r="I520" s="199">
        <v>2933</v>
      </c>
    </row>
    <row r="521" spans="1:9" x14ac:dyDescent="0.25">
      <c r="A521" s="129">
        <v>2012</v>
      </c>
      <c r="C521" s="129" t="s">
        <v>727</v>
      </c>
      <c r="D521" s="129" t="s">
        <v>728</v>
      </c>
      <c r="E521" s="129" t="s">
        <v>685</v>
      </c>
      <c r="F521" s="129" t="s">
        <v>628</v>
      </c>
      <c r="G521" s="129" t="s">
        <v>751</v>
      </c>
      <c r="I521" s="199">
        <v>257</v>
      </c>
    </row>
    <row r="522" spans="1:9" x14ac:dyDescent="0.25">
      <c r="A522" s="129">
        <v>2012</v>
      </c>
      <c r="B522" s="129" t="s">
        <v>733</v>
      </c>
      <c r="C522" s="129" t="s">
        <v>727</v>
      </c>
      <c r="E522" s="129" t="s">
        <v>749</v>
      </c>
      <c r="F522" s="129" t="s">
        <v>628</v>
      </c>
      <c r="G522" s="129" t="s">
        <v>751</v>
      </c>
      <c r="I522" s="199">
        <v>239</v>
      </c>
    </row>
    <row r="523" spans="1:9" x14ac:dyDescent="0.25">
      <c r="A523" s="129">
        <v>2012</v>
      </c>
      <c r="B523" s="129" t="s">
        <v>733</v>
      </c>
      <c r="C523" s="129" t="s">
        <v>727</v>
      </c>
      <c r="E523" s="129" t="s">
        <v>750</v>
      </c>
      <c r="F523" s="129" t="s">
        <v>628</v>
      </c>
      <c r="G523" s="129" t="s">
        <v>751</v>
      </c>
      <c r="I523" s="199">
        <v>9</v>
      </c>
    </row>
    <row r="524" spans="1:9" x14ac:dyDescent="0.25">
      <c r="A524" s="129">
        <v>2012</v>
      </c>
      <c r="B524" s="129" t="s">
        <v>738</v>
      </c>
      <c r="D524" s="129" t="s">
        <v>728</v>
      </c>
      <c r="E524" s="129" t="s">
        <v>686</v>
      </c>
      <c r="F524" s="129" t="s">
        <v>628</v>
      </c>
      <c r="G524" s="129" t="s">
        <v>751</v>
      </c>
      <c r="I524" s="199">
        <v>248</v>
      </c>
    </row>
    <row r="525" spans="1:9" x14ac:dyDescent="0.25">
      <c r="A525" s="129">
        <v>2012</v>
      </c>
      <c r="B525" s="129" t="s">
        <v>733</v>
      </c>
      <c r="C525" s="129" t="s">
        <v>727</v>
      </c>
      <c r="E525" s="129" t="s">
        <v>734</v>
      </c>
      <c r="F525" s="129" t="s">
        <v>628</v>
      </c>
      <c r="G525" s="129" t="s">
        <v>752</v>
      </c>
      <c r="I525" s="199">
        <v>330.714</v>
      </c>
    </row>
    <row r="526" spans="1:9" x14ac:dyDescent="0.25">
      <c r="A526" s="129">
        <v>2012</v>
      </c>
      <c r="B526" s="129" t="s">
        <v>733</v>
      </c>
      <c r="C526" s="129" t="s">
        <v>727</v>
      </c>
      <c r="E526" s="129" t="s">
        <v>736</v>
      </c>
      <c r="F526" s="129" t="s">
        <v>628</v>
      </c>
      <c r="G526" s="129" t="s">
        <v>752</v>
      </c>
      <c r="I526" s="199">
        <v>1921.0647299999996</v>
      </c>
    </row>
    <row r="527" spans="1:9" x14ac:dyDescent="0.25">
      <c r="A527" s="129">
        <v>2012</v>
      </c>
      <c r="B527" s="129" t="s">
        <v>733</v>
      </c>
      <c r="C527" s="129" t="s">
        <v>727</v>
      </c>
      <c r="E527" s="129" t="s">
        <v>737</v>
      </c>
      <c r="F527" s="129" t="s">
        <v>628</v>
      </c>
      <c r="G527" s="129" t="s">
        <v>752</v>
      </c>
      <c r="I527" s="199">
        <v>48.271830000000001</v>
      </c>
    </row>
    <row r="528" spans="1:9" x14ac:dyDescent="0.25">
      <c r="A528" s="129">
        <v>2012</v>
      </c>
      <c r="B528" s="129" t="s">
        <v>738</v>
      </c>
      <c r="D528" s="129" t="s">
        <v>728</v>
      </c>
      <c r="E528" s="129" t="s">
        <v>676</v>
      </c>
      <c r="F528" s="129" t="s">
        <v>628</v>
      </c>
      <c r="G528" s="129" t="s">
        <v>752</v>
      </c>
      <c r="I528" s="199">
        <v>2300.0505599999997</v>
      </c>
    </row>
    <row r="529" spans="1:9" x14ac:dyDescent="0.25">
      <c r="A529" s="129">
        <v>2012</v>
      </c>
      <c r="C529" s="129" t="s">
        <v>727</v>
      </c>
      <c r="D529" s="129" t="s">
        <v>728</v>
      </c>
      <c r="E529" s="129" t="s">
        <v>677</v>
      </c>
      <c r="F529" s="129" t="s">
        <v>628</v>
      </c>
      <c r="G529" s="129" t="s">
        <v>752</v>
      </c>
      <c r="I529" s="199">
        <v>3446.7811899999992</v>
      </c>
    </row>
    <row r="530" spans="1:9" x14ac:dyDescent="0.25">
      <c r="A530" s="129">
        <v>2012</v>
      </c>
      <c r="B530" s="129" t="s">
        <v>733</v>
      </c>
      <c r="C530" s="129" t="s">
        <v>727</v>
      </c>
      <c r="E530" s="129" t="s">
        <v>739</v>
      </c>
      <c r="F530" s="129" t="s">
        <v>628</v>
      </c>
      <c r="G530" s="129" t="s">
        <v>752</v>
      </c>
      <c r="I530" s="199">
        <v>48.658629999999995</v>
      </c>
    </row>
    <row r="531" spans="1:9" x14ac:dyDescent="0.25">
      <c r="A531" s="129">
        <v>2012</v>
      </c>
      <c r="B531" s="129" t="s">
        <v>733</v>
      </c>
      <c r="C531" s="129" t="s">
        <v>727</v>
      </c>
      <c r="E531" s="129" t="s">
        <v>740</v>
      </c>
      <c r="F531" s="129" t="s">
        <v>628</v>
      </c>
      <c r="G531" s="129" t="s">
        <v>752</v>
      </c>
      <c r="I531" s="199">
        <v>144.56637999999998</v>
      </c>
    </row>
    <row r="532" spans="1:9" x14ac:dyDescent="0.25">
      <c r="A532" s="129">
        <v>2012</v>
      </c>
      <c r="B532" s="129" t="s">
        <v>738</v>
      </c>
      <c r="D532" s="129" t="s">
        <v>728</v>
      </c>
      <c r="E532" s="129" t="s">
        <v>678</v>
      </c>
      <c r="F532" s="129" t="s">
        <v>628</v>
      </c>
      <c r="G532" s="129" t="s">
        <v>752</v>
      </c>
      <c r="I532" s="199">
        <v>193.22500999999997</v>
      </c>
    </row>
    <row r="533" spans="1:9" x14ac:dyDescent="0.25">
      <c r="A533" s="129">
        <v>2012</v>
      </c>
      <c r="B533" s="129" t="s">
        <v>733</v>
      </c>
      <c r="C533" s="129" t="s">
        <v>727</v>
      </c>
      <c r="E533" s="129" t="s">
        <v>741</v>
      </c>
      <c r="F533" s="129" t="s">
        <v>628</v>
      </c>
      <c r="G533" s="129" t="s">
        <v>752</v>
      </c>
      <c r="I533" s="199">
        <v>200.70795000000004</v>
      </c>
    </row>
    <row r="534" spans="1:9" x14ac:dyDescent="0.25">
      <c r="A534" s="129">
        <v>2012</v>
      </c>
      <c r="B534" s="129" t="s">
        <v>733</v>
      </c>
      <c r="C534" s="129" t="s">
        <v>727</v>
      </c>
      <c r="E534" s="129" t="s">
        <v>742</v>
      </c>
      <c r="F534" s="129" t="s">
        <v>628</v>
      </c>
      <c r="G534" s="129" t="s">
        <v>752</v>
      </c>
      <c r="I534" s="199">
        <v>105.13735000000001</v>
      </c>
    </row>
    <row r="535" spans="1:9" x14ac:dyDescent="0.25">
      <c r="A535" s="129">
        <v>2012</v>
      </c>
      <c r="B535" s="129" t="s">
        <v>738</v>
      </c>
      <c r="D535" s="129" t="s">
        <v>728</v>
      </c>
      <c r="E535" s="129" t="s">
        <v>679</v>
      </c>
      <c r="F535" s="129" t="s">
        <v>628</v>
      </c>
      <c r="G535" s="129" t="s">
        <v>752</v>
      </c>
      <c r="I535" s="199">
        <v>305.84530000000007</v>
      </c>
    </row>
    <row r="536" spans="1:9" x14ac:dyDescent="0.25">
      <c r="A536" s="129">
        <v>2012</v>
      </c>
      <c r="B536" s="129" t="s">
        <v>733</v>
      </c>
      <c r="C536" s="129" t="s">
        <v>727</v>
      </c>
      <c r="E536" s="129" t="s">
        <v>743</v>
      </c>
      <c r="F536" s="129" t="s">
        <v>628</v>
      </c>
      <c r="G536" s="129" t="s">
        <v>752</v>
      </c>
      <c r="I536" s="199"/>
    </row>
    <row r="537" spans="1:9" x14ac:dyDescent="0.25">
      <c r="A537" s="129">
        <v>2012</v>
      </c>
      <c r="B537" s="129" t="s">
        <v>733</v>
      </c>
      <c r="C537" s="129" t="s">
        <v>727</v>
      </c>
      <c r="E537" s="129" t="s">
        <v>744</v>
      </c>
      <c r="F537" s="129" t="s">
        <v>628</v>
      </c>
      <c r="G537" s="129" t="s">
        <v>752</v>
      </c>
      <c r="I537" s="199"/>
    </row>
    <row r="538" spans="1:9" x14ac:dyDescent="0.25">
      <c r="A538" s="129">
        <v>2012</v>
      </c>
      <c r="B538" s="129" t="s">
        <v>738</v>
      </c>
      <c r="D538" s="129" t="s">
        <v>728</v>
      </c>
      <c r="E538" s="129" t="s">
        <v>680</v>
      </c>
      <c r="F538" s="129" t="s">
        <v>628</v>
      </c>
      <c r="G538" s="129" t="s">
        <v>752</v>
      </c>
      <c r="I538" s="199">
        <v>181.60000000000002</v>
      </c>
    </row>
    <row r="539" spans="1:9" x14ac:dyDescent="0.25">
      <c r="A539" s="129">
        <v>2012</v>
      </c>
      <c r="C539" s="129" t="s">
        <v>727</v>
      </c>
      <c r="D539" s="129" t="s">
        <v>728</v>
      </c>
      <c r="E539" s="129" t="s">
        <v>681</v>
      </c>
      <c r="F539" s="129" t="s">
        <v>628</v>
      </c>
      <c r="G539" s="129" t="s">
        <v>752</v>
      </c>
      <c r="I539" s="199">
        <v>319.50022999999999</v>
      </c>
    </row>
    <row r="540" spans="1:9" x14ac:dyDescent="0.25">
      <c r="A540" s="129">
        <v>2012</v>
      </c>
      <c r="B540" s="129" t="s">
        <v>733</v>
      </c>
      <c r="C540" s="129" t="s">
        <v>727</v>
      </c>
      <c r="E540" s="129" t="s">
        <v>745</v>
      </c>
      <c r="F540" s="129" t="s">
        <v>628</v>
      </c>
      <c r="G540" s="129" t="s">
        <v>752</v>
      </c>
      <c r="I540" s="199">
        <v>1584.5737000000001</v>
      </c>
    </row>
    <row r="541" spans="1:9" x14ac:dyDescent="0.25">
      <c r="A541" s="129">
        <v>2012</v>
      </c>
      <c r="B541" s="129" t="s">
        <v>733</v>
      </c>
      <c r="C541" s="129" t="s">
        <v>727</v>
      </c>
      <c r="E541" s="129" t="s">
        <v>746</v>
      </c>
      <c r="F541" s="129" t="s">
        <v>628</v>
      </c>
      <c r="G541" s="129" t="s">
        <v>752</v>
      </c>
      <c r="I541" s="199">
        <v>52.066459999999992</v>
      </c>
    </row>
    <row r="542" spans="1:9" x14ac:dyDescent="0.25">
      <c r="A542" s="129">
        <v>2012</v>
      </c>
      <c r="B542" s="129" t="s">
        <v>738</v>
      </c>
      <c r="D542" s="129" t="s">
        <v>728</v>
      </c>
      <c r="E542" s="129" t="s">
        <v>682</v>
      </c>
      <c r="F542" s="129" t="s">
        <v>628</v>
      </c>
      <c r="G542" s="129" t="s">
        <v>752</v>
      </c>
      <c r="I542" s="199">
        <v>1636.6401600000002</v>
      </c>
    </row>
    <row r="543" spans="1:9" x14ac:dyDescent="0.25">
      <c r="A543" s="129">
        <v>2012</v>
      </c>
      <c r="C543" s="129" t="s">
        <v>727</v>
      </c>
      <c r="D543" s="129" t="s">
        <v>728</v>
      </c>
      <c r="E543" s="129" t="s">
        <v>683</v>
      </c>
      <c r="F543" s="129" t="s">
        <v>628</v>
      </c>
      <c r="G543" s="129" t="s">
        <v>752</v>
      </c>
      <c r="I543" s="199">
        <v>149.93244000000004</v>
      </c>
    </row>
    <row r="544" spans="1:9" x14ac:dyDescent="0.25">
      <c r="A544" s="129">
        <v>2012</v>
      </c>
      <c r="B544" s="129" t="s">
        <v>733</v>
      </c>
      <c r="E544" s="129" t="s">
        <v>747</v>
      </c>
      <c r="F544" s="129" t="s">
        <v>628</v>
      </c>
      <c r="G544" s="129" t="s">
        <v>752</v>
      </c>
      <c r="I544" s="199">
        <v>2486.6054300000001</v>
      </c>
    </row>
    <row r="545" spans="1:9" x14ac:dyDescent="0.25">
      <c r="A545" s="129">
        <v>2012</v>
      </c>
      <c r="B545" s="129" t="s">
        <v>733</v>
      </c>
      <c r="E545" s="129" t="s">
        <v>748</v>
      </c>
      <c r="F545" s="129" t="s">
        <v>628</v>
      </c>
      <c r="G545" s="129" t="s">
        <v>752</v>
      </c>
      <c r="I545" s="199">
        <v>88.349610000000013</v>
      </c>
    </row>
    <row r="546" spans="1:9" x14ac:dyDescent="0.25">
      <c r="A546" s="129">
        <v>2012</v>
      </c>
      <c r="B546" s="129" t="s">
        <v>738</v>
      </c>
      <c r="C546" s="129" t="s">
        <v>727</v>
      </c>
      <c r="D546" s="129" t="s">
        <v>728</v>
      </c>
      <c r="E546" s="129" t="s">
        <v>684</v>
      </c>
      <c r="F546" s="129" t="s">
        <v>628</v>
      </c>
      <c r="G546" s="129" t="s">
        <v>752</v>
      </c>
      <c r="I546" s="199">
        <v>2574.9550400000003</v>
      </c>
    </row>
    <row r="547" spans="1:9" x14ac:dyDescent="0.25">
      <c r="A547" s="129">
        <v>2012</v>
      </c>
      <c r="C547" s="129" t="s">
        <v>727</v>
      </c>
      <c r="D547" s="129" t="s">
        <v>728</v>
      </c>
      <c r="E547" s="129" t="s">
        <v>685</v>
      </c>
      <c r="F547" s="129" t="s">
        <v>628</v>
      </c>
      <c r="G547" s="129" t="s">
        <v>752</v>
      </c>
      <c r="I547" s="199">
        <v>113.38624000000002</v>
      </c>
    </row>
    <row r="548" spans="1:9" x14ac:dyDescent="0.25">
      <c r="A548" s="129">
        <v>2012</v>
      </c>
      <c r="B548" s="129" t="s">
        <v>733</v>
      </c>
      <c r="C548" s="129" t="s">
        <v>727</v>
      </c>
      <c r="E548" s="129" t="s">
        <v>749</v>
      </c>
      <c r="F548" s="129" t="s">
        <v>628</v>
      </c>
      <c r="G548" s="129" t="s">
        <v>752</v>
      </c>
      <c r="I548" s="199">
        <v>531.51887999999997</v>
      </c>
    </row>
    <row r="549" spans="1:9" x14ac:dyDescent="0.25">
      <c r="A549" s="129">
        <v>2012</v>
      </c>
      <c r="B549" s="129" t="s">
        <v>733</v>
      </c>
      <c r="C549" s="129" t="s">
        <v>727</v>
      </c>
      <c r="E549" s="129" t="s">
        <v>750</v>
      </c>
      <c r="F549" s="129" t="s">
        <v>628</v>
      </c>
      <c r="G549" s="129" t="s">
        <v>752</v>
      </c>
      <c r="I549" s="199">
        <v>42.462919999999997</v>
      </c>
    </row>
    <row r="550" spans="1:9" x14ac:dyDescent="0.25">
      <c r="A550" s="129">
        <v>2012</v>
      </c>
      <c r="B550" s="129" t="s">
        <v>738</v>
      </c>
      <c r="D550" s="129" t="s">
        <v>728</v>
      </c>
      <c r="E550" s="129" t="s">
        <v>686</v>
      </c>
      <c r="F550" s="129" t="s">
        <v>628</v>
      </c>
      <c r="G550" s="129" t="s">
        <v>752</v>
      </c>
      <c r="I550" s="199">
        <v>573.98180000000002</v>
      </c>
    </row>
    <row r="551" spans="1:9" x14ac:dyDescent="0.25">
      <c r="A551" s="129">
        <v>2012</v>
      </c>
      <c r="B551" s="129" t="s">
        <v>733</v>
      </c>
      <c r="C551" s="129" t="s">
        <v>727</v>
      </c>
      <c r="E551" s="129" t="s">
        <v>734</v>
      </c>
      <c r="F551" s="129" t="s">
        <v>628</v>
      </c>
      <c r="G551" s="129" t="s">
        <v>753</v>
      </c>
      <c r="I551" s="199">
        <v>65.27473069339932</v>
      </c>
    </row>
    <row r="552" spans="1:9" x14ac:dyDescent="0.25">
      <c r="A552" s="129">
        <v>2012</v>
      </c>
      <c r="B552" s="129" t="s">
        <v>733</v>
      </c>
      <c r="C552" s="129" t="s">
        <v>727</v>
      </c>
      <c r="E552" s="129" t="s">
        <v>736</v>
      </c>
      <c r="F552" s="129" t="s">
        <v>628</v>
      </c>
      <c r="G552" s="129" t="s">
        <v>753</v>
      </c>
      <c r="I552" s="199">
        <v>634.75236420582996</v>
      </c>
    </row>
    <row r="553" spans="1:9" x14ac:dyDescent="0.25">
      <c r="A553" s="129">
        <v>2012</v>
      </c>
      <c r="B553" s="129" t="s">
        <v>733</v>
      </c>
      <c r="C553" s="129" t="s">
        <v>727</v>
      </c>
      <c r="E553" s="129" t="s">
        <v>737</v>
      </c>
      <c r="F553" s="129" t="s">
        <v>628</v>
      </c>
      <c r="G553" s="129" t="s">
        <v>753</v>
      </c>
      <c r="I553" s="199">
        <v>63.058179282085881</v>
      </c>
    </row>
    <row r="554" spans="1:9" x14ac:dyDescent="0.25">
      <c r="A554" s="129">
        <v>2012</v>
      </c>
      <c r="B554" s="129" t="s">
        <v>738</v>
      </c>
      <c r="D554" s="129" t="s">
        <v>728</v>
      </c>
      <c r="E554" s="129" t="s">
        <v>676</v>
      </c>
      <c r="F554" s="129" t="s">
        <v>628</v>
      </c>
      <c r="G554" s="129" t="s">
        <v>753</v>
      </c>
      <c r="I554" s="199">
        <v>763.08527418131519</v>
      </c>
    </row>
    <row r="555" spans="1:9" x14ac:dyDescent="0.25">
      <c r="A555" s="129">
        <v>2012</v>
      </c>
      <c r="C555" s="129" t="s">
        <v>727</v>
      </c>
      <c r="D555" s="129" t="s">
        <v>728</v>
      </c>
      <c r="E555" s="129" t="s">
        <v>677</v>
      </c>
      <c r="F555" s="129" t="s">
        <v>628</v>
      </c>
      <c r="G555" s="129" t="s">
        <v>753</v>
      </c>
      <c r="I555" s="199">
        <v>5760.2951790869956</v>
      </c>
    </row>
    <row r="556" spans="1:9" x14ac:dyDescent="0.25">
      <c r="A556" s="129">
        <v>2012</v>
      </c>
      <c r="B556" s="129" t="s">
        <v>733</v>
      </c>
      <c r="C556" s="129" t="s">
        <v>727</v>
      </c>
      <c r="E556" s="129" t="s">
        <v>739</v>
      </c>
      <c r="F556" s="129" t="s">
        <v>628</v>
      </c>
      <c r="G556" s="129" t="s">
        <v>753</v>
      </c>
      <c r="I556" s="199">
        <v>79.687582958104755</v>
      </c>
    </row>
    <row r="557" spans="1:9" x14ac:dyDescent="0.25">
      <c r="A557" s="129">
        <v>2012</v>
      </c>
      <c r="B557" s="129" t="s">
        <v>733</v>
      </c>
      <c r="C557" s="129" t="s">
        <v>727</v>
      </c>
      <c r="E557" s="129" t="s">
        <v>740</v>
      </c>
      <c r="F557" s="129" t="s">
        <v>628</v>
      </c>
      <c r="G557" s="129" t="s">
        <v>753</v>
      </c>
      <c r="I557" s="199">
        <v>101.52399316388906</v>
      </c>
    </row>
    <row r="558" spans="1:9" x14ac:dyDescent="0.25">
      <c r="A558" s="129">
        <v>2012</v>
      </c>
      <c r="B558" s="129" t="s">
        <v>738</v>
      </c>
      <c r="D558" s="129" t="s">
        <v>728</v>
      </c>
      <c r="E558" s="129" t="s">
        <v>678</v>
      </c>
      <c r="F558" s="129" t="s">
        <v>628</v>
      </c>
      <c r="G558" s="129" t="s">
        <v>753</v>
      </c>
      <c r="I558" s="199">
        <v>181.2115761219938</v>
      </c>
    </row>
    <row r="559" spans="1:9" x14ac:dyDescent="0.25">
      <c r="A559" s="129">
        <v>2012</v>
      </c>
      <c r="B559" s="129" t="s">
        <v>733</v>
      </c>
      <c r="C559" s="129" t="s">
        <v>727</v>
      </c>
      <c r="E559" s="129" t="s">
        <v>741</v>
      </c>
      <c r="F559" s="129" t="s">
        <v>628</v>
      </c>
      <c r="G559" s="129" t="s">
        <v>753</v>
      </c>
      <c r="I559" s="199">
        <v>83.422957274944636</v>
      </c>
    </row>
    <row r="560" spans="1:9" x14ac:dyDescent="0.25">
      <c r="A560" s="129">
        <v>2012</v>
      </c>
      <c r="B560" s="129" t="s">
        <v>733</v>
      </c>
      <c r="C560" s="129" t="s">
        <v>727</v>
      </c>
      <c r="E560" s="129" t="s">
        <v>742</v>
      </c>
      <c r="F560" s="129" t="s">
        <v>628</v>
      </c>
      <c r="G560" s="129" t="s">
        <v>753</v>
      </c>
      <c r="I560" s="199">
        <v>77.957458095219692</v>
      </c>
    </row>
    <row r="561" spans="1:9" x14ac:dyDescent="0.25">
      <c r="A561" s="129">
        <v>2012</v>
      </c>
      <c r="B561" s="129" t="s">
        <v>738</v>
      </c>
      <c r="D561" s="129" t="s">
        <v>728</v>
      </c>
      <c r="E561" s="129" t="s">
        <v>679</v>
      </c>
      <c r="F561" s="129" t="s">
        <v>628</v>
      </c>
      <c r="G561" s="129" t="s">
        <v>753</v>
      </c>
      <c r="I561" s="199">
        <v>161.38041537016431</v>
      </c>
    </row>
    <row r="562" spans="1:9" x14ac:dyDescent="0.25">
      <c r="A562" s="129">
        <v>2012</v>
      </c>
      <c r="B562" s="129" t="s">
        <v>733</v>
      </c>
      <c r="C562" s="129" t="s">
        <v>727</v>
      </c>
      <c r="E562" s="129" t="s">
        <v>743</v>
      </c>
      <c r="F562" s="129" t="s">
        <v>628</v>
      </c>
      <c r="G562" s="129" t="s">
        <v>753</v>
      </c>
      <c r="I562" s="199"/>
    </row>
    <row r="563" spans="1:9" x14ac:dyDescent="0.25">
      <c r="A563" s="129">
        <v>2012</v>
      </c>
      <c r="B563" s="129" t="s">
        <v>733</v>
      </c>
      <c r="C563" s="129" t="s">
        <v>727</v>
      </c>
      <c r="E563" s="129" t="s">
        <v>744</v>
      </c>
      <c r="F563" s="129" t="s">
        <v>628</v>
      </c>
      <c r="G563" s="129" t="s">
        <v>753</v>
      </c>
      <c r="I563" s="199"/>
    </row>
    <row r="564" spans="1:9" x14ac:dyDescent="0.25">
      <c r="A564" s="129">
        <v>2012</v>
      </c>
      <c r="B564" s="129" t="s">
        <v>738</v>
      </c>
      <c r="D564" s="129" t="s">
        <v>728</v>
      </c>
      <c r="E564" s="129" t="s">
        <v>680</v>
      </c>
      <c r="F564" s="129" t="s">
        <v>628</v>
      </c>
      <c r="G564" s="129" t="s">
        <v>753</v>
      </c>
      <c r="I564" s="199">
        <v>285</v>
      </c>
    </row>
    <row r="565" spans="1:9" x14ac:dyDescent="0.25">
      <c r="A565" s="129">
        <v>2012</v>
      </c>
      <c r="C565" s="129" t="s">
        <v>727</v>
      </c>
      <c r="D565" s="129" t="s">
        <v>728</v>
      </c>
      <c r="E565" s="129" t="s">
        <v>681</v>
      </c>
      <c r="F565" s="129" t="s">
        <v>628</v>
      </c>
      <c r="G565" s="129" t="s">
        <v>753</v>
      </c>
      <c r="I565" s="199">
        <v>562.4673931630058</v>
      </c>
    </row>
    <row r="566" spans="1:9" x14ac:dyDescent="0.25">
      <c r="A566" s="129">
        <v>2012</v>
      </c>
      <c r="B566" s="129" t="s">
        <v>733</v>
      </c>
      <c r="C566" s="129" t="s">
        <v>727</v>
      </c>
      <c r="E566" s="129" t="s">
        <v>745</v>
      </c>
      <c r="F566" s="129" t="s">
        <v>628</v>
      </c>
      <c r="G566" s="129" t="s">
        <v>753</v>
      </c>
      <c r="I566" s="199">
        <v>2357.8117832100556</v>
      </c>
    </row>
    <row r="567" spans="1:9" x14ac:dyDescent="0.25">
      <c r="A567" s="129">
        <v>2012</v>
      </c>
      <c r="B567" s="129" t="s">
        <v>733</v>
      </c>
      <c r="C567" s="129" t="s">
        <v>727</v>
      </c>
      <c r="E567" s="129" t="s">
        <v>746</v>
      </c>
      <c r="F567" s="129" t="s">
        <v>628</v>
      </c>
      <c r="G567" s="129" t="s">
        <v>753</v>
      </c>
      <c r="I567" s="199">
        <v>53.364500438005599</v>
      </c>
    </row>
    <row r="568" spans="1:9" x14ac:dyDescent="0.25">
      <c r="A568" s="129">
        <v>2012</v>
      </c>
      <c r="B568" s="129" t="s">
        <v>738</v>
      </c>
      <c r="D568" s="129" t="s">
        <v>728</v>
      </c>
      <c r="E568" s="129" t="s">
        <v>682</v>
      </c>
      <c r="F568" s="129" t="s">
        <v>628</v>
      </c>
      <c r="G568" s="129" t="s">
        <v>753</v>
      </c>
      <c r="I568" s="199">
        <v>2411.1762836480611</v>
      </c>
    </row>
    <row r="569" spans="1:9" x14ac:dyDescent="0.25">
      <c r="A569" s="129">
        <v>2012</v>
      </c>
      <c r="C569" s="129" t="s">
        <v>727</v>
      </c>
      <c r="D569" s="129" t="s">
        <v>728</v>
      </c>
      <c r="E569" s="129" t="s">
        <v>683</v>
      </c>
      <c r="F569" s="129" t="s">
        <v>628</v>
      </c>
      <c r="G569" s="129" t="s">
        <v>753</v>
      </c>
      <c r="I569" s="199">
        <v>118.29902400819132</v>
      </c>
    </row>
    <row r="570" spans="1:9" x14ac:dyDescent="0.25">
      <c r="A570" s="129">
        <v>2012</v>
      </c>
      <c r="B570" s="129" t="s">
        <v>733</v>
      </c>
      <c r="E570" s="129" t="s">
        <v>747</v>
      </c>
      <c r="F570" s="129" t="s">
        <v>628</v>
      </c>
      <c r="G570" s="129" t="s">
        <v>753</v>
      </c>
      <c r="I570" s="199">
        <v>2817.1731012863938</v>
      </c>
    </row>
    <row r="571" spans="1:9" x14ac:dyDescent="0.25">
      <c r="A571" s="129">
        <v>2012</v>
      </c>
      <c r="B571" s="129" t="s">
        <v>733</v>
      </c>
      <c r="E571" s="129" t="s">
        <v>748</v>
      </c>
      <c r="F571" s="129" t="s">
        <v>628</v>
      </c>
      <c r="G571" s="129" t="s">
        <v>753</v>
      </c>
      <c r="I571" s="199">
        <v>57.991322216974773</v>
      </c>
    </row>
    <row r="572" spans="1:9" x14ac:dyDescent="0.25">
      <c r="A572" s="129">
        <v>2012</v>
      </c>
      <c r="B572" s="129" t="s">
        <v>738</v>
      </c>
      <c r="C572" s="129" t="s">
        <v>727</v>
      </c>
      <c r="D572" s="129" t="s">
        <v>728</v>
      </c>
      <c r="E572" s="129" t="s">
        <v>684</v>
      </c>
      <c r="F572" s="129" t="s">
        <v>628</v>
      </c>
      <c r="G572" s="129" t="s">
        <v>753</v>
      </c>
      <c r="I572" s="199">
        <v>2875.1644235033687</v>
      </c>
    </row>
    <row r="573" spans="1:9" x14ac:dyDescent="0.25">
      <c r="A573" s="129">
        <v>2012</v>
      </c>
      <c r="C573" s="129" t="s">
        <v>727</v>
      </c>
      <c r="D573" s="129" t="s">
        <v>728</v>
      </c>
      <c r="E573" s="129" t="s">
        <v>685</v>
      </c>
      <c r="F573" s="129" t="s">
        <v>628</v>
      </c>
      <c r="G573" s="129" t="s">
        <v>753</v>
      </c>
      <c r="I573" s="199">
        <v>229.29255021346083</v>
      </c>
    </row>
    <row r="574" spans="1:9" x14ac:dyDescent="0.25">
      <c r="A574" s="129">
        <v>2012</v>
      </c>
      <c r="B574" s="129" t="s">
        <v>733</v>
      </c>
      <c r="C574" s="129" t="s">
        <v>727</v>
      </c>
      <c r="E574" s="129" t="s">
        <v>749</v>
      </c>
      <c r="F574" s="129" t="s">
        <v>628</v>
      </c>
      <c r="G574" s="129" t="s">
        <v>753</v>
      </c>
      <c r="I574" s="199">
        <v>1543.8695223717875</v>
      </c>
    </row>
    <row r="575" spans="1:9" x14ac:dyDescent="0.25">
      <c r="A575" s="129">
        <v>2012</v>
      </c>
      <c r="B575" s="129" t="s">
        <v>733</v>
      </c>
      <c r="C575" s="129" t="s">
        <v>727</v>
      </c>
      <c r="E575" s="129" t="s">
        <v>750</v>
      </c>
      <c r="F575" s="129" t="s">
        <v>628</v>
      </c>
      <c r="G575" s="129" t="s">
        <v>753</v>
      </c>
      <c r="I575" s="199">
        <v>67.179928317248752</v>
      </c>
    </row>
    <row r="576" spans="1:9" x14ac:dyDescent="0.25">
      <c r="A576" s="129">
        <v>2012</v>
      </c>
      <c r="B576" s="129" t="s">
        <v>738</v>
      </c>
      <c r="D576" s="129" t="s">
        <v>728</v>
      </c>
      <c r="E576" s="129" t="s">
        <v>686</v>
      </c>
      <c r="F576" s="129" t="s">
        <v>628</v>
      </c>
      <c r="G576" s="129" t="s">
        <v>753</v>
      </c>
      <c r="I576" s="199">
        <v>1611.0494506890363</v>
      </c>
    </row>
    <row r="577" spans="1:9" x14ac:dyDescent="0.25">
      <c r="A577" s="129">
        <v>2012</v>
      </c>
      <c r="B577" s="129" t="s">
        <v>733</v>
      </c>
      <c r="C577" s="129" t="s">
        <v>727</v>
      </c>
      <c r="E577" s="129" t="s">
        <v>734</v>
      </c>
      <c r="F577" s="129" t="s">
        <v>628</v>
      </c>
      <c r="G577" s="129" t="s">
        <v>754</v>
      </c>
      <c r="I577" s="199">
        <v>3172.2018548219489</v>
      </c>
    </row>
    <row r="578" spans="1:9" x14ac:dyDescent="0.25">
      <c r="A578" s="129">
        <v>2012</v>
      </c>
      <c r="B578" s="129" t="s">
        <v>733</v>
      </c>
      <c r="C578" s="129" t="s">
        <v>727</v>
      </c>
      <c r="E578" s="129" t="s">
        <v>736</v>
      </c>
      <c r="F578" s="129" t="s">
        <v>628</v>
      </c>
      <c r="G578" s="129" t="s">
        <v>754</v>
      </c>
      <c r="I578" s="199">
        <v>11803.631244370072</v>
      </c>
    </row>
    <row r="579" spans="1:9" x14ac:dyDescent="0.25">
      <c r="A579" s="129">
        <v>2012</v>
      </c>
      <c r="B579" s="129" t="s">
        <v>733</v>
      </c>
      <c r="C579" s="129" t="s">
        <v>727</v>
      </c>
      <c r="E579" s="129" t="s">
        <v>737</v>
      </c>
      <c r="F579" s="129" t="s">
        <v>628</v>
      </c>
      <c r="G579" s="129" t="s">
        <v>754</v>
      </c>
      <c r="I579" s="199">
        <v>6566.9925377580885</v>
      </c>
    </row>
    <row r="580" spans="1:9" x14ac:dyDescent="0.25">
      <c r="A580" s="129">
        <v>2012</v>
      </c>
      <c r="B580" s="129" t="s">
        <v>738</v>
      </c>
      <c r="D580" s="129" t="s">
        <v>728</v>
      </c>
      <c r="E580" s="129" t="s">
        <v>676</v>
      </c>
      <c r="F580" s="129" t="s">
        <v>628</v>
      </c>
      <c r="G580" s="129" t="s">
        <v>754</v>
      </c>
      <c r="I580" s="199">
        <v>8356.4161908229144</v>
      </c>
    </row>
    <row r="581" spans="1:9" x14ac:dyDescent="0.25">
      <c r="A581" s="129">
        <v>2012</v>
      </c>
      <c r="C581" s="129" t="s">
        <v>727</v>
      </c>
      <c r="D581" s="129" t="s">
        <v>728</v>
      </c>
      <c r="E581" s="129" t="s">
        <v>677</v>
      </c>
      <c r="F581" s="129" t="s">
        <v>628</v>
      </c>
      <c r="G581" s="129" t="s">
        <v>754</v>
      </c>
      <c r="I581" s="199">
        <v>23778.628808933849</v>
      </c>
    </row>
    <row r="582" spans="1:9" x14ac:dyDescent="0.25">
      <c r="A582" s="129">
        <v>2012</v>
      </c>
      <c r="B582" s="129" t="s">
        <v>733</v>
      </c>
      <c r="C582" s="129" t="s">
        <v>727</v>
      </c>
      <c r="E582" s="129" t="s">
        <v>739</v>
      </c>
      <c r="F582" s="129" t="s">
        <v>628</v>
      </c>
      <c r="G582" s="129" t="s">
        <v>754</v>
      </c>
      <c r="I582" s="199">
        <v>1065.1234391548605</v>
      </c>
    </row>
    <row r="583" spans="1:9" x14ac:dyDescent="0.25">
      <c r="A583" s="129">
        <v>2012</v>
      </c>
      <c r="B583" s="129" t="s">
        <v>733</v>
      </c>
      <c r="C583" s="129" t="s">
        <v>727</v>
      </c>
      <c r="E583" s="129" t="s">
        <v>740</v>
      </c>
      <c r="F583" s="129" t="s">
        <v>628</v>
      </c>
      <c r="G583" s="129" t="s">
        <v>754</v>
      </c>
      <c r="I583" s="199">
        <v>3329.4168389762544</v>
      </c>
    </row>
    <row r="584" spans="1:9" x14ac:dyDescent="0.25">
      <c r="A584" s="129">
        <v>2012</v>
      </c>
      <c r="B584" s="129" t="s">
        <v>738</v>
      </c>
      <c r="D584" s="129" t="s">
        <v>728</v>
      </c>
      <c r="E584" s="129" t="s">
        <v>678</v>
      </c>
      <c r="F584" s="129" t="s">
        <v>628</v>
      </c>
      <c r="G584" s="129" t="s">
        <v>754</v>
      </c>
      <c r="I584" s="199">
        <v>2180.4520372323741</v>
      </c>
    </row>
    <row r="585" spans="1:9" x14ac:dyDescent="0.25">
      <c r="A585" s="129">
        <v>2012</v>
      </c>
      <c r="B585" s="129" t="s">
        <v>733</v>
      </c>
      <c r="C585" s="129" t="s">
        <v>727</v>
      </c>
      <c r="E585" s="129" t="s">
        <v>741</v>
      </c>
      <c r="F585" s="129" t="s">
        <v>628</v>
      </c>
      <c r="G585" s="129" t="s">
        <v>754</v>
      </c>
      <c r="I585" s="199">
        <v>5528.7572635389997</v>
      </c>
    </row>
    <row r="586" spans="1:9" x14ac:dyDescent="0.25">
      <c r="A586" s="129">
        <v>2012</v>
      </c>
      <c r="B586" s="129" t="s">
        <v>733</v>
      </c>
      <c r="C586" s="129" t="s">
        <v>727</v>
      </c>
      <c r="E586" s="129" t="s">
        <v>742</v>
      </c>
      <c r="F586" s="129" t="s">
        <v>628</v>
      </c>
      <c r="G586" s="129" t="s">
        <v>754</v>
      </c>
      <c r="I586" s="199">
        <v>4458.7779776572561</v>
      </c>
    </row>
    <row r="587" spans="1:9" x14ac:dyDescent="0.25">
      <c r="A587" s="129">
        <v>2012</v>
      </c>
      <c r="B587" s="129" t="s">
        <v>738</v>
      </c>
      <c r="D587" s="129" t="s">
        <v>728</v>
      </c>
      <c r="E587" s="129" t="s">
        <v>679</v>
      </c>
      <c r="F587" s="129" t="s">
        <v>628</v>
      </c>
      <c r="G587" s="129" t="s">
        <v>754</v>
      </c>
      <c r="I587" s="199">
        <v>5081.1685542522491</v>
      </c>
    </row>
    <row r="588" spans="1:9" x14ac:dyDescent="0.25">
      <c r="A588" s="129">
        <v>2012</v>
      </c>
      <c r="B588" s="129" t="s">
        <v>733</v>
      </c>
      <c r="C588" s="129" t="s">
        <v>727</v>
      </c>
      <c r="E588" s="129" t="s">
        <v>743</v>
      </c>
      <c r="F588" s="129" t="s">
        <v>628</v>
      </c>
      <c r="G588" s="129" t="s">
        <v>754</v>
      </c>
      <c r="I588" s="199"/>
    </row>
    <row r="589" spans="1:9" x14ac:dyDescent="0.25">
      <c r="A589" s="129">
        <v>2012</v>
      </c>
      <c r="B589" s="129" t="s">
        <v>733</v>
      </c>
      <c r="C589" s="129" t="s">
        <v>727</v>
      </c>
      <c r="E589" s="129" t="s">
        <v>744</v>
      </c>
      <c r="F589" s="129" t="s">
        <v>628</v>
      </c>
      <c r="G589" s="129" t="s">
        <v>754</v>
      </c>
      <c r="I589" s="199"/>
    </row>
    <row r="590" spans="1:9" x14ac:dyDescent="0.25">
      <c r="A590" s="129">
        <v>2012</v>
      </c>
      <c r="B590" s="129" t="s">
        <v>738</v>
      </c>
      <c r="D590" s="129" t="s">
        <v>728</v>
      </c>
      <c r="E590" s="129" t="s">
        <v>680</v>
      </c>
      <c r="F590" s="129" t="s">
        <v>628</v>
      </c>
      <c r="G590" s="129" t="s">
        <v>754</v>
      </c>
      <c r="I590" s="199">
        <v>4001.1335845412655</v>
      </c>
    </row>
    <row r="591" spans="1:9" x14ac:dyDescent="0.25">
      <c r="A591" s="129">
        <v>2012</v>
      </c>
      <c r="C591" s="129" t="s">
        <v>727</v>
      </c>
      <c r="D591" s="129" t="s">
        <v>728</v>
      </c>
      <c r="E591" s="129" t="s">
        <v>681</v>
      </c>
      <c r="F591" s="129" t="s">
        <v>628</v>
      </c>
      <c r="G591" s="129" t="s">
        <v>754</v>
      </c>
      <c r="I591" s="199">
        <v>5479.3171595703279</v>
      </c>
    </row>
    <row r="592" spans="1:9" x14ac:dyDescent="0.25">
      <c r="A592" s="129">
        <v>2012</v>
      </c>
      <c r="B592" s="129" t="s">
        <v>733</v>
      </c>
      <c r="C592" s="129" t="s">
        <v>727</v>
      </c>
      <c r="E592" s="129" t="s">
        <v>745</v>
      </c>
      <c r="F592" s="129" t="s">
        <v>628</v>
      </c>
      <c r="G592" s="129" t="s">
        <v>754</v>
      </c>
      <c r="I592" s="199">
        <v>10902.390042624</v>
      </c>
    </row>
    <row r="593" spans="1:9" x14ac:dyDescent="0.25">
      <c r="A593" s="129">
        <v>2012</v>
      </c>
      <c r="B593" s="129" t="s">
        <v>733</v>
      </c>
      <c r="C593" s="129" t="s">
        <v>727</v>
      </c>
      <c r="E593" s="129" t="s">
        <v>746</v>
      </c>
      <c r="F593" s="129" t="s">
        <v>628</v>
      </c>
      <c r="G593" s="129" t="s">
        <v>754</v>
      </c>
      <c r="I593" s="199">
        <v>3007.6520590198393</v>
      </c>
    </row>
    <row r="594" spans="1:9" x14ac:dyDescent="0.25">
      <c r="A594" s="129">
        <v>2012</v>
      </c>
      <c r="B594" s="129" t="s">
        <v>738</v>
      </c>
      <c r="D594" s="129" t="s">
        <v>728</v>
      </c>
      <c r="E594" s="129" t="s">
        <v>682</v>
      </c>
      <c r="F594" s="129" t="s">
        <v>628</v>
      </c>
      <c r="G594" s="129" t="s">
        <v>754</v>
      </c>
      <c r="I594" s="199">
        <v>9475.7702755278078</v>
      </c>
    </row>
    <row r="595" spans="1:9" x14ac:dyDescent="0.25">
      <c r="A595" s="129">
        <v>2012</v>
      </c>
      <c r="C595" s="129" t="s">
        <v>727</v>
      </c>
      <c r="D595" s="129" t="s">
        <v>728</v>
      </c>
      <c r="E595" s="129" t="s">
        <v>683</v>
      </c>
      <c r="F595" s="129" t="s">
        <v>628</v>
      </c>
      <c r="G595" s="129" t="s">
        <v>754</v>
      </c>
      <c r="I595" s="199">
        <v>3753.415309351245</v>
      </c>
    </row>
    <row r="596" spans="1:9" x14ac:dyDescent="0.25">
      <c r="A596" s="129">
        <v>2012</v>
      </c>
      <c r="B596" s="129" t="s">
        <v>733</v>
      </c>
      <c r="E596" s="129" t="s">
        <v>747</v>
      </c>
      <c r="F596" s="129" t="s">
        <v>628</v>
      </c>
      <c r="G596" s="129" t="s">
        <v>754</v>
      </c>
      <c r="I596" s="199">
        <v>27221.945062213101</v>
      </c>
    </row>
    <row r="597" spans="1:9" x14ac:dyDescent="0.25">
      <c r="A597" s="129">
        <v>2012</v>
      </c>
      <c r="B597" s="129" t="s">
        <v>733</v>
      </c>
      <c r="E597" s="129" t="s">
        <v>748</v>
      </c>
      <c r="F597" s="129" t="s">
        <v>628</v>
      </c>
      <c r="G597" s="129" t="s">
        <v>754</v>
      </c>
      <c r="I597" s="199">
        <v>2041.6892736859945</v>
      </c>
    </row>
    <row r="598" spans="1:9" x14ac:dyDescent="0.25">
      <c r="A598" s="129">
        <v>2012</v>
      </c>
      <c r="B598" s="129" t="s">
        <v>738</v>
      </c>
      <c r="C598" s="129" t="s">
        <v>727</v>
      </c>
      <c r="D598" s="129" t="s">
        <v>728</v>
      </c>
      <c r="E598" s="129" t="s">
        <v>684</v>
      </c>
      <c r="F598" s="129" t="s">
        <v>628</v>
      </c>
      <c r="G598" s="129" t="s">
        <v>754</v>
      </c>
      <c r="I598" s="199">
        <v>19435.061583677303</v>
      </c>
    </row>
    <row r="599" spans="1:9" x14ac:dyDescent="0.25">
      <c r="A599" s="129">
        <v>2012</v>
      </c>
      <c r="C599" s="129" t="s">
        <v>727</v>
      </c>
      <c r="D599" s="129" t="s">
        <v>728</v>
      </c>
      <c r="E599" s="129" t="s">
        <v>685</v>
      </c>
      <c r="F599" s="129" t="s">
        <v>628</v>
      </c>
      <c r="G599" s="129" t="s">
        <v>754</v>
      </c>
      <c r="I599" s="199">
        <v>2516.2755547728298</v>
      </c>
    </row>
    <row r="600" spans="1:9" x14ac:dyDescent="0.25">
      <c r="A600" s="129">
        <v>2012</v>
      </c>
      <c r="B600" s="129" t="s">
        <v>733</v>
      </c>
      <c r="C600" s="129" t="s">
        <v>727</v>
      </c>
      <c r="E600" s="129" t="s">
        <v>749</v>
      </c>
      <c r="F600" s="129" t="s">
        <v>628</v>
      </c>
      <c r="G600" s="129" t="s">
        <v>754</v>
      </c>
      <c r="I600" s="199">
        <v>14588.013881952647</v>
      </c>
    </row>
    <row r="601" spans="1:9" x14ac:dyDescent="0.25">
      <c r="A601" s="129">
        <v>2012</v>
      </c>
      <c r="B601" s="129" t="s">
        <v>733</v>
      </c>
      <c r="C601" s="129" t="s">
        <v>727</v>
      </c>
      <c r="E601" s="129" t="s">
        <v>750</v>
      </c>
      <c r="F601" s="129" t="s">
        <v>628</v>
      </c>
      <c r="G601" s="129" t="s">
        <v>754</v>
      </c>
      <c r="I601" s="199">
        <v>1607.9099071279325</v>
      </c>
    </row>
    <row r="602" spans="1:9" x14ac:dyDescent="0.25">
      <c r="A602" s="129">
        <v>2012</v>
      </c>
      <c r="B602" s="129" t="s">
        <v>738</v>
      </c>
      <c r="D602" s="129" t="s">
        <v>728</v>
      </c>
      <c r="E602" s="129" t="s">
        <v>686</v>
      </c>
      <c r="F602" s="129" t="s">
        <v>628</v>
      </c>
      <c r="G602" s="129" t="s">
        <v>754</v>
      </c>
      <c r="I602" s="199">
        <v>10467.486891884837</v>
      </c>
    </row>
    <row r="603" spans="1:9" x14ac:dyDescent="0.25">
      <c r="A603" s="129">
        <v>2012</v>
      </c>
      <c r="B603" s="129" t="s">
        <v>733</v>
      </c>
      <c r="C603" s="129" t="s">
        <v>727</v>
      </c>
      <c r="E603" s="129" t="s">
        <v>734</v>
      </c>
      <c r="F603" s="129" t="s">
        <v>628</v>
      </c>
      <c r="G603" s="129" t="s">
        <v>755</v>
      </c>
      <c r="I603" s="199">
        <v>960.173663698111</v>
      </c>
    </row>
    <row r="604" spans="1:9" x14ac:dyDescent="0.25">
      <c r="A604" s="129">
        <v>2012</v>
      </c>
      <c r="B604" s="129" t="s">
        <v>733</v>
      </c>
      <c r="C604" s="129" t="s">
        <v>727</v>
      </c>
      <c r="E604" s="129" t="s">
        <v>736</v>
      </c>
      <c r="F604" s="129" t="s">
        <v>628</v>
      </c>
      <c r="G604" s="129" t="s">
        <v>755</v>
      </c>
      <c r="I604" s="199">
        <v>7139.7566417009584</v>
      </c>
    </row>
    <row r="605" spans="1:9" x14ac:dyDescent="0.25">
      <c r="A605" s="129">
        <v>2012</v>
      </c>
      <c r="B605" s="129" t="s">
        <v>733</v>
      </c>
      <c r="C605" s="129" t="s">
        <v>727</v>
      </c>
      <c r="E605" s="129" t="s">
        <v>737</v>
      </c>
      <c r="F605" s="129" t="s">
        <v>628</v>
      </c>
      <c r="G605" s="129" t="s">
        <v>755</v>
      </c>
      <c r="I605" s="199">
        <v>1893.5453608868404</v>
      </c>
    </row>
    <row r="606" spans="1:9" x14ac:dyDescent="0.25">
      <c r="A606" s="129">
        <v>2012</v>
      </c>
      <c r="B606" s="129" t="s">
        <v>738</v>
      </c>
      <c r="D606" s="129" t="s">
        <v>728</v>
      </c>
      <c r="E606" s="129" t="s">
        <v>676</v>
      </c>
      <c r="F606" s="129" t="s">
        <v>628</v>
      </c>
      <c r="G606" s="129" t="s">
        <v>755</v>
      </c>
      <c r="I606" s="199">
        <v>9993.4756662859108</v>
      </c>
    </row>
    <row r="607" spans="1:9" x14ac:dyDescent="0.25">
      <c r="A607" s="129">
        <v>2012</v>
      </c>
      <c r="C607" s="129" t="s">
        <v>727</v>
      </c>
      <c r="D607" s="129" t="s">
        <v>728</v>
      </c>
      <c r="E607" s="129" t="s">
        <v>677</v>
      </c>
      <c r="F607" s="129" t="s">
        <v>628</v>
      </c>
      <c r="G607" s="129" t="s">
        <v>755</v>
      </c>
      <c r="I607" s="199">
        <v>15857.830772426505</v>
      </c>
    </row>
    <row r="608" spans="1:9" x14ac:dyDescent="0.25">
      <c r="A608" s="129">
        <v>2012</v>
      </c>
      <c r="B608" s="129" t="s">
        <v>733</v>
      </c>
      <c r="C608" s="129" t="s">
        <v>727</v>
      </c>
      <c r="E608" s="129" t="s">
        <v>739</v>
      </c>
      <c r="F608" s="129" t="s">
        <v>628</v>
      </c>
      <c r="G608" s="129" t="s">
        <v>755</v>
      </c>
      <c r="I608" s="199">
        <v>223.29619707341283</v>
      </c>
    </row>
    <row r="609" spans="1:9" x14ac:dyDescent="0.25">
      <c r="A609" s="129">
        <v>2012</v>
      </c>
      <c r="B609" s="129" t="s">
        <v>733</v>
      </c>
      <c r="C609" s="129" t="s">
        <v>727</v>
      </c>
      <c r="E609" s="129" t="s">
        <v>740</v>
      </c>
      <c r="F609" s="129" t="s">
        <v>628</v>
      </c>
      <c r="G609" s="129" t="s">
        <v>755</v>
      </c>
      <c r="I609" s="199">
        <v>677.55674066868005</v>
      </c>
    </row>
    <row r="610" spans="1:9" x14ac:dyDescent="0.25">
      <c r="A610" s="129">
        <v>2012</v>
      </c>
      <c r="B610" s="129" t="s">
        <v>738</v>
      </c>
      <c r="D610" s="129" t="s">
        <v>728</v>
      </c>
      <c r="E610" s="129" t="s">
        <v>678</v>
      </c>
      <c r="F610" s="129" t="s">
        <v>628</v>
      </c>
      <c r="G610" s="129" t="s">
        <v>755</v>
      </c>
      <c r="I610" s="199">
        <v>900.85293774209288</v>
      </c>
    </row>
    <row r="611" spans="1:9" x14ac:dyDescent="0.25">
      <c r="A611" s="129">
        <v>2012</v>
      </c>
      <c r="B611" s="129" t="s">
        <v>733</v>
      </c>
      <c r="C611" s="129" t="s">
        <v>727</v>
      </c>
      <c r="E611" s="129" t="s">
        <v>741</v>
      </c>
      <c r="F611" s="129" t="s">
        <v>628</v>
      </c>
      <c r="G611" s="129" t="s">
        <v>755</v>
      </c>
      <c r="I611" s="199">
        <v>1421.3914952069972</v>
      </c>
    </row>
    <row r="612" spans="1:9" x14ac:dyDescent="0.25">
      <c r="A612" s="129">
        <v>2012</v>
      </c>
      <c r="B612" s="129" t="s">
        <v>733</v>
      </c>
      <c r="C612" s="129" t="s">
        <v>727</v>
      </c>
      <c r="E612" s="129" t="s">
        <v>742</v>
      </c>
      <c r="F612" s="129" t="s">
        <v>628</v>
      </c>
      <c r="G612" s="129" t="s">
        <v>755</v>
      </c>
      <c r="I612" s="199">
        <v>824.36235482608163</v>
      </c>
    </row>
    <row r="613" spans="1:9" x14ac:dyDescent="0.25">
      <c r="A613" s="129">
        <v>2012</v>
      </c>
      <c r="B613" s="129" t="s">
        <v>738</v>
      </c>
      <c r="D613" s="129" t="s">
        <v>728</v>
      </c>
      <c r="E613" s="129" t="s">
        <v>679</v>
      </c>
      <c r="F613" s="129" t="s">
        <v>628</v>
      </c>
      <c r="G613" s="129" t="s">
        <v>755</v>
      </c>
      <c r="I613" s="199">
        <v>2245.7538500330784</v>
      </c>
    </row>
    <row r="614" spans="1:9" x14ac:dyDescent="0.25">
      <c r="A614" s="129">
        <v>2012</v>
      </c>
      <c r="B614" s="129" t="s">
        <v>733</v>
      </c>
      <c r="C614" s="129" t="s">
        <v>727</v>
      </c>
      <c r="E614" s="129" t="s">
        <v>743</v>
      </c>
      <c r="F614" s="129" t="s">
        <v>628</v>
      </c>
      <c r="G614" s="129" t="s">
        <v>755</v>
      </c>
      <c r="I614" s="199"/>
    </row>
    <row r="615" spans="1:9" x14ac:dyDescent="0.25">
      <c r="A615" s="129">
        <v>2012</v>
      </c>
      <c r="B615" s="129" t="s">
        <v>733</v>
      </c>
      <c r="C615" s="129" t="s">
        <v>727</v>
      </c>
      <c r="E615" s="129" t="s">
        <v>744</v>
      </c>
      <c r="F615" s="129" t="s">
        <v>628</v>
      </c>
      <c r="G615" s="129" t="s">
        <v>755</v>
      </c>
      <c r="I615" s="199"/>
    </row>
    <row r="616" spans="1:9" x14ac:dyDescent="0.25">
      <c r="A616" s="129">
        <v>2012</v>
      </c>
      <c r="B616" s="129" t="s">
        <v>738</v>
      </c>
      <c r="D616" s="129" t="s">
        <v>728</v>
      </c>
      <c r="E616" s="129" t="s">
        <v>680</v>
      </c>
      <c r="F616" s="129" t="s">
        <v>628</v>
      </c>
      <c r="G616" s="129" t="s">
        <v>755</v>
      </c>
      <c r="I616" s="199">
        <v>1243.5658164548397</v>
      </c>
    </row>
    <row r="617" spans="1:9" x14ac:dyDescent="0.25">
      <c r="A617" s="129">
        <v>2012</v>
      </c>
      <c r="C617" s="129" t="s">
        <v>727</v>
      </c>
      <c r="D617" s="129" t="s">
        <v>728</v>
      </c>
      <c r="E617" s="129" t="s">
        <v>681</v>
      </c>
      <c r="F617" s="129" t="s">
        <v>628</v>
      </c>
      <c r="G617" s="129" t="s">
        <v>755</v>
      </c>
      <c r="I617" s="199">
        <v>2640.2042144321622</v>
      </c>
    </row>
    <row r="618" spans="1:9" x14ac:dyDescent="0.25">
      <c r="A618" s="129">
        <v>2012</v>
      </c>
      <c r="B618" s="129" t="s">
        <v>733</v>
      </c>
      <c r="C618" s="129" t="s">
        <v>727</v>
      </c>
      <c r="E618" s="129" t="s">
        <v>745</v>
      </c>
      <c r="F618" s="129" t="s">
        <v>628</v>
      </c>
      <c r="G618" s="129" t="s">
        <v>755</v>
      </c>
      <c r="I618" s="199">
        <v>5815.9053516468393</v>
      </c>
    </row>
    <row r="619" spans="1:9" x14ac:dyDescent="0.25">
      <c r="A619" s="129">
        <v>2012</v>
      </c>
      <c r="B619" s="129" t="s">
        <v>733</v>
      </c>
      <c r="C619" s="129" t="s">
        <v>727</v>
      </c>
      <c r="E619" s="129" t="s">
        <v>746</v>
      </c>
      <c r="F619" s="129" t="s">
        <v>628</v>
      </c>
      <c r="G619" s="129" t="s">
        <v>755</v>
      </c>
      <c r="I619" s="199">
        <v>353.87794510035951</v>
      </c>
    </row>
    <row r="620" spans="1:9" x14ac:dyDescent="0.25">
      <c r="A620" s="129">
        <v>2012</v>
      </c>
      <c r="B620" s="129" t="s">
        <v>738</v>
      </c>
      <c r="D620" s="129" t="s">
        <v>728</v>
      </c>
      <c r="E620" s="129" t="s">
        <v>682</v>
      </c>
      <c r="F620" s="129" t="s">
        <v>628</v>
      </c>
      <c r="G620" s="129" t="s">
        <v>755</v>
      </c>
      <c r="I620" s="199">
        <v>6169.7832967471986</v>
      </c>
    </row>
    <row r="621" spans="1:9" x14ac:dyDescent="0.25">
      <c r="A621" s="129">
        <v>2012</v>
      </c>
      <c r="C621" s="129" t="s">
        <v>727</v>
      </c>
      <c r="D621" s="129" t="s">
        <v>728</v>
      </c>
      <c r="E621" s="129" t="s">
        <v>683</v>
      </c>
      <c r="F621" s="129" t="s">
        <v>628</v>
      </c>
      <c r="G621" s="129" t="s">
        <v>755</v>
      </c>
      <c r="I621" s="199">
        <v>1047.430676787633</v>
      </c>
    </row>
    <row r="622" spans="1:9" x14ac:dyDescent="0.25">
      <c r="A622" s="129">
        <v>2012</v>
      </c>
      <c r="B622" s="129" t="s">
        <v>733</v>
      </c>
      <c r="E622" s="129" t="s">
        <v>747</v>
      </c>
      <c r="F622" s="129" t="s">
        <v>628</v>
      </c>
      <c r="G622" s="129" t="s">
        <v>755</v>
      </c>
      <c r="I622" s="199">
        <v>8819.7682112133189</v>
      </c>
    </row>
    <row r="623" spans="1:9" x14ac:dyDescent="0.25">
      <c r="A623" s="129">
        <v>2012</v>
      </c>
      <c r="B623" s="129" t="s">
        <v>733</v>
      </c>
      <c r="E623" s="129" t="s">
        <v>748</v>
      </c>
      <c r="F623" s="129" t="s">
        <v>628</v>
      </c>
      <c r="G623" s="129" t="s">
        <v>755</v>
      </c>
      <c r="I623" s="199">
        <v>296.1471438671515</v>
      </c>
    </row>
    <row r="624" spans="1:9" x14ac:dyDescent="0.25">
      <c r="A624" s="129">
        <v>2012</v>
      </c>
      <c r="B624" s="129" t="s">
        <v>738</v>
      </c>
      <c r="C624" s="129" t="s">
        <v>727</v>
      </c>
      <c r="D624" s="129" t="s">
        <v>728</v>
      </c>
      <c r="E624" s="129" t="s">
        <v>684</v>
      </c>
      <c r="F624" s="129" t="s">
        <v>628</v>
      </c>
      <c r="G624" s="129" t="s">
        <v>755</v>
      </c>
      <c r="I624" s="199">
        <v>9115.9153550804695</v>
      </c>
    </row>
    <row r="625" spans="1:9" x14ac:dyDescent="0.25">
      <c r="A625" s="129">
        <v>2012</v>
      </c>
      <c r="C625" s="129" t="s">
        <v>727</v>
      </c>
      <c r="D625" s="129" t="s">
        <v>728</v>
      </c>
      <c r="E625" s="129" t="s">
        <v>685</v>
      </c>
      <c r="F625" s="129" t="s">
        <v>628</v>
      </c>
      <c r="G625" s="129" t="s">
        <v>755</v>
      </c>
      <c r="I625" s="199">
        <v>652.09867467860533</v>
      </c>
    </row>
    <row r="626" spans="1:9" x14ac:dyDescent="0.25">
      <c r="A626" s="129">
        <v>2012</v>
      </c>
      <c r="B626" s="129" t="s">
        <v>733</v>
      </c>
      <c r="C626" s="129" t="s">
        <v>727</v>
      </c>
      <c r="E626" s="129" t="s">
        <v>749</v>
      </c>
      <c r="F626" s="129" t="s">
        <v>628</v>
      </c>
      <c r="G626" s="129" t="s">
        <v>755</v>
      </c>
      <c r="I626" s="199">
        <v>2516.6966624598499</v>
      </c>
    </row>
    <row r="627" spans="1:9" x14ac:dyDescent="0.25">
      <c r="A627" s="129">
        <v>2012</v>
      </c>
      <c r="B627" s="129" t="s">
        <v>733</v>
      </c>
      <c r="C627" s="129" t="s">
        <v>727</v>
      </c>
      <c r="E627" s="129" t="s">
        <v>750</v>
      </c>
      <c r="F627" s="129" t="s">
        <v>628</v>
      </c>
      <c r="G627" s="129" t="s">
        <v>755</v>
      </c>
      <c r="I627" s="199">
        <v>129.01380774236372</v>
      </c>
    </row>
    <row r="628" spans="1:9" x14ac:dyDescent="0.25">
      <c r="A628" s="129">
        <v>2012</v>
      </c>
      <c r="B628" s="129" t="s">
        <v>738</v>
      </c>
      <c r="D628" s="129" t="s">
        <v>728</v>
      </c>
      <c r="E628" s="129" t="s">
        <v>686</v>
      </c>
      <c r="F628" s="129" t="s">
        <v>628</v>
      </c>
      <c r="G628" s="129" t="s">
        <v>755</v>
      </c>
      <c r="I628" s="199">
        <v>2645.7104702022134</v>
      </c>
    </row>
    <row r="629" spans="1:9" x14ac:dyDescent="0.25">
      <c r="A629" s="129">
        <v>2013</v>
      </c>
      <c r="B629" s="129" t="s">
        <v>733</v>
      </c>
      <c r="C629" s="129" t="s">
        <v>727</v>
      </c>
      <c r="E629" s="129" t="s">
        <v>734</v>
      </c>
      <c r="F629" s="129" t="s">
        <v>628</v>
      </c>
      <c r="G629" s="129" t="s">
        <v>735</v>
      </c>
      <c r="I629" s="199">
        <v>879.5</v>
      </c>
    </row>
    <row r="630" spans="1:9" x14ac:dyDescent="0.25">
      <c r="A630" s="129">
        <v>2013</v>
      </c>
      <c r="B630" s="129" t="s">
        <v>733</v>
      </c>
      <c r="C630" s="129" t="s">
        <v>727</v>
      </c>
      <c r="E630" s="129" t="s">
        <v>736</v>
      </c>
      <c r="F630" s="129" t="s">
        <v>628</v>
      </c>
      <c r="G630" s="129" t="s">
        <v>735</v>
      </c>
      <c r="I630" s="199">
        <v>6455</v>
      </c>
    </row>
    <row r="631" spans="1:9" x14ac:dyDescent="0.25">
      <c r="A631" s="129">
        <v>2013</v>
      </c>
      <c r="B631" s="129" t="s">
        <v>733</v>
      </c>
      <c r="C631" s="129" t="s">
        <v>727</v>
      </c>
      <c r="E631" s="129" t="s">
        <v>737</v>
      </c>
      <c r="F631" s="129" t="s">
        <v>628</v>
      </c>
      <c r="G631" s="129" t="s">
        <v>735</v>
      </c>
      <c r="I631" s="199">
        <v>1923.3</v>
      </c>
    </row>
    <row r="632" spans="1:9" x14ac:dyDescent="0.25">
      <c r="A632" s="129">
        <v>2013</v>
      </c>
      <c r="B632" s="129" t="s">
        <v>738</v>
      </c>
      <c r="D632" s="129" t="s">
        <v>728</v>
      </c>
      <c r="E632" s="129" t="s">
        <v>676</v>
      </c>
      <c r="F632" s="129" t="s">
        <v>628</v>
      </c>
      <c r="G632" s="129" t="s">
        <v>735</v>
      </c>
      <c r="I632" s="199">
        <v>9257.7999999999993</v>
      </c>
    </row>
    <row r="633" spans="1:9" x14ac:dyDescent="0.25">
      <c r="A633" s="129">
        <v>2013</v>
      </c>
      <c r="C633" s="129" t="s">
        <v>727</v>
      </c>
      <c r="D633" s="129" t="s">
        <v>728</v>
      </c>
      <c r="E633" s="129" t="s">
        <v>677</v>
      </c>
      <c r="F633" s="129" t="s">
        <v>628</v>
      </c>
      <c r="G633" s="129" t="s">
        <v>735</v>
      </c>
      <c r="I633" s="199">
        <v>15342.3</v>
      </c>
    </row>
    <row r="634" spans="1:9" x14ac:dyDescent="0.25">
      <c r="A634" s="129">
        <v>2013</v>
      </c>
      <c r="B634" s="129" t="s">
        <v>733</v>
      </c>
      <c r="C634" s="129" t="s">
        <v>727</v>
      </c>
      <c r="E634" s="129" t="s">
        <v>739</v>
      </c>
      <c r="F634" s="129" t="s">
        <v>628</v>
      </c>
      <c r="G634" s="129" t="s">
        <v>735</v>
      </c>
      <c r="I634" s="199">
        <v>264.3</v>
      </c>
    </row>
    <row r="635" spans="1:9" x14ac:dyDescent="0.25">
      <c r="A635" s="129">
        <v>2013</v>
      </c>
      <c r="B635" s="129" t="s">
        <v>733</v>
      </c>
      <c r="C635" s="129" t="s">
        <v>727</v>
      </c>
      <c r="E635" s="129" t="s">
        <v>740</v>
      </c>
      <c r="F635" s="129" t="s">
        <v>628</v>
      </c>
      <c r="G635" s="129" t="s">
        <v>735</v>
      </c>
      <c r="I635" s="199">
        <v>716.8</v>
      </c>
    </row>
    <row r="636" spans="1:9" x14ac:dyDescent="0.25">
      <c r="A636" s="129">
        <v>2013</v>
      </c>
      <c r="B636" s="129" t="s">
        <v>738</v>
      </c>
      <c r="D636" s="129" t="s">
        <v>728</v>
      </c>
      <c r="E636" s="129" t="s">
        <v>678</v>
      </c>
      <c r="F636" s="129" t="s">
        <v>628</v>
      </c>
      <c r="G636" s="129" t="s">
        <v>735</v>
      </c>
      <c r="I636" s="199">
        <v>981.09999999999991</v>
      </c>
    </row>
    <row r="637" spans="1:9" x14ac:dyDescent="0.25">
      <c r="A637" s="129">
        <v>2013</v>
      </c>
      <c r="B637" s="129" t="s">
        <v>733</v>
      </c>
      <c r="C637" s="129" t="s">
        <v>727</v>
      </c>
      <c r="E637" s="129" t="s">
        <v>741</v>
      </c>
      <c r="F637" s="129" t="s">
        <v>628</v>
      </c>
      <c r="G637" s="129" t="s">
        <v>735</v>
      </c>
      <c r="I637" s="199">
        <v>1515.6</v>
      </c>
    </row>
    <row r="638" spans="1:9" x14ac:dyDescent="0.25">
      <c r="A638" s="129">
        <v>2013</v>
      </c>
      <c r="B638" s="129" t="s">
        <v>733</v>
      </c>
      <c r="C638" s="129" t="s">
        <v>727</v>
      </c>
      <c r="E638" s="129" t="s">
        <v>742</v>
      </c>
      <c r="F638" s="129" t="s">
        <v>628</v>
      </c>
      <c r="G638" s="129" t="s">
        <v>735</v>
      </c>
      <c r="I638" s="199">
        <v>1017.8</v>
      </c>
    </row>
    <row r="639" spans="1:9" x14ac:dyDescent="0.25">
      <c r="A639" s="129">
        <v>2013</v>
      </c>
      <c r="B639" s="129" t="s">
        <v>738</v>
      </c>
      <c r="D639" s="129" t="s">
        <v>728</v>
      </c>
      <c r="E639" s="129" t="s">
        <v>679</v>
      </c>
      <c r="F639" s="129" t="s">
        <v>628</v>
      </c>
      <c r="G639" s="129" t="s">
        <v>735</v>
      </c>
      <c r="I639" s="199">
        <v>2533.3999999999996</v>
      </c>
    </row>
    <row r="640" spans="1:9" x14ac:dyDescent="0.25">
      <c r="A640" s="129">
        <v>2013</v>
      </c>
      <c r="B640" s="129" t="s">
        <v>733</v>
      </c>
      <c r="C640" s="129" t="s">
        <v>727</v>
      </c>
      <c r="E640" s="129" t="s">
        <v>743</v>
      </c>
      <c r="F640" s="129" t="s">
        <v>628</v>
      </c>
      <c r="G640" s="129" t="s">
        <v>735</v>
      </c>
      <c r="I640" s="199"/>
    </row>
    <row r="641" spans="1:9" x14ac:dyDescent="0.25">
      <c r="A641" s="129">
        <v>2013</v>
      </c>
      <c r="B641" s="129" t="s">
        <v>733</v>
      </c>
      <c r="C641" s="129" t="s">
        <v>727</v>
      </c>
      <c r="E641" s="129" t="s">
        <v>744</v>
      </c>
      <c r="F641" s="129" t="s">
        <v>628</v>
      </c>
      <c r="G641" s="129" t="s">
        <v>735</v>
      </c>
      <c r="I641" s="199"/>
    </row>
    <row r="642" spans="1:9" x14ac:dyDescent="0.25">
      <c r="A642" s="129">
        <v>2013</v>
      </c>
      <c r="B642" s="129" t="s">
        <v>738</v>
      </c>
      <c r="D642" s="129" t="s">
        <v>728</v>
      </c>
      <c r="E642" s="129" t="s">
        <v>680</v>
      </c>
      <c r="F642" s="129" t="s">
        <v>628</v>
      </c>
      <c r="G642" s="129" t="s">
        <v>735</v>
      </c>
      <c r="I642" s="199">
        <v>1269.97</v>
      </c>
    </row>
    <row r="643" spans="1:9" x14ac:dyDescent="0.25">
      <c r="A643" s="129">
        <v>2013</v>
      </c>
      <c r="C643" s="129" t="s">
        <v>727</v>
      </c>
      <c r="D643" s="129" t="s">
        <v>728</v>
      </c>
      <c r="E643" s="129" t="s">
        <v>681</v>
      </c>
      <c r="F643" s="129" t="s">
        <v>628</v>
      </c>
      <c r="G643" s="129" t="s">
        <v>735</v>
      </c>
      <c r="I643" s="199">
        <v>2695.2</v>
      </c>
    </row>
    <row r="644" spans="1:9" x14ac:dyDescent="0.25">
      <c r="A644" s="129">
        <v>2013</v>
      </c>
      <c r="B644" s="129" t="s">
        <v>733</v>
      </c>
      <c r="C644" s="129" t="s">
        <v>727</v>
      </c>
      <c r="E644" s="129" t="s">
        <v>745</v>
      </c>
      <c r="F644" s="129" t="s">
        <v>628</v>
      </c>
      <c r="G644" s="129" t="s">
        <v>735</v>
      </c>
      <c r="I644" s="199">
        <v>5448.7</v>
      </c>
    </row>
    <row r="645" spans="1:9" x14ac:dyDescent="0.25">
      <c r="A645" s="129">
        <v>2013</v>
      </c>
      <c r="B645" s="129" t="s">
        <v>733</v>
      </c>
      <c r="C645" s="129" t="s">
        <v>727</v>
      </c>
      <c r="E645" s="129" t="s">
        <v>746</v>
      </c>
      <c r="F645" s="129" t="s">
        <v>628</v>
      </c>
      <c r="G645" s="129" t="s">
        <v>735</v>
      </c>
      <c r="I645" s="199">
        <v>313.7</v>
      </c>
    </row>
    <row r="646" spans="1:9" x14ac:dyDescent="0.25">
      <c r="A646" s="129">
        <v>2013</v>
      </c>
      <c r="B646" s="129" t="s">
        <v>738</v>
      </c>
      <c r="D646" s="129" t="s">
        <v>728</v>
      </c>
      <c r="E646" s="129" t="s">
        <v>682</v>
      </c>
      <c r="F646" s="129" t="s">
        <v>628</v>
      </c>
      <c r="G646" s="129" t="s">
        <v>735</v>
      </c>
      <c r="I646" s="199">
        <v>5762.4</v>
      </c>
    </row>
    <row r="647" spans="1:9" x14ac:dyDescent="0.25">
      <c r="A647" s="129">
        <v>2013</v>
      </c>
      <c r="C647" s="129" t="s">
        <v>727</v>
      </c>
      <c r="D647" s="129" t="s">
        <v>728</v>
      </c>
      <c r="E647" s="129" t="s">
        <v>683</v>
      </c>
      <c r="F647" s="129" t="s">
        <v>628</v>
      </c>
      <c r="G647" s="129" t="s">
        <v>735</v>
      </c>
      <c r="I647" s="199">
        <v>959</v>
      </c>
    </row>
    <row r="648" spans="1:9" x14ac:dyDescent="0.25">
      <c r="A648" s="129">
        <v>2013</v>
      </c>
      <c r="B648" s="129" t="s">
        <v>733</v>
      </c>
      <c r="E648" s="129" t="s">
        <v>747</v>
      </c>
      <c r="F648" s="129" t="s">
        <v>628</v>
      </c>
      <c r="G648" s="129" t="s">
        <v>735</v>
      </c>
      <c r="I648" s="199">
        <v>8593.6</v>
      </c>
    </row>
    <row r="649" spans="1:9" x14ac:dyDescent="0.25">
      <c r="A649" s="129">
        <v>2013</v>
      </c>
      <c r="B649" s="129" t="s">
        <v>733</v>
      </c>
      <c r="E649" s="129" t="s">
        <v>748</v>
      </c>
      <c r="F649" s="129" t="s">
        <v>628</v>
      </c>
      <c r="G649" s="129" t="s">
        <v>735</v>
      </c>
      <c r="I649" s="199">
        <v>249.6</v>
      </c>
    </row>
    <row r="650" spans="1:9" x14ac:dyDescent="0.25">
      <c r="A650" s="129">
        <v>2013</v>
      </c>
      <c r="B650" s="129" t="s">
        <v>738</v>
      </c>
      <c r="C650" s="129" t="s">
        <v>727</v>
      </c>
      <c r="D650" s="129" t="s">
        <v>728</v>
      </c>
      <c r="E650" s="129" t="s">
        <v>684</v>
      </c>
      <c r="F650" s="129" t="s">
        <v>628</v>
      </c>
      <c r="G650" s="129" t="s">
        <v>735</v>
      </c>
      <c r="I650" s="199">
        <v>8843.2000000000007</v>
      </c>
    </row>
    <row r="651" spans="1:9" x14ac:dyDescent="0.25">
      <c r="A651" s="129">
        <v>2013</v>
      </c>
      <c r="C651" s="129" t="s">
        <v>727</v>
      </c>
      <c r="D651" s="129" t="s">
        <v>728</v>
      </c>
      <c r="E651" s="129" t="s">
        <v>685</v>
      </c>
      <c r="F651" s="129" t="s">
        <v>628</v>
      </c>
      <c r="G651" s="129" t="s">
        <v>735</v>
      </c>
      <c r="I651" s="199">
        <v>647.70000000000005</v>
      </c>
    </row>
    <row r="652" spans="1:9" x14ac:dyDescent="0.25">
      <c r="A652" s="129">
        <v>2013</v>
      </c>
      <c r="B652" s="129" t="s">
        <v>733</v>
      </c>
      <c r="C652" s="129" t="s">
        <v>727</v>
      </c>
      <c r="E652" s="129" t="s">
        <v>749</v>
      </c>
      <c r="F652" s="129" t="s">
        <v>628</v>
      </c>
      <c r="G652" s="129" t="s">
        <v>735</v>
      </c>
      <c r="I652" s="199">
        <v>2177.9</v>
      </c>
    </row>
    <row r="653" spans="1:9" x14ac:dyDescent="0.25">
      <c r="A653" s="129">
        <v>2013</v>
      </c>
      <c r="B653" s="129" t="s">
        <v>733</v>
      </c>
      <c r="C653" s="129" t="s">
        <v>727</v>
      </c>
      <c r="E653" s="129" t="s">
        <v>750</v>
      </c>
      <c r="F653" s="129" t="s">
        <v>628</v>
      </c>
      <c r="G653" s="129" t="s">
        <v>735</v>
      </c>
      <c r="I653" s="199">
        <v>128.6</v>
      </c>
    </row>
    <row r="654" spans="1:9" x14ac:dyDescent="0.25">
      <c r="A654" s="129">
        <v>2013</v>
      </c>
      <c r="B654" s="129" t="s">
        <v>738</v>
      </c>
      <c r="D654" s="129" t="s">
        <v>728</v>
      </c>
      <c r="E654" s="129" t="s">
        <v>686</v>
      </c>
      <c r="F654" s="129" t="s">
        <v>628</v>
      </c>
      <c r="G654" s="129" t="s">
        <v>735</v>
      </c>
      <c r="I654" s="199">
        <v>2306.5</v>
      </c>
    </row>
    <row r="655" spans="1:9" x14ac:dyDescent="0.25">
      <c r="A655" s="129">
        <v>2013</v>
      </c>
      <c r="B655" s="129" t="s">
        <v>733</v>
      </c>
      <c r="C655" s="129" t="s">
        <v>727</v>
      </c>
      <c r="E655" s="129" t="s">
        <v>734</v>
      </c>
      <c r="F655" s="129" t="s">
        <v>628</v>
      </c>
      <c r="G655" s="129" t="s">
        <v>751</v>
      </c>
      <c r="I655" s="199">
        <v>459</v>
      </c>
    </row>
    <row r="656" spans="1:9" x14ac:dyDescent="0.25">
      <c r="A656" s="129">
        <v>2013</v>
      </c>
      <c r="B656" s="129" t="s">
        <v>733</v>
      </c>
      <c r="C656" s="129" t="s">
        <v>727</v>
      </c>
      <c r="E656" s="129" t="s">
        <v>736</v>
      </c>
      <c r="F656" s="129" t="s">
        <v>628</v>
      </c>
      <c r="G656" s="129" t="s">
        <v>751</v>
      </c>
      <c r="I656" s="199">
        <v>3678</v>
      </c>
    </row>
    <row r="657" spans="1:9" x14ac:dyDescent="0.25">
      <c r="A657" s="129">
        <v>2013</v>
      </c>
      <c r="B657" s="129" t="s">
        <v>733</v>
      </c>
      <c r="C657" s="129" t="s">
        <v>727</v>
      </c>
      <c r="E657" s="129" t="s">
        <v>737</v>
      </c>
      <c r="F657" s="129" t="s">
        <v>628</v>
      </c>
      <c r="G657" s="129" t="s">
        <v>751</v>
      </c>
      <c r="I657" s="199">
        <v>1803</v>
      </c>
    </row>
    <row r="658" spans="1:9" x14ac:dyDescent="0.25">
      <c r="A658" s="129">
        <v>2013</v>
      </c>
      <c r="B658" s="129" t="s">
        <v>738</v>
      </c>
      <c r="D658" s="129" t="s">
        <v>728</v>
      </c>
      <c r="E658" s="129" t="s">
        <v>676</v>
      </c>
      <c r="F658" s="129" t="s">
        <v>628</v>
      </c>
      <c r="G658" s="129" t="s">
        <v>751</v>
      </c>
      <c r="I658" s="199">
        <v>5940</v>
      </c>
    </row>
    <row r="659" spans="1:9" x14ac:dyDescent="0.25">
      <c r="A659" s="129">
        <v>2013</v>
      </c>
      <c r="C659" s="129" t="s">
        <v>727</v>
      </c>
      <c r="D659" s="129" t="s">
        <v>728</v>
      </c>
      <c r="E659" s="129" t="s">
        <v>677</v>
      </c>
      <c r="F659" s="129" t="s">
        <v>628</v>
      </c>
      <c r="G659" s="129" t="s">
        <v>751</v>
      </c>
      <c r="I659" s="199">
        <v>5757</v>
      </c>
    </row>
    <row r="660" spans="1:9" x14ac:dyDescent="0.25">
      <c r="A660" s="129">
        <v>2013</v>
      </c>
      <c r="B660" s="129" t="s">
        <v>733</v>
      </c>
      <c r="C660" s="129" t="s">
        <v>727</v>
      </c>
      <c r="E660" s="129" t="s">
        <v>739</v>
      </c>
      <c r="F660" s="129" t="s">
        <v>628</v>
      </c>
      <c r="G660" s="129" t="s">
        <v>751</v>
      </c>
      <c r="I660" s="199">
        <v>99</v>
      </c>
    </row>
    <row r="661" spans="1:9" x14ac:dyDescent="0.25">
      <c r="A661" s="129">
        <v>2013</v>
      </c>
      <c r="B661" s="129" t="s">
        <v>733</v>
      </c>
      <c r="C661" s="129" t="s">
        <v>727</v>
      </c>
      <c r="E661" s="129" t="s">
        <v>740</v>
      </c>
      <c r="F661" s="129" t="s">
        <v>628</v>
      </c>
      <c r="G661" s="129" t="s">
        <v>751</v>
      </c>
      <c r="I661" s="199">
        <v>410</v>
      </c>
    </row>
    <row r="662" spans="1:9" x14ac:dyDescent="0.25">
      <c r="A662" s="129">
        <v>2013</v>
      </c>
      <c r="B662" s="129" t="s">
        <v>738</v>
      </c>
      <c r="D662" s="129" t="s">
        <v>728</v>
      </c>
      <c r="E662" s="129" t="s">
        <v>678</v>
      </c>
      <c r="F662" s="129" t="s">
        <v>628</v>
      </c>
      <c r="G662" s="129" t="s">
        <v>751</v>
      </c>
      <c r="I662" s="199">
        <v>509</v>
      </c>
    </row>
    <row r="663" spans="1:9" x14ac:dyDescent="0.25">
      <c r="A663" s="129">
        <v>2013</v>
      </c>
      <c r="B663" s="129" t="s">
        <v>733</v>
      </c>
      <c r="C663" s="129" t="s">
        <v>727</v>
      </c>
      <c r="E663" s="129" t="s">
        <v>741</v>
      </c>
      <c r="F663" s="129" t="s">
        <v>628</v>
      </c>
      <c r="G663" s="129" t="s">
        <v>751</v>
      </c>
      <c r="I663" s="199">
        <v>1222</v>
      </c>
    </row>
    <row r="664" spans="1:9" x14ac:dyDescent="0.25">
      <c r="A664" s="129">
        <v>2013</v>
      </c>
      <c r="B664" s="129" t="s">
        <v>733</v>
      </c>
      <c r="C664" s="129" t="s">
        <v>727</v>
      </c>
      <c r="E664" s="129" t="s">
        <v>742</v>
      </c>
      <c r="F664" s="129" t="s">
        <v>628</v>
      </c>
      <c r="G664" s="129" t="s">
        <v>751</v>
      </c>
      <c r="I664" s="199">
        <v>812</v>
      </c>
    </row>
    <row r="665" spans="1:9" x14ac:dyDescent="0.25">
      <c r="A665" s="129">
        <v>2013</v>
      </c>
      <c r="B665" s="129" t="s">
        <v>738</v>
      </c>
      <c r="D665" s="129" t="s">
        <v>728</v>
      </c>
      <c r="E665" s="129" t="s">
        <v>679</v>
      </c>
      <c r="F665" s="129" t="s">
        <v>628</v>
      </c>
      <c r="G665" s="129" t="s">
        <v>751</v>
      </c>
      <c r="I665" s="199">
        <v>2034</v>
      </c>
    </row>
    <row r="666" spans="1:9" x14ac:dyDescent="0.25">
      <c r="A666" s="129">
        <v>2013</v>
      </c>
      <c r="B666" s="129" t="s">
        <v>733</v>
      </c>
      <c r="C666" s="129" t="s">
        <v>727</v>
      </c>
      <c r="E666" s="129" t="s">
        <v>743</v>
      </c>
      <c r="F666" s="129" t="s">
        <v>628</v>
      </c>
      <c r="G666" s="129" t="s">
        <v>751</v>
      </c>
      <c r="I666" s="199"/>
    </row>
    <row r="667" spans="1:9" x14ac:dyDescent="0.25">
      <c r="A667" s="129">
        <v>2013</v>
      </c>
      <c r="B667" s="129" t="s">
        <v>733</v>
      </c>
      <c r="C667" s="129" t="s">
        <v>727</v>
      </c>
      <c r="E667" s="129" t="s">
        <v>744</v>
      </c>
      <c r="F667" s="129" t="s">
        <v>628</v>
      </c>
      <c r="G667" s="129" t="s">
        <v>751</v>
      </c>
      <c r="I667" s="199"/>
    </row>
    <row r="668" spans="1:9" x14ac:dyDescent="0.25">
      <c r="A668" s="129">
        <v>2013</v>
      </c>
      <c r="B668" s="129" t="s">
        <v>738</v>
      </c>
      <c r="D668" s="129" t="s">
        <v>728</v>
      </c>
      <c r="E668" s="129" t="s">
        <v>680</v>
      </c>
      <c r="F668" s="129" t="s">
        <v>628</v>
      </c>
      <c r="G668" s="129" t="s">
        <v>751</v>
      </c>
      <c r="I668" s="199">
        <v>742</v>
      </c>
    </row>
    <row r="669" spans="1:9" x14ac:dyDescent="0.25">
      <c r="A669" s="129">
        <v>2013</v>
      </c>
      <c r="C669" s="129" t="s">
        <v>727</v>
      </c>
      <c r="D669" s="129" t="s">
        <v>728</v>
      </c>
      <c r="E669" s="129" t="s">
        <v>681</v>
      </c>
      <c r="F669" s="129" t="s">
        <v>628</v>
      </c>
      <c r="G669" s="129" t="s">
        <v>751</v>
      </c>
      <c r="I669" s="199">
        <v>1795</v>
      </c>
    </row>
    <row r="670" spans="1:9" x14ac:dyDescent="0.25">
      <c r="A670" s="129">
        <v>2013</v>
      </c>
      <c r="B670" s="129" t="s">
        <v>733</v>
      </c>
      <c r="C670" s="129" t="s">
        <v>727</v>
      </c>
      <c r="E670" s="129" t="s">
        <v>745</v>
      </c>
      <c r="F670" s="129" t="s">
        <v>628</v>
      </c>
      <c r="G670" s="129" t="s">
        <v>751</v>
      </c>
      <c r="I670" s="199">
        <v>1367</v>
      </c>
    </row>
    <row r="671" spans="1:9" x14ac:dyDescent="0.25">
      <c r="A671" s="129">
        <v>2013</v>
      </c>
      <c r="B671" s="129" t="s">
        <v>733</v>
      </c>
      <c r="C671" s="129" t="s">
        <v>727</v>
      </c>
      <c r="E671" s="129" t="s">
        <v>746</v>
      </c>
      <c r="F671" s="129" t="s">
        <v>628</v>
      </c>
      <c r="G671" s="129" t="s">
        <v>751</v>
      </c>
      <c r="I671" s="199">
        <v>195</v>
      </c>
    </row>
    <row r="672" spans="1:9" x14ac:dyDescent="0.25">
      <c r="A672" s="129">
        <v>2013</v>
      </c>
      <c r="B672" s="129" t="s">
        <v>738</v>
      </c>
      <c r="D672" s="129" t="s">
        <v>728</v>
      </c>
      <c r="E672" s="129" t="s">
        <v>682</v>
      </c>
      <c r="F672" s="129" t="s">
        <v>628</v>
      </c>
      <c r="G672" s="129" t="s">
        <v>751</v>
      </c>
      <c r="I672" s="199">
        <v>1562</v>
      </c>
    </row>
    <row r="673" spans="1:9" x14ac:dyDescent="0.25">
      <c r="A673" s="129">
        <v>2013</v>
      </c>
      <c r="C673" s="129" t="s">
        <v>727</v>
      </c>
      <c r="D673" s="129" t="s">
        <v>728</v>
      </c>
      <c r="E673" s="129" t="s">
        <v>683</v>
      </c>
      <c r="F673" s="129" t="s">
        <v>628</v>
      </c>
      <c r="G673" s="129" t="s">
        <v>751</v>
      </c>
      <c r="I673" s="199">
        <v>695</v>
      </c>
    </row>
    <row r="674" spans="1:9" x14ac:dyDescent="0.25">
      <c r="A674" s="129">
        <v>2013</v>
      </c>
      <c r="B674" s="129" t="s">
        <v>733</v>
      </c>
      <c r="E674" s="129" t="s">
        <v>747</v>
      </c>
      <c r="F674" s="129" t="s">
        <v>628</v>
      </c>
      <c r="G674" s="129" t="s">
        <v>751</v>
      </c>
      <c r="I674" s="199">
        <v>2857</v>
      </c>
    </row>
    <row r="675" spans="1:9" x14ac:dyDescent="0.25">
      <c r="A675" s="129">
        <v>2013</v>
      </c>
      <c r="B675" s="129" t="s">
        <v>733</v>
      </c>
      <c r="E675" s="129" t="s">
        <v>748</v>
      </c>
      <c r="F675" s="129" t="s">
        <v>628</v>
      </c>
      <c r="G675" s="129" t="s">
        <v>751</v>
      </c>
      <c r="I675" s="199">
        <v>106</v>
      </c>
    </row>
    <row r="676" spans="1:9" x14ac:dyDescent="0.25">
      <c r="A676" s="129">
        <v>2013</v>
      </c>
      <c r="B676" s="129" t="s">
        <v>738</v>
      </c>
      <c r="C676" s="129" t="s">
        <v>727</v>
      </c>
      <c r="D676" s="129" t="s">
        <v>728</v>
      </c>
      <c r="E676" s="129" t="s">
        <v>684</v>
      </c>
      <c r="F676" s="129" t="s">
        <v>628</v>
      </c>
      <c r="G676" s="129" t="s">
        <v>751</v>
      </c>
      <c r="I676" s="199">
        <v>2963</v>
      </c>
    </row>
    <row r="677" spans="1:9" x14ac:dyDescent="0.25">
      <c r="A677" s="129">
        <v>2013</v>
      </c>
      <c r="C677" s="129" t="s">
        <v>727</v>
      </c>
      <c r="D677" s="129" t="s">
        <v>728</v>
      </c>
      <c r="E677" s="129" t="s">
        <v>685</v>
      </c>
      <c r="F677" s="129" t="s">
        <v>628</v>
      </c>
      <c r="G677" s="129" t="s">
        <v>751</v>
      </c>
      <c r="I677" s="199">
        <v>307</v>
      </c>
    </row>
    <row r="678" spans="1:9" x14ac:dyDescent="0.25">
      <c r="A678" s="129">
        <v>2013</v>
      </c>
      <c r="B678" s="129" t="s">
        <v>733</v>
      </c>
      <c r="C678" s="129" t="s">
        <v>727</v>
      </c>
      <c r="E678" s="129" t="s">
        <v>749</v>
      </c>
      <c r="F678" s="129" t="s">
        <v>628</v>
      </c>
      <c r="G678" s="129" t="s">
        <v>751</v>
      </c>
      <c r="I678" s="199">
        <v>205</v>
      </c>
    </row>
    <row r="679" spans="1:9" x14ac:dyDescent="0.25">
      <c r="A679" s="129">
        <v>2013</v>
      </c>
      <c r="B679" s="129" t="s">
        <v>733</v>
      </c>
      <c r="C679" s="129" t="s">
        <v>727</v>
      </c>
      <c r="E679" s="129" t="s">
        <v>750</v>
      </c>
      <c r="F679" s="129" t="s">
        <v>628</v>
      </c>
      <c r="G679" s="129" t="s">
        <v>751</v>
      </c>
      <c r="I679" s="199">
        <v>18</v>
      </c>
    </row>
    <row r="680" spans="1:9" x14ac:dyDescent="0.25">
      <c r="A680" s="129">
        <v>2013</v>
      </c>
      <c r="B680" s="129" t="s">
        <v>738</v>
      </c>
      <c r="D680" s="129" t="s">
        <v>728</v>
      </c>
      <c r="E680" s="129" t="s">
        <v>686</v>
      </c>
      <c r="F680" s="129" t="s">
        <v>628</v>
      </c>
      <c r="G680" s="129" t="s">
        <v>751</v>
      </c>
      <c r="I680" s="199">
        <v>223</v>
      </c>
    </row>
    <row r="681" spans="1:9" x14ac:dyDescent="0.25">
      <c r="A681" s="129">
        <v>2013</v>
      </c>
      <c r="B681" s="129" t="s">
        <v>733</v>
      </c>
      <c r="C681" s="129" t="s">
        <v>727</v>
      </c>
      <c r="E681" s="129" t="s">
        <v>734</v>
      </c>
      <c r="F681" s="129" t="s">
        <v>628</v>
      </c>
      <c r="G681" s="129" t="s">
        <v>752</v>
      </c>
      <c r="I681" s="199">
        <v>354</v>
      </c>
    </row>
    <row r="682" spans="1:9" x14ac:dyDescent="0.25">
      <c r="A682" s="129">
        <v>2013</v>
      </c>
      <c r="B682" s="129" t="s">
        <v>733</v>
      </c>
      <c r="C682" s="129" t="s">
        <v>727</v>
      </c>
      <c r="E682" s="129" t="s">
        <v>736</v>
      </c>
      <c r="F682" s="129" t="s">
        <v>628</v>
      </c>
      <c r="G682" s="129" t="s">
        <v>752</v>
      </c>
      <c r="I682" s="199">
        <v>2031</v>
      </c>
    </row>
    <row r="683" spans="1:9" x14ac:dyDescent="0.25">
      <c r="A683" s="129">
        <v>2013</v>
      </c>
      <c r="B683" s="129" t="s">
        <v>733</v>
      </c>
      <c r="C683" s="129" t="s">
        <v>727</v>
      </c>
      <c r="E683" s="129" t="s">
        <v>737</v>
      </c>
      <c r="F683" s="129" t="s">
        <v>628</v>
      </c>
      <c r="G683" s="129" t="s">
        <v>752</v>
      </c>
      <c r="I683" s="199">
        <v>52</v>
      </c>
    </row>
    <row r="684" spans="1:9" x14ac:dyDescent="0.25">
      <c r="A684" s="129">
        <v>2013</v>
      </c>
      <c r="B684" s="129" t="s">
        <v>738</v>
      </c>
      <c r="D684" s="129" t="s">
        <v>728</v>
      </c>
      <c r="E684" s="129" t="s">
        <v>676</v>
      </c>
      <c r="F684" s="129" t="s">
        <v>628</v>
      </c>
      <c r="G684" s="129" t="s">
        <v>752</v>
      </c>
      <c r="I684" s="199">
        <v>2437</v>
      </c>
    </row>
    <row r="685" spans="1:9" x14ac:dyDescent="0.25">
      <c r="A685" s="129">
        <v>2013</v>
      </c>
      <c r="C685" s="129" t="s">
        <v>727</v>
      </c>
      <c r="D685" s="129" t="s">
        <v>728</v>
      </c>
      <c r="E685" s="129" t="s">
        <v>677</v>
      </c>
      <c r="F685" s="129" t="s">
        <v>628</v>
      </c>
      <c r="G685" s="129" t="s">
        <v>752</v>
      </c>
      <c r="I685" s="199">
        <v>3532</v>
      </c>
    </row>
    <row r="686" spans="1:9" x14ac:dyDescent="0.25">
      <c r="A686" s="129">
        <v>2013</v>
      </c>
      <c r="B686" s="129" t="s">
        <v>733</v>
      </c>
      <c r="C686" s="129" t="s">
        <v>727</v>
      </c>
      <c r="E686" s="129" t="s">
        <v>739</v>
      </c>
      <c r="F686" s="129" t="s">
        <v>628</v>
      </c>
      <c r="G686" s="129" t="s">
        <v>752</v>
      </c>
      <c r="I686" s="199">
        <v>50</v>
      </c>
    </row>
    <row r="687" spans="1:9" x14ac:dyDescent="0.25">
      <c r="A687" s="129">
        <v>2013</v>
      </c>
      <c r="B687" s="129" t="s">
        <v>733</v>
      </c>
      <c r="C687" s="129" t="s">
        <v>727</v>
      </c>
      <c r="E687" s="129" t="s">
        <v>740</v>
      </c>
      <c r="F687" s="129" t="s">
        <v>628</v>
      </c>
      <c r="G687" s="129" t="s">
        <v>752</v>
      </c>
      <c r="I687" s="199">
        <v>188</v>
      </c>
    </row>
    <row r="688" spans="1:9" x14ac:dyDescent="0.25">
      <c r="A688" s="129">
        <v>2013</v>
      </c>
      <c r="B688" s="129" t="s">
        <v>738</v>
      </c>
      <c r="D688" s="129" t="s">
        <v>728</v>
      </c>
      <c r="E688" s="129" t="s">
        <v>678</v>
      </c>
      <c r="F688" s="129" t="s">
        <v>628</v>
      </c>
      <c r="G688" s="129" t="s">
        <v>752</v>
      </c>
      <c r="I688" s="199">
        <v>238</v>
      </c>
    </row>
    <row r="689" spans="1:9" x14ac:dyDescent="0.25">
      <c r="A689" s="129">
        <v>2013</v>
      </c>
      <c r="B689" s="129" t="s">
        <v>733</v>
      </c>
      <c r="C689" s="129" t="s">
        <v>727</v>
      </c>
      <c r="E689" s="129" t="s">
        <v>741</v>
      </c>
      <c r="F689" s="129" t="s">
        <v>628</v>
      </c>
      <c r="G689" s="129" t="s">
        <v>752</v>
      </c>
      <c r="I689" s="199">
        <v>204</v>
      </c>
    </row>
    <row r="690" spans="1:9" x14ac:dyDescent="0.25">
      <c r="A690" s="129">
        <v>2013</v>
      </c>
      <c r="B690" s="129" t="s">
        <v>733</v>
      </c>
      <c r="C690" s="129" t="s">
        <v>727</v>
      </c>
      <c r="E690" s="129" t="s">
        <v>742</v>
      </c>
      <c r="F690" s="129" t="s">
        <v>628</v>
      </c>
      <c r="G690" s="129" t="s">
        <v>752</v>
      </c>
      <c r="I690" s="199">
        <v>111</v>
      </c>
    </row>
    <row r="691" spans="1:9" x14ac:dyDescent="0.25">
      <c r="A691" s="129">
        <v>2013</v>
      </c>
      <c r="B691" s="129" t="s">
        <v>738</v>
      </c>
      <c r="D691" s="129" t="s">
        <v>728</v>
      </c>
      <c r="E691" s="129" t="s">
        <v>679</v>
      </c>
      <c r="F691" s="129" t="s">
        <v>628</v>
      </c>
      <c r="G691" s="129" t="s">
        <v>752</v>
      </c>
      <c r="I691" s="199">
        <v>315</v>
      </c>
    </row>
    <row r="692" spans="1:9" x14ac:dyDescent="0.25">
      <c r="A692" s="129">
        <v>2013</v>
      </c>
      <c r="B692" s="129" t="s">
        <v>733</v>
      </c>
      <c r="C692" s="129" t="s">
        <v>727</v>
      </c>
      <c r="E692" s="129" t="s">
        <v>743</v>
      </c>
      <c r="F692" s="129" t="s">
        <v>628</v>
      </c>
      <c r="G692" s="129" t="s">
        <v>752</v>
      </c>
      <c r="I692" s="199"/>
    </row>
    <row r="693" spans="1:9" x14ac:dyDescent="0.25">
      <c r="A693" s="129">
        <v>2013</v>
      </c>
      <c r="B693" s="129" t="s">
        <v>733</v>
      </c>
      <c r="C693" s="129" t="s">
        <v>727</v>
      </c>
      <c r="E693" s="129" t="s">
        <v>744</v>
      </c>
      <c r="F693" s="129" t="s">
        <v>628</v>
      </c>
      <c r="G693" s="129" t="s">
        <v>752</v>
      </c>
      <c r="I693" s="199"/>
    </row>
    <row r="694" spans="1:9" x14ac:dyDescent="0.25">
      <c r="A694" s="129">
        <v>2013</v>
      </c>
      <c r="B694" s="129" t="s">
        <v>738</v>
      </c>
      <c r="D694" s="129" t="s">
        <v>728</v>
      </c>
      <c r="E694" s="129" t="s">
        <v>680</v>
      </c>
      <c r="F694" s="129" t="s">
        <v>628</v>
      </c>
      <c r="G694" s="129" t="s">
        <v>752</v>
      </c>
      <c r="I694" s="199">
        <v>214</v>
      </c>
    </row>
    <row r="695" spans="1:9" x14ac:dyDescent="0.25">
      <c r="A695" s="129">
        <v>2013</v>
      </c>
      <c r="C695" s="129" t="s">
        <v>727</v>
      </c>
      <c r="D695" s="129" t="s">
        <v>728</v>
      </c>
      <c r="E695" s="129" t="s">
        <v>681</v>
      </c>
      <c r="F695" s="129" t="s">
        <v>628</v>
      </c>
      <c r="G695" s="129" t="s">
        <v>752</v>
      </c>
      <c r="I695" s="199">
        <v>319</v>
      </c>
    </row>
    <row r="696" spans="1:9" x14ac:dyDescent="0.25">
      <c r="A696" s="129">
        <v>2013</v>
      </c>
      <c r="B696" s="129" t="s">
        <v>733</v>
      </c>
      <c r="C696" s="129" t="s">
        <v>727</v>
      </c>
      <c r="E696" s="129" t="s">
        <v>745</v>
      </c>
      <c r="F696" s="129" t="s">
        <v>628</v>
      </c>
      <c r="G696" s="129" t="s">
        <v>752</v>
      </c>
      <c r="I696" s="199">
        <v>1617</v>
      </c>
    </row>
    <row r="697" spans="1:9" x14ac:dyDescent="0.25">
      <c r="A697" s="129">
        <v>2013</v>
      </c>
      <c r="B697" s="129" t="s">
        <v>733</v>
      </c>
      <c r="C697" s="129" t="s">
        <v>727</v>
      </c>
      <c r="E697" s="129" t="s">
        <v>746</v>
      </c>
      <c r="F697" s="129" t="s">
        <v>628</v>
      </c>
      <c r="G697" s="129" t="s">
        <v>752</v>
      </c>
      <c r="I697" s="199">
        <v>64</v>
      </c>
    </row>
    <row r="698" spans="1:9" x14ac:dyDescent="0.25">
      <c r="A698" s="129">
        <v>2013</v>
      </c>
      <c r="B698" s="129" t="s">
        <v>738</v>
      </c>
      <c r="D698" s="129" t="s">
        <v>728</v>
      </c>
      <c r="E698" s="129" t="s">
        <v>682</v>
      </c>
      <c r="F698" s="129" t="s">
        <v>628</v>
      </c>
      <c r="G698" s="129" t="s">
        <v>752</v>
      </c>
      <c r="I698" s="199">
        <v>1681</v>
      </c>
    </row>
    <row r="699" spans="1:9" x14ac:dyDescent="0.25">
      <c r="A699" s="129">
        <v>2013</v>
      </c>
      <c r="C699" s="129" t="s">
        <v>727</v>
      </c>
      <c r="D699" s="129" t="s">
        <v>728</v>
      </c>
      <c r="E699" s="129" t="s">
        <v>683</v>
      </c>
      <c r="F699" s="129" t="s">
        <v>628</v>
      </c>
      <c r="G699" s="129" t="s">
        <v>752</v>
      </c>
      <c r="I699" s="199">
        <v>146</v>
      </c>
    </row>
    <row r="700" spans="1:9" x14ac:dyDescent="0.25">
      <c r="A700" s="129">
        <v>2013</v>
      </c>
      <c r="B700" s="129" t="s">
        <v>733</v>
      </c>
      <c r="E700" s="129" t="s">
        <v>747</v>
      </c>
      <c r="F700" s="129" t="s">
        <v>628</v>
      </c>
      <c r="G700" s="129" t="s">
        <v>752</v>
      </c>
      <c r="I700" s="199">
        <v>2500</v>
      </c>
    </row>
    <row r="701" spans="1:9" x14ac:dyDescent="0.25">
      <c r="A701" s="129">
        <v>2013</v>
      </c>
      <c r="B701" s="129" t="s">
        <v>733</v>
      </c>
      <c r="E701" s="129" t="s">
        <v>748</v>
      </c>
      <c r="F701" s="129" t="s">
        <v>628</v>
      </c>
      <c r="G701" s="129" t="s">
        <v>752</v>
      </c>
      <c r="I701" s="199">
        <v>87</v>
      </c>
    </row>
    <row r="702" spans="1:9" x14ac:dyDescent="0.25">
      <c r="A702" s="129">
        <v>2013</v>
      </c>
      <c r="B702" s="129" t="s">
        <v>738</v>
      </c>
      <c r="C702" s="129" t="s">
        <v>727</v>
      </c>
      <c r="D702" s="129" t="s">
        <v>728</v>
      </c>
      <c r="E702" s="129" t="s">
        <v>684</v>
      </c>
      <c r="F702" s="129" t="s">
        <v>628</v>
      </c>
      <c r="G702" s="129" t="s">
        <v>752</v>
      </c>
      <c r="I702" s="199">
        <v>2587</v>
      </c>
    </row>
    <row r="703" spans="1:9" x14ac:dyDescent="0.25">
      <c r="A703" s="129">
        <v>2013</v>
      </c>
      <c r="C703" s="129" t="s">
        <v>727</v>
      </c>
      <c r="D703" s="129" t="s">
        <v>728</v>
      </c>
      <c r="E703" s="129" t="s">
        <v>685</v>
      </c>
      <c r="F703" s="129" t="s">
        <v>628</v>
      </c>
      <c r="G703" s="129" t="s">
        <v>752</v>
      </c>
      <c r="I703" s="199">
        <v>120</v>
      </c>
    </row>
    <row r="704" spans="1:9" x14ac:dyDescent="0.25">
      <c r="A704" s="129">
        <v>2013</v>
      </c>
      <c r="B704" s="129" t="s">
        <v>733</v>
      </c>
      <c r="C704" s="129" t="s">
        <v>727</v>
      </c>
      <c r="E704" s="129" t="s">
        <v>749</v>
      </c>
      <c r="F704" s="129" t="s">
        <v>628</v>
      </c>
      <c r="G704" s="129" t="s">
        <v>752</v>
      </c>
      <c r="I704" s="199">
        <v>523</v>
      </c>
    </row>
    <row r="705" spans="1:9" x14ac:dyDescent="0.25">
      <c r="A705" s="129">
        <v>2013</v>
      </c>
      <c r="B705" s="129" t="s">
        <v>733</v>
      </c>
      <c r="C705" s="129" t="s">
        <v>727</v>
      </c>
      <c r="E705" s="129" t="s">
        <v>750</v>
      </c>
      <c r="F705" s="129" t="s">
        <v>628</v>
      </c>
      <c r="G705" s="129" t="s">
        <v>752</v>
      </c>
      <c r="I705" s="199">
        <v>47</v>
      </c>
    </row>
    <row r="706" spans="1:9" x14ac:dyDescent="0.25">
      <c r="A706" s="129">
        <v>2013</v>
      </c>
      <c r="B706" s="129" t="s">
        <v>738</v>
      </c>
      <c r="D706" s="129" t="s">
        <v>728</v>
      </c>
      <c r="E706" s="129" t="s">
        <v>686</v>
      </c>
      <c r="F706" s="129" t="s">
        <v>628</v>
      </c>
      <c r="G706" s="129" t="s">
        <v>752</v>
      </c>
      <c r="I706" s="199">
        <v>570</v>
      </c>
    </row>
    <row r="707" spans="1:9" x14ac:dyDescent="0.25">
      <c r="A707" s="129">
        <v>2013</v>
      </c>
      <c r="B707" s="129" t="s">
        <v>733</v>
      </c>
      <c r="C707" s="129" t="s">
        <v>727</v>
      </c>
      <c r="E707" s="129" t="s">
        <v>734</v>
      </c>
      <c r="F707" s="129" t="s">
        <v>628</v>
      </c>
      <c r="G707" s="129" t="s">
        <v>753</v>
      </c>
      <c r="I707" s="199">
        <v>66.5</v>
      </c>
    </row>
    <row r="708" spans="1:9" x14ac:dyDescent="0.25">
      <c r="A708" s="129">
        <v>2013</v>
      </c>
      <c r="B708" s="129" t="s">
        <v>733</v>
      </c>
      <c r="C708" s="129" t="s">
        <v>727</v>
      </c>
      <c r="E708" s="129" t="s">
        <v>736</v>
      </c>
      <c r="F708" s="129" t="s">
        <v>628</v>
      </c>
      <c r="G708" s="129" t="s">
        <v>753</v>
      </c>
      <c r="I708" s="199">
        <v>746</v>
      </c>
    </row>
    <row r="709" spans="1:9" x14ac:dyDescent="0.25">
      <c r="A709" s="129">
        <v>2013</v>
      </c>
      <c r="B709" s="129" t="s">
        <v>733</v>
      </c>
      <c r="C709" s="129" t="s">
        <v>727</v>
      </c>
      <c r="E709" s="129" t="s">
        <v>737</v>
      </c>
      <c r="F709" s="129" t="s">
        <v>628</v>
      </c>
      <c r="G709" s="129" t="s">
        <v>753</v>
      </c>
      <c r="I709" s="199">
        <v>68.3</v>
      </c>
    </row>
    <row r="710" spans="1:9" x14ac:dyDescent="0.25">
      <c r="A710" s="129">
        <v>2013</v>
      </c>
      <c r="B710" s="129" t="s">
        <v>738</v>
      </c>
      <c r="D710" s="129" t="s">
        <v>728</v>
      </c>
      <c r="E710" s="129" t="s">
        <v>676</v>
      </c>
      <c r="F710" s="129" t="s">
        <v>628</v>
      </c>
      <c r="G710" s="129" t="s">
        <v>753</v>
      </c>
      <c r="I710" s="199">
        <v>880.8</v>
      </c>
    </row>
    <row r="711" spans="1:9" x14ac:dyDescent="0.25">
      <c r="A711" s="129">
        <v>2013</v>
      </c>
      <c r="C711" s="129" t="s">
        <v>727</v>
      </c>
      <c r="D711" s="129" t="s">
        <v>728</v>
      </c>
      <c r="E711" s="129" t="s">
        <v>677</v>
      </c>
      <c r="F711" s="129" t="s">
        <v>628</v>
      </c>
      <c r="G711" s="129" t="s">
        <v>753</v>
      </c>
      <c r="I711" s="199">
        <v>6053.3</v>
      </c>
    </row>
    <row r="712" spans="1:9" x14ac:dyDescent="0.25">
      <c r="A712" s="129">
        <v>2013</v>
      </c>
      <c r="B712" s="129" t="s">
        <v>733</v>
      </c>
      <c r="C712" s="129" t="s">
        <v>727</v>
      </c>
      <c r="E712" s="129" t="s">
        <v>739</v>
      </c>
      <c r="F712" s="129" t="s">
        <v>628</v>
      </c>
      <c r="G712" s="129" t="s">
        <v>753</v>
      </c>
      <c r="I712" s="199">
        <v>115.3</v>
      </c>
    </row>
    <row r="713" spans="1:9" x14ac:dyDescent="0.25">
      <c r="A713" s="129">
        <v>2013</v>
      </c>
      <c r="B713" s="129" t="s">
        <v>733</v>
      </c>
      <c r="C713" s="129" t="s">
        <v>727</v>
      </c>
      <c r="E713" s="129" t="s">
        <v>740</v>
      </c>
      <c r="F713" s="129" t="s">
        <v>628</v>
      </c>
      <c r="G713" s="129" t="s">
        <v>753</v>
      </c>
      <c r="I713" s="199">
        <v>118.8</v>
      </c>
    </row>
    <row r="714" spans="1:9" x14ac:dyDescent="0.25">
      <c r="A714" s="129">
        <v>2013</v>
      </c>
      <c r="B714" s="129" t="s">
        <v>738</v>
      </c>
      <c r="D714" s="129" t="s">
        <v>728</v>
      </c>
      <c r="E714" s="129" t="s">
        <v>678</v>
      </c>
      <c r="F714" s="129" t="s">
        <v>628</v>
      </c>
      <c r="G714" s="129" t="s">
        <v>753</v>
      </c>
      <c r="I714" s="199">
        <v>234.1</v>
      </c>
    </row>
    <row r="715" spans="1:9" x14ac:dyDescent="0.25">
      <c r="A715" s="129">
        <v>2013</v>
      </c>
      <c r="B715" s="129" t="s">
        <v>733</v>
      </c>
      <c r="C715" s="129" t="s">
        <v>727</v>
      </c>
      <c r="E715" s="129" t="s">
        <v>741</v>
      </c>
      <c r="F715" s="129" t="s">
        <v>628</v>
      </c>
      <c r="G715" s="129" t="s">
        <v>753</v>
      </c>
      <c r="I715" s="199">
        <v>89.6</v>
      </c>
    </row>
    <row r="716" spans="1:9" x14ac:dyDescent="0.25">
      <c r="A716" s="129">
        <v>2013</v>
      </c>
      <c r="B716" s="129" t="s">
        <v>733</v>
      </c>
      <c r="C716" s="129" t="s">
        <v>727</v>
      </c>
      <c r="E716" s="129" t="s">
        <v>742</v>
      </c>
      <c r="F716" s="129" t="s">
        <v>628</v>
      </c>
      <c r="G716" s="129" t="s">
        <v>753</v>
      </c>
      <c r="I716" s="199">
        <v>94.8</v>
      </c>
    </row>
    <row r="717" spans="1:9" x14ac:dyDescent="0.25">
      <c r="A717" s="129">
        <v>2013</v>
      </c>
      <c r="B717" s="129" t="s">
        <v>738</v>
      </c>
      <c r="D717" s="129" t="s">
        <v>728</v>
      </c>
      <c r="E717" s="129" t="s">
        <v>679</v>
      </c>
      <c r="F717" s="129" t="s">
        <v>628</v>
      </c>
      <c r="G717" s="129" t="s">
        <v>753</v>
      </c>
      <c r="I717" s="199">
        <v>184.39999999999998</v>
      </c>
    </row>
    <row r="718" spans="1:9" x14ac:dyDescent="0.25">
      <c r="A718" s="129">
        <v>2013</v>
      </c>
      <c r="B718" s="129" t="s">
        <v>733</v>
      </c>
      <c r="C718" s="129" t="s">
        <v>727</v>
      </c>
      <c r="E718" s="129" t="s">
        <v>743</v>
      </c>
      <c r="F718" s="129" t="s">
        <v>628</v>
      </c>
      <c r="G718" s="129" t="s">
        <v>753</v>
      </c>
      <c r="I718" s="199"/>
    </row>
    <row r="719" spans="1:9" x14ac:dyDescent="0.25">
      <c r="A719" s="129">
        <v>2013</v>
      </c>
      <c r="B719" s="129" t="s">
        <v>733</v>
      </c>
      <c r="C719" s="129" t="s">
        <v>727</v>
      </c>
      <c r="E719" s="129" t="s">
        <v>744</v>
      </c>
      <c r="F719" s="129" t="s">
        <v>628</v>
      </c>
      <c r="G719" s="129" t="s">
        <v>753</v>
      </c>
      <c r="I719" s="199"/>
    </row>
    <row r="720" spans="1:9" x14ac:dyDescent="0.25">
      <c r="A720" s="129">
        <v>2013</v>
      </c>
      <c r="B720" s="129" t="s">
        <v>738</v>
      </c>
      <c r="D720" s="129" t="s">
        <v>728</v>
      </c>
      <c r="E720" s="129" t="s">
        <v>680</v>
      </c>
      <c r="F720" s="129" t="s">
        <v>628</v>
      </c>
      <c r="G720" s="129" t="s">
        <v>753</v>
      </c>
      <c r="I720" s="199">
        <v>313.97000000000003</v>
      </c>
    </row>
    <row r="721" spans="1:9" x14ac:dyDescent="0.25">
      <c r="A721" s="129">
        <v>2013</v>
      </c>
      <c r="C721" s="129" t="s">
        <v>727</v>
      </c>
      <c r="D721" s="129" t="s">
        <v>728</v>
      </c>
      <c r="E721" s="129" t="s">
        <v>681</v>
      </c>
      <c r="F721" s="129" t="s">
        <v>628</v>
      </c>
      <c r="G721" s="129" t="s">
        <v>753</v>
      </c>
      <c r="I721" s="199">
        <v>581.20000000000005</v>
      </c>
    </row>
    <row r="722" spans="1:9" x14ac:dyDescent="0.25">
      <c r="A722" s="129">
        <v>2013</v>
      </c>
      <c r="B722" s="129" t="s">
        <v>733</v>
      </c>
      <c r="C722" s="129" t="s">
        <v>727</v>
      </c>
      <c r="E722" s="129" t="s">
        <v>745</v>
      </c>
      <c r="F722" s="129" t="s">
        <v>628</v>
      </c>
      <c r="G722" s="129" t="s">
        <v>753</v>
      </c>
      <c r="I722" s="199">
        <v>2464.6999999999998</v>
      </c>
    </row>
    <row r="723" spans="1:9" x14ac:dyDescent="0.25">
      <c r="A723" s="129">
        <v>2013</v>
      </c>
      <c r="B723" s="129" t="s">
        <v>733</v>
      </c>
      <c r="C723" s="129" t="s">
        <v>727</v>
      </c>
      <c r="E723" s="129" t="s">
        <v>746</v>
      </c>
      <c r="F723" s="129" t="s">
        <v>628</v>
      </c>
      <c r="G723" s="129" t="s">
        <v>753</v>
      </c>
      <c r="I723" s="199">
        <v>54.7</v>
      </c>
    </row>
    <row r="724" spans="1:9" x14ac:dyDescent="0.25">
      <c r="A724" s="129">
        <v>2013</v>
      </c>
      <c r="B724" s="129" t="s">
        <v>738</v>
      </c>
      <c r="D724" s="129" t="s">
        <v>728</v>
      </c>
      <c r="E724" s="129" t="s">
        <v>682</v>
      </c>
      <c r="F724" s="129" t="s">
        <v>628</v>
      </c>
      <c r="G724" s="129" t="s">
        <v>753</v>
      </c>
      <c r="I724" s="199">
        <v>2519.3999999999996</v>
      </c>
    </row>
    <row r="725" spans="1:9" x14ac:dyDescent="0.25">
      <c r="A725" s="129">
        <v>2013</v>
      </c>
      <c r="C725" s="129" t="s">
        <v>727</v>
      </c>
      <c r="D725" s="129" t="s">
        <v>728</v>
      </c>
      <c r="E725" s="129" t="s">
        <v>683</v>
      </c>
      <c r="F725" s="129" t="s">
        <v>628</v>
      </c>
      <c r="G725" s="129" t="s">
        <v>753</v>
      </c>
      <c r="I725" s="199">
        <v>118</v>
      </c>
    </row>
    <row r="726" spans="1:9" x14ac:dyDescent="0.25">
      <c r="A726" s="129">
        <v>2013</v>
      </c>
      <c r="B726" s="129" t="s">
        <v>733</v>
      </c>
      <c r="E726" s="129" t="s">
        <v>747</v>
      </c>
      <c r="F726" s="129" t="s">
        <v>628</v>
      </c>
      <c r="G726" s="129" t="s">
        <v>753</v>
      </c>
      <c r="I726" s="199">
        <v>3236.6</v>
      </c>
    </row>
    <row r="727" spans="1:9" x14ac:dyDescent="0.25">
      <c r="A727" s="129">
        <v>2013</v>
      </c>
      <c r="B727" s="129" t="s">
        <v>733</v>
      </c>
      <c r="E727" s="129" t="s">
        <v>748</v>
      </c>
      <c r="F727" s="129" t="s">
        <v>628</v>
      </c>
      <c r="G727" s="129" t="s">
        <v>753</v>
      </c>
      <c r="I727" s="199">
        <v>56.6</v>
      </c>
    </row>
    <row r="728" spans="1:9" x14ac:dyDescent="0.25">
      <c r="A728" s="129">
        <v>2013</v>
      </c>
      <c r="B728" s="129" t="s">
        <v>738</v>
      </c>
      <c r="C728" s="129" t="s">
        <v>727</v>
      </c>
      <c r="D728" s="129" t="s">
        <v>728</v>
      </c>
      <c r="E728" s="129" t="s">
        <v>684</v>
      </c>
      <c r="F728" s="129" t="s">
        <v>628</v>
      </c>
      <c r="G728" s="129" t="s">
        <v>753</v>
      </c>
      <c r="I728" s="199">
        <v>3293.2</v>
      </c>
    </row>
    <row r="729" spans="1:9" x14ac:dyDescent="0.25">
      <c r="A729" s="129">
        <v>2013</v>
      </c>
      <c r="C729" s="129" t="s">
        <v>727</v>
      </c>
      <c r="D729" s="129" t="s">
        <v>728</v>
      </c>
      <c r="E729" s="129" t="s">
        <v>685</v>
      </c>
      <c r="F729" s="129" t="s">
        <v>628</v>
      </c>
      <c r="G729" s="129" t="s">
        <v>753</v>
      </c>
      <c r="I729" s="199">
        <v>220.7</v>
      </c>
    </row>
    <row r="730" spans="1:9" x14ac:dyDescent="0.25">
      <c r="A730" s="129">
        <v>2013</v>
      </c>
      <c r="B730" s="129" t="s">
        <v>733</v>
      </c>
      <c r="C730" s="129" t="s">
        <v>727</v>
      </c>
      <c r="E730" s="129" t="s">
        <v>749</v>
      </c>
      <c r="F730" s="129" t="s">
        <v>628</v>
      </c>
      <c r="G730" s="129" t="s">
        <v>753</v>
      </c>
      <c r="I730" s="199">
        <v>1449.9</v>
      </c>
    </row>
    <row r="731" spans="1:9" x14ac:dyDescent="0.25">
      <c r="A731" s="129">
        <v>2013</v>
      </c>
      <c r="B731" s="129" t="s">
        <v>733</v>
      </c>
      <c r="C731" s="129" t="s">
        <v>727</v>
      </c>
      <c r="E731" s="129" t="s">
        <v>750</v>
      </c>
      <c r="F731" s="129" t="s">
        <v>628</v>
      </c>
      <c r="G731" s="129" t="s">
        <v>753</v>
      </c>
      <c r="I731" s="199">
        <v>63.6</v>
      </c>
    </row>
    <row r="732" spans="1:9" x14ac:dyDescent="0.25">
      <c r="A732" s="129">
        <v>2013</v>
      </c>
      <c r="B732" s="129" t="s">
        <v>738</v>
      </c>
      <c r="D732" s="129" t="s">
        <v>728</v>
      </c>
      <c r="E732" s="129" t="s">
        <v>686</v>
      </c>
      <c r="F732" s="129" t="s">
        <v>628</v>
      </c>
      <c r="G732" s="129" t="s">
        <v>753</v>
      </c>
      <c r="I732" s="199">
        <v>1513.5</v>
      </c>
    </row>
    <row r="733" spans="1:9" x14ac:dyDescent="0.25">
      <c r="A733" s="129">
        <v>2013</v>
      </c>
      <c r="B733" s="129" t="s">
        <v>733</v>
      </c>
      <c r="C733" s="129" t="s">
        <v>727</v>
      </c>
      <c r="E733" s="129" t="s">
        <v>734</v>
      </c>
      <c r="F733" s="129" t="s">
        <v>628</v>
      </c>
      <c r="G733" s="129" t="s">
        <v>754</v>
      </c>
      <c r="I733" s="199">
        <v>3119</v>
      </c>
    </row>
    <row r="734" spans="1:9" x14ac:dyDescent="0.25">
      <c r="A734" s="129">
        <v>2013</v>
      </c>
      <c r="B734" s="129" t="s">
        <v>733</v>
      </c>
      <c r="C734" s="129" t="s">
        <v>727</v>
      </c>
      <c r="E734" s="129" t="s">
        <v>736</v>
      </c>
      <c r="F734" s="129" t="s">
        <v>628</v>
      </c>
      <c r="G734" s="129" t="s">
        <v>754</v>
      </c>
      <c r="I734" s="199">
        <v>11397</v>
      </c>
    </row>
    <row r="735" spans="1:9" x14ac:dyDescent="0.25">
      <c r="A735" s="129">
        <v>2013</v>
      </c>
      <c r="B735" s="129" t="s">
        <v>733</v>
      </c>
      <c r="C735" s="129" t="s">
        <v>727</v>
      </c>
      <c r="E735" s="129" t="s">
        <v>737</v>
      </c>
      <c r="F735" s="129" t="s">
        <v>628</v>
      </c>
      <c r="G735" s="129" t="s">
        <v>754</v>
      </c>
      <c r="I735" s="199">
        <v>7150</v>
      </c>
    </row>
    <row r="736" spans="1:9" x14ac:dyDescent="0.25">
      <c r="A736" s="129">
        <v>2013</v>
      </c>
      <c r="B736" s="129" t="s">
        <v>738</v>
      </c>
      <c r="D736" s="129" t="s">
        <v>728</v>
      </c>
      <c r="E736" s="129" t="s">
        <v>676</v>
      </c>
      <c r="F736" s="129" t="s">
        <v>628</v>
      </c>
      <c r="G736" s="129" t="s">
        <v>754</v>
      </c>
      <c r="I736" s="199">
        <v>8285.1113565216456</v>
      </c>
    </row>
    <row r="737" spans="1:9" x14ac:dyDescent="0.25">
      <c r="A737" s="129">
        <v>2013</v>
      </c>
      <c r="C737" s="129" t="s">
        <v>727</v>
      </c>
      <c r="D737" s="129" t="s">
        <v>728</v>
      </c>
      <c r="E737" s="129" t="s">
        <v>677</v>
      </c>
      <c r="F737" s="129" t="s">
        <v>628</v>
      </c>
      <c r="G737" s="129" t="s">
        <v>754</v>
      </c>
      <c r="I737" s="199">
        <v>24588</v>
      </c>
    </row>
    <row r="738" spans="1:9" x14ac:dyDescent="0.25">
      <c r="A738" s="129">
        <v>2013</v>
      </c>
      <c r="B738" s="129" t="s">
        <v>733</v>
      </c>
      <c r="C738" s="129" t="s">
        <v>727</v>
      </c>
      <c r="E738" s="129" t="s">
        <v>739</v>
      </c>
      <c r="F738" s="129" t="s">
        <v>628</v>
      </c>
      <c r="G738" s="129" t="s">
        <v>754</v>
      </c>
      <c r="I738" s="199">
        <v>1364</v>
      </c>
    </row>
    <row r="739" spans="1:9" x14ac:dyDescent="0.25">
      <c r="A739" s="129">
        <v>2013</v>
      </c>
      <c r="B739" s="129" t="s">
        <v>733</v>
      </c>
      <c r="C739" s="129" t="s">
        <v>727</v>
      </c>
      <c r="E739" s="129" t="s">
        <v>740</v>
      </c>
      <c r="F739" s="129" t="s">
        <v>628</v>
      </c>
      <c r="G739" s="129" t="s">
        <v>754</v>
      </c>
      <c r="I739" s="199">
        <v>3828</v>
      </c>
    </row>
    <row r="740" spans="1:9" x14ac:dyDescent="0.25">
      <c r="A740" s="129">
        <v>2013</v>
      </c>
      <c r="B740" s="129" t="s">
        <v>738</v>
      </c>
      <c r="D740" s="129" t="s">
        <v>728</v>
      </c>
      <c r="E740" s="129" t="s">
        <v>678</v>
      </c>
      <c r="F740" s="129" t="s">
        <v>628</v>
      </c>
      <c r="G740" s="129" t="s">
        <v>754</v>
      </c>
      <c r="I740" s="199">
        <v>2575.2481146957916</v>
      </c>
    </row>
    <row r="741" spans="1:9" x14ac:dyDescent="0.25">
      <c r="A741" s="129">
        <v>2013</v>
      </c>
      <c r="B741" s="129" t="s">
        <v>733</v>
      </c>
      <c r="C741" s="129" t="s">
        <v>727</v>
      </c>
      <c r="E741" s="129" t="s">
        <v>741</v>
      </c>
      <c r="F741" s="129" t="s">
        <v>628</v>
      </c>
      <c r="G741" s="129" t="s">
        <v>754</v>
      </c>
      <c r="I741" s="199">
        <v>6348</v>
      </c>
    </row>
    <row r="742" spans="1:9" x14ac:dyDescent="0.25">
      <c r="A742" s="129">
        <v>2013</v>
      </c>
      <c r="B742" s="129" t="s">
        <v>733</v>
      </c>
      <c r="C742" s="129" t="s">
        <v>727</v>
      </c>
      <c r="E742" s="129" t="s">
        <v>742</v>
      </c>
      <c r="F742" s="129" t="s">
        <v>628</v>
      </c>
      <c r="G742" s="129" t="s">
        <v>754</v>
      </c>
      <c r="I742" s="199">
        <v>5956</v>
      </c>
    </row>
    <row r="743" spans="1:9" x14ac:dyDescent="0.25">
      <c r="A743" s="129">
        <v>2013</v>
      </c>
      <c r="B743" s="129" t="s">
        <v>738</v>
      </c>
      <c r="D743" s="129" t="s">
        <v>728</v>
      </c>
      <c r="E743" s="129" t="s">
        <v>679</v>
      </c>
      <c r="F743" s="129" t="s">
        <v>628</v>
      </c>
      <c r="G743" s="129" t="s">
        <v>754</v>
      </c>
      <c r="I743" s="199">
        <v>6184.3036738679348</v>
      </c>
    </row>
    <row r="744" spans="1:9" x14ac:dyDescent="0.25">
      <c r="A744" s="129">
        <v>2013</v>
      </c>
      <c r="B744" s="129" t="s">
        <v>733</v>
      </c>
      <c r="C744" s="129" t="s">
        <v>727</v>
      </c>
      <c r="E744" s="129" t="s">
        <v>743</v>
      </c>
      <c r="F744" s="129" t="s">
        <v>628</v>
      </c>
      <c r="G744" s="129" t="s">
        <v>754</v>
      </c>
      <c r="I744" s="199"/>
    </row>
    <row r="745" spans="1:9" x14ac:dyDescent="0.25">
      <c r="A745" s="129">
        <v>2013</v>
      </c>
      <c r="B745" s="129" t="s">
        <v>733</v>
      </c>
      <c r="C745" s="129" t="s">
        <v>727</v>
      </c>
      <c r="E745" s="129" t="s">
        <v>744</v>
      </c>
      <c r="F745" s="129" t="s">
        <v>628</v>
      </c>
      <c r="G745" s="129" t="s">
        <v>754</v>
      </c>
      <c r="I745" s="199"/>
    </row>
    <row r="746" spans="1:9" x14ac:dyDescent="0.25">
      <c r="A746" s="129">
        <v>2013</v>
      </c>
      <c r="B746" s="129" t="s">
        <v>738</v>
      </c>
      <c r="D746" s="129" t="s">
        <v>728</v>
      </c>
      <c r="E746" s="129" t="s">
        <v>680</v>
      </c>
      <c r="F746" s="129" t="s">
        <v>628</v>
      </c>
      <c r="G746" s="129" t="s">
        <v>754</v>
      </c>
      <c r="I746" s="199">
        <v>4393</v>
      </c>
    </row>
    <row r="747" spans="1:9" x14ac:dyDescent="0.25">
      <c r="A747" s="129">
        <v>2013</v>
      </c>
      <c r="C747" s="129" t="s">
        <v>727</v>
      </c>
      <c r="D747" s="129" t="s">
        <v>728</v>
      </c>
      <c r="E747" s="129" t="s">
        <v>681</v>
      </c>
      <c r="F747" s="129" t="s">
        <v>628</v>
      </c>
      <c r="G747" s="129" t="s">
        <v>754</v>
      </c>
      <c r="I747" s="199">
        <v>5961</v>
      </c>
    </row>
    <row r="748" spans="1:9" x14ac:dyDescent="0.25">
      <c r="A748" s="129">
        <v>2013</v>
      </c>
      <c r="B748" s="129" t="s">
        <v>733</v>
      </c>
      <c r="C748" s="129" t="s">
        <v>727</v>
      </c>
      <c r="E748" s="129" t="s">
        <v>745</v>
      </c>
      <c r="F748" s="129" t="s">
        <v>628</v>
      </c>
      <c r="G748" s="129" t="s">
        <v>754</v>
      </c>
      <c r="I748" s="199">
        <v>10938</v>
      </c>
    </row>
    <row r="749" spans="1:9" x14ac:dyDescent="0.25">
      <c r="A749" s="129">
        <v>2013</v>
      </c>
      <c r="B749" s="129" t="s">
        <v>733</v>
      </c>
      <c r="C749" s="129" t="s">
        <v>727</v>
      </c>
      <c r="E749" s="129" t="s">
        <v>746</v>
      </c>
      <c r="F749" s="129" t="s">
        <v>628</v>
      </c>
      <c r="G749" s="129" t="s">
        <v>754</v>
      </c>
      <c r="I749" s="199">
        <v>2886</v>
      </c>
    </row>
    <row r="750" spans="1:9" x14ac:dyDescent="0.25">
      <c r="A750" s="129">
        <v>2013</v>
      </c>
      <c r="B750" s="129" t="s">
        <v>738</v>
      </c>
      <c r="D750" s="129" t="s">
        <v>728</v>
      </c>
      <c r="E750" s="129" t="s">
        <v>682</v>
      </c>
      <c r="F750" s="129" t="s">
        <v>628</v>
      </c>
      <c r="G750" s="129" t="s">
        <v>754</v>
      </c>
      <c r="I750" s="199">
        <v>9495.8267074245887</v>
      </c>
    </row>
    <row r="751" spans="1:9" x14ac:dyDescent="0.25">
      <c r="A751" s="129">
        <v>2013</v>
      </c>
      <c r="C751" s="129" t="s">
        <v>727</v>
      </c>
      <c r="D751" s="129" t="s">
        <v>728</v>
      </c>
      <c r="E751" s="129" t="s">
        <v>683</v>
      </c>
      <c r="F751" s="129" t="s">
        <v>628</v>
      </c>
      <c r="G751" s="129" t="s">
        <v>754</v>
      </c>
      <c r="I751" s="199">
        <v>3697</v>
      </c>
    </row>
    <row r="752" spans="1:9" x14ac:dyDescent="0.25">
      <c r="A752" s="129">
        <v>2013</v>
      </c>
      <c r="B752" s="129" t="s">
        <v>733</v>
      </c>
      <c r="E752" s="129" t="s">
        <v>747</v>
      </c>
      <c r="F752" s="129" t="s">
        <v>628</v>
      </c>
      <c r="G752" s="129" t="s">
        <v>754</v>
      </c>
      <c r="I752" s="199">
        <v>28385</v>
      </c>
    </row>
    <row r="753" spans="1:9" x14ac:dyDescent="0.25">
      <c r="A753" s="129">
        <v>2013</v>
      </c>
      <c r="B753" s="129" t="s">
        <v>733</v>
      </c>
      <c r="E753" s="129" t="s">
        <v>748</v>
      </c>
      <c r="F753" s="129" t="s">
        <v>628</v>
      </c>
      <c r="G753" s="129" t="s">
        <v>754</v>
      </c>
      <c r="I753" s="199">
        <v>1857</v>
      </c>
    </row>
    <row r="754" spans="1:9" x14ac:dyDescent="0.25">
      <c r="A754" s="129">
        <v>2013</v>
      </c>
      <c r="B754" s="129" t="s">
        <v>738</v>
      </c>
      <c r="C754" s="129" t="s">
        <v>727</v>
      </c>
      <c r="D754" s="129" t="s">
        <v>728</v>
      </c>
      <c r="E754" s="129" t="s">
        <v>684</v>
      </c>
      <c r="F754" s="129" t="s">
        <v>628</v>
      </c>
      <c r="G754" s="129" t="s">
        <v>754</v>
      </c>
      <c r="I754" s="199">
        <v>20226.990974341144</v>
      </c>
    </row>
    <row r="755" spans="1:9" x14ac:dyDescent="0.25">
      <c r="A755" s="129">
        <v>2013</v>
      </c>
      <c r="C755" s="129" t="s">
        <v>727</v>
      </c>
      <c r="D755" s="129" t="s">
        <v>728</v>
      </c>
      <c r="E755" s="129" t="s">
        <v>685</v>
      </c>
      <c r="F755" s="129" t="s">
        <v>628</v>
      </c>
      <c r="G755" s="129" t="s">
        <v>754</v>
      </c>
      <c r="I755" s="199">
        <v>2703</v>
      </c>
    </row>
    <row r="756" spans="1:9" x14ac:dyDescent="0.25">
      <c r="A756" s="129">
        <v>2013</v>
      </c>
      <c r="B756" s="129" t="s">
        <v>733</v>
      </c>
      <c r="C756" s="129" t="s">
        <v>727</v>
      </c>
      <c r="E756" s="129" t="s">
        <v>749</v>
      </c>
      <c r="F756" s="129" t="s">
        <v>628</v>
      </c>
      <c r="G756" s="129" t="s">
        <v>754</v>
      </c>
      <c r="I756" s="199">
        <v>13576</v>
      </c>
    </row>
    <row r="757" spans="1:9" x14ac:dyDescent="0.25">
      <c r="A757" s="129">
        <v>2013</v>
      </c>
      <c r="B757" s="129" t="s">
        <v>733</v>
      </c>
      <c r="C757" s="129" t="s">
        <v>727</v>
      </c>
      <c r="E757" s="129" t="s">
        <v>750</v>
      </c>
      <c r="F757" s="129" t="s">
        <v>628</v>
      </c>
      <c r="G757" s="129" t="s">
        <v>754</v>
      </c>
      <c r="I757" s="199">
        <v>1725</v>
      </c>
    </row>
    <row r="758" spans="1:9" x14ac:dyDescent="0.25">
      <c r="A758" s="129">
        <v>2013</v>
      </c>
      <c r="B758" s="129" t="s">
        <v>738</v>
      </c>
      <c r="D758" s="129" t="s">
        <v>728</v>
      </c>
      <c r="E758" s="129" t="s">
        <v>686</v>
      </c>
      <c r="F758" s="129" t="s">
        <v>628</v>
      </c>
      <c r="G758" s="129" t="s">
        <v>754</v>
      </c>
      <c r="I758" s="199">
        <v>9816.8987708127625</v>
      </c>
    </row>
    <row r="759" spans="1:9" x14ac:dyDescent="0.25">
      <c r="A759" s="129">
        <v>2013</v>
      </c>
      <c r="B759" s="129" t="s">
        <v>733</v>
      </c>
      <c r="C759" s="129" t="s">
        <v>727</v>
      </c>
      <c r="E759" s="129" t="s">
        <v>734</v>
      </c>
      <c r="F759" s="129" t="s">
        <v>628</v>
      </c>
      <c r="G759" s="129" t="s">
        <v>755</v>
      </c>
      <c r="I759" s="199">
        <v>925.82766651184272</v>
      </c>
    </row>
    <row r="760" spans="1:9" x14ac:dyDescent="0.25">
      <c r="A760" s="129">
        <v>2013</v>
      </c>
      <c r="B760" s="129" t="s">
        <v>733</v>
      </c>
      <c r="C760" s="129" t="s">
        <v>727</v>
      </c>
      <c r="E760" s="129" t="s">
        <v>736</v>
      </c>
      <c r="F760" s="129" t="s">
        <v>628</v>
      </c>
      <c r="G760" s="129" t="s">
        <v>755</v>
      </c>
      <c r="I760" s="199">
        <v>6795.0171544445084</v>
      </c>
    </row>
    <row r="761" spans="1:9" x14ac:dyDescent="0.25">
      <c r="A761" s="129">
        <v>2013</v>
      </c>
      <c r="B761" s="129" t="s">
        <v>733</v>
      </c>
      <c r="C761" s="129" t="s">
        <v>727</v>
      </c>
      <c r="E761" s="129" t="s">
        <v>737</v>
      </c>
      <c r="F761" s="129" t="s">
        <v>628</v>
      </c>
      <c r="G761" s="129" t="s">
        <v>755</v>
      </c>
      <c r="I761" s="199">
        <v>2024.6098362731404</v>
      </c>
    </row>
    <row r="762" spans="1:9" x14ac:dyDescent="0.25">
      <c r="A762" s="129">
        <v>2013</v>
      </c>
      <c r="B762" s="129" t="s">
        <v>738</v>
      </c>
      <c r="D762" s="129" t="s">
        <v>728</v>
      </c>
      <c r="E762" s="129" t="s">
        <v>676</v>
      </c>
      <c r="F762" s="129" t="s">
        <v>628</v>
      </c>
      <c r="G762" s="129" t="s">
        <v>755</v>
      </c>
      <c r="I762" s="199">
        <v>9745.4546572294912</v>
      </c>
    </row>
    <row r="763" spans="1:9" x14ac:dyDescent="0.25">
      <c r="A763" s="129">
        <v>2013</v>
      </c>
      <c r="C763" s="129" t="s">
        <v>727</v>
      </c>
      <c r="D763" s="129" t="s">
        <v>728</v>
      </c>
      <c r="E763" s="129" t="s">
        <v>677</v>
      </c>
      <c r="F763" s="129" t="s">
        <v>628</v>
      </c>
      <c r="G763" s="129" t="s">
        <v>755</v>
      </c>
      <c r="I763" s="199">
        <v>16150.455722483961</v>
      </c>
    </row>
    <row r="764" spans="1:9" x14ac:dyDescent="0.25">
      <c r="A764" s="129">
        <v>2013</v>
      </c>
      <c r="B764" s="129" t="s">
        <v>733</v>
      </c>
      <c r="C764" s="129" t="s">
        <v>727</v>
      </c>
      <c r="E764" s="129" t="s">
        <v>739</v>
      </c>
      <c r="F764" s="129" t="s">
        <v>628</v>
      </c>
      <c r="G764" s="129" t="s">
        <v>755</v>
      </c>
      <c r="I764" s="199">
        <v>278.22200370560552</v>
      </c>
    </row>
    <row r="765" spans="1:9" x14ac:dyDescent="0.25">
      <c r="A765" s="129">
        <v>2013</v>
      </c>
      <c r="B765" s="129" t="s">
        <v>733</v>
      </c>
      <c r="C765" s="129" t="s">
        <v>727</v>
      </c>
      <c r="E765" s="129" t="s">
        <v>740</v>
      </c>
      <c r="F765" s="129" t="s">
        <v>628</v>
      </c>
      <c r="G765" s="129" t="s">
        <v>755</v>
      </c>
      <c r="I765" s="199">
        <v>754.55744326968602</v>
      </c>
    </row>
    <row r="766" spans="1:9" x14ac:dyDescent="0.25">
      <c r="A766" s="129">
        <v>2013</v>
      </c>
      <c r="B766" s="129" t="s">
        <v>738</v>
      </c>
      <c r="D766" s="129" t="s">
        <v>728</v>
      </c>
      <c r="E766" s="129" t="s">
        <v>678</v>
      </c>
      <c r="F766" s="129" t="s">
        <v>628</v>
      </c>
      <c r="G766" s="129" t="s">
        <v>755</v>
      </c>
      <c r="I766" s="199">
        <v>1032.7794469752914</v>
      </c>
    </row>
    <row r="767" spans="1:9" x14ac:dyDescent="0.25">
      <c r="A767" s="129">
        <v>2013</v>
      </c>
      <c r="B767" s="129" t="s">
        <v>733</v>
      </c>
      <c r="C767" s="129" t="s">
        <v>727</v>
      </c>
      <c r="E767" s="129" t="s">
        <v>741</v>
      </c>
      <c r="F767" s="129" t="s">
        <v>628</v>
      </c>
      <c r="G767" s="129" t="s">
        <v>755</v>
      </c>
      <c r="I767" s="199">
        <v>1595.4342369134154</v>
      </c>
    </row>
    <row r="768" spans="1:9" x14ac:dyDescent="0.25">
      <c r="A768" s="129">
        <v>2013</v>
      </c>
      <c r="B768" s="129" t="s">
        <v>733</v>
      </c>
      <c r="C768" s="129" t="s">
        <v>727</v>
      </c>
      <c r="E768" s="129" t="s">
        <v>742</v>
      </c>
      <c r="F768" s="129" t="s">
        <v>628</v>
      </c>
      <c r="G768" s="129" t="s">
        <v>755</v>
      </c>
      <c r="I768" s="199">
        <v>1071.4126196426987</v>
      </c>
    </row>
    <row r="769" spans="1:9" x14ac:dyDescent="0.25">
      <c r="A769" s="129">
        <v>2013</v>
      </c>
      <c r="B769" s="129" t="s">
        <v>738</v>
      </c>
      <c r="D769" s="129" t="s">
        <v>728</v>
      </c>
      <c r="E769" s="129" t="s">
        <v>679</v>
      </c>
      <c r="F769" s="129" t="s">
        <v>628</v>
      </c>
      <c r="G769" s="129" t="s">
        <v>755</v>
      </c>
      <c r="I769" s="199">
        <v>2666.8468565561138</v>
      </c>
    </row>
    <row r="770" spans="1:9" x14ac:dyDescent="0.25">
      <c r="A770" s="129">
        <v>2013</v>
      </c>
      <c r="B770" s="129" t="s">
        <v>733</v>
      </c>
      <c r="C770" s="129" t="s">
        <v>727</v>
      </c>
      <c r="E770" s="129" t="s">
        <v>743</v>
      </c>
      <c r="F770" s="129" t="s">
        <v>628</v>
      </c>
      <c r="G770" s="129" t="s">
        <v>755</v>
      </c>
      <c r="I770" s="199"/>
    </row>
    <row r="771" spans="1:9" x14ac:dyDescent="0.25">
      <c r="A771" s="129">
        <v>2013</v>
      </c>
      <c r="B771" s="129" t="s">
        <v>733</v>
      </c>
      <c r="C771" s="129" t="s">
        <v>727</v>
      </c>
      <c r="E771" s="129" t="s">
        <v>744</v>
      </c>
      <c r="F771" s="129" t="s">
        <v>628</v>
      </c>
      <c r="G771" s="129" t="s">
        <v>755</v>
      </c>
      <c r="I771" s="199"/>
    </row>
    <row r="772" spans="1:9" x14ac:dyDescent="0.25">
      <c r="A772" s="129">
        <v>2013</v>
      </c>
      <c r="B772" s="129" t="s">
        <v>738</v>
      </c>
      <c r="D772" s="129" t="s">
        <v>728</v>
      </c>
      <c r="E772" s="129" t="s">
        <v>680</v>
      </c>
      <c r="F772" s="129" t="s">
        <v>628</v>
      </c>
      <c r="G772" s="129" t="s">
        <v>755</v>
      </c>
      <c r="I772" s="199">
        <v>1336.8656755429731</v>
      </c>
    </row>
    <row r="773" spans="1:9" x14ac:dyDescent="0.25">
      <c r="A773" s="129">
        <v>2013</v>
      </c>
      <c r="C773" s="129" t="s">
        <v>727</v>
      </c>
      <c r="D773" s="129" t="s">
        <v>728</v>
      </c>
      <c r="E773" s="129" t="s">
        <v>681</v>
      </c>
      <c r="F773" s="129" t="s">
        <v>628</v>
      </c>
      <c r="G773" s="129" t="s">
        <v>755</v>
      </c>
      <c r="I773" s="199">
        <v>2837.1696722941651</v>
      </c>
    </row>
    <row r="774" spans="1:9" x14ac:dyDescent="0.25">
      <c r="A774" s="129">
        <v>2013</v>
      </c>
      <c r="B774" s="129" t="s">
        <v>733</v>
      </c>
      <c r="C774" s="129" t="s">
        <v>727</v>
      </c>
      <c r="E774" s="129" t="s">
        <v>745</v>
      </c>
      <c r="F774" s="129" t="s">
        <v>628</v>
      </c>
      <c r="G774" s="129" t="s">
        <v>755</v>
      </c>
      <c r="I774" s="199">
        <v>5735.7102973542669</v>
      </c>
    </row>
    <row r="775" spans="1:9" x14ac:dyDescent="0.25">
      <c r="A775" s="129">
        <v>2013</v>
      </c>
      <c r="B775" s="129" t="s">
        <v>733</v>
      </c>
      <c r="C775" s="129" t="s">
        <v>727</v>
      </c>
      <c r="E775" s="129" t="s">
        <v>746</v>
      </c>
      <c r="F775" s="129" t="s">
        <v>628</v>
      </c>
      <c r="G775" s="129" t="s">
        <v>755</v>
      </c>
      <c r="I775" s="199">
        <v>330.22414893094378</v>
      </c>
    </row>
    <row r="776" spans="1:9" x14ac:dyDescent="0.25">
      <c r="A776" s="129">
        <v>2013</v>
      </c>
      <c r="B776" s="129" t="s">
        <v>738</v>
      </c>
      <c r="D776" s="129" t="s">
        <v>728</v>
      </c>
      <c r="E776" s="129" t="s">
        <v>682</v>
      </c>
      <c r="F776" s="129" t="s">
        <v>628</v>
      </c>
      <c r="G776" s="129" t="s">
        <v>755</v>
      </c>
      <c r="I776" s="199">
        <v>6065.9344462852105</v>
      </c>
    </row>
    <row r="777" spans="1:9" x14ac:dyDescent="0.25">
      <c r="A777" s="129">
        <v>2013</v>
      </c>
      <c r="C777" s="129" t="s">
        <v>727</v>
      </c>
      <c r="D777" s="129" t="s">
        <v>728</v>
      </c>
      <c r="E777" s="129" t="s">
        <v>683</v>
      </c>
      <c r="F777" s="129" t="s">
        <v>628</v>
      </c>
      <c r="G777" s="129" t="s">
        <v>755</v>
      </c>
      <c r="I777" s="199">
        <v>1009.5153293744823</v>
      </c>
    </row>
    <row r="778" spans="1:9" x14ac:dyDescent="0.25">
      <c r="A778" s="129">
        <v>2013</v>
      </c>
      <c r="B778" s="129" t="s">
        <v>733</v>
      </c>
      <c r="E778" s="129" t="s">
        <v>747</v>
      </c>
      <c r="F778" s="129" t="s">
        <v>628</v>
      </c>
      <c r="G778" s="129" t="s">
        <v>755</v>
      </c>
      <c r="I778" s="199">
        <v>9046.2679191997413</v>
      </c>
    </row>
    <row r="779" spans="1:9" x14ac:dyDescent="0.25">
      <c r="A779" s="129">
        <v>2013</v>
      </c>
      <c r="B779" s="129" t="s">
        <v>733</v>
      </c>
      <c r="E779" s="129" t="s">
        <v>748</v>
      </c>
      <c r="F779" s="129" t="s">
        <v>628</v>
      </c>
      <c r="G779" s="129" t="s">
        <v>755</v>
      </c>
      <c r="I779" s="199">
        <v>262.7476811385514</v>
      </c>
    </row>
    <row r="780" spans="1:9" x14ac:dyDescent="0.25">
      <c r="A780" s="129">
        <v>2013</v>
      </c>
      <c r="B780" s="129" t="s">
        <v>738</v>
      </c>
      <c r="C780" s="129" t="s">
        <v>727</v>
      </c>
      <c r="D780" s="129" t="s">
        <v>728</v>
      </c>
      <c r="E780" s="129" t="s">
        <v>684</v>
      </c>
      <c r="F780" s="129" t="s">
        <v>628</v>
      </c>
      <c r="G780" s="129" t="s">
        <v>755</v>
      </c>
      <c r="I780" s="199">
        <v>9309.0156003382926</v>
      </c>
    </row>
    <row r="781" spans="1:9" x14ac:dyDescent="0.25">
      <c r="A781" s="129">
        <v>2013</v>
      </c>
      <c r="C781" s="129" t="s">
        <v>727</v>
      </c>
      <c r="D781" s="129" t="s">
        <v>728</v>
      </c>
      <c r="E781" s="129" t="s">
        <v>685</v>
      </c>
      <c r="F781" s="129" t="s">
        <v>628</v>
      </c>
      <c r="G781" s="129" t="s">
        <v>755</v>
      </c>
      <c r="I781" s="199">
        <v>681.81760045448618</v>
      </c>
    </row>
    <row r="782" spans="1:9" x14ac:dyDescent="0.25">
      <c r="A782" s="129">
        <v>2013</v>
      </c>
      <c r="B782" s="129" t="s">
        <v>733</v>
      </c>
      <c r="C782" s="129" t="s">
        <v>727</v>
      </c>
      <c r="E782" s="129" t="s">
        <v>749</v>
      </c>
      <c r="F782" s="129" t="s">
        <v>628</v>
      </c>
      <c r="G782" s="129" t="s">
        <v>755</v>
      </c>
      <c r="I782" s="199">
        <v>2292.6208924344996</v>
      </c>
    </row>
    <row r="783" spans="1:9" x14ac:dyDescent="0.25">
      <c r="A783" s="129">
        <v>2013</v>
      </c>
      <c r="B783" s="129" t="s">
        <v>733</v>
      </c>
      <c r="C783" s="129" t="s">
        <v>727</v>
      </c>
      <c r="E783" s="129" t="s">
        <v>750</v>
      </c>
      <c r="F783" s="129" t="s">
        <v>628</v>
      </c>
      <c r="G783" s="129" t="s">
        <v>755</v>
      </c>
      <c r="I783" s="199">
        <v>135.3740055866094</v>
      </c>
    </row>
    <row r="784" spans="1:9" x14ac:dyDescent="0.25">
      <c r="A784" s="129">
        <v>2013</v>
      </c>
      <c r="B784" s="129" t="s">
        <v>738</v>
      </c>
      <c r="D784" s="129" t="s">
        <v>728</v>
      </c>
      <c r="E784" s="129" t="s">
        <v>686</v>
      </c>
      <c r="F784" s="129" t="s">
        <v>628</v>
      </c>
      <c r="G784" s="129" t="s">
        <v>755</v>
      </c>
      <c r="I784" s="199">
        <v>2427.9948980211088</v>
      </c>
    </row>
    <row r="785" spans="1:9" x14ac:dyDescent="0.25">
      <c r="A785" s="129">
        <v>2014</v>
      </c>
      <c r="B785" s="129" t="s">
        <v>733</v>
      </c>
      <c r="C785" s="129" t="s">
        <v>727</v>
      </c>
      <c r="E785" s="129" t="s">
        <v>734</v>
      </c>
      <c r="F785" s="129" t="s">
        <v>628</v>
      </c>
      <c r="G785" s="129" t="s">
        <v>735</v>
      </c>
      <c r="I785" s="199">
        <v>898.52889892327948</v>
      </c>
    </row>
    <row r="786" spans="1:9" x14ac:dyDescent="0.25">
      <c r="A786" s="129">
        <v>2014</v>
      </c>
      <c r="B786" s="129" t="s">
        <v>733</v>
      </c>
      <c r="C786" s="129" t="s">
        <v>727</v>
      </c>
      <c r="E786" s="129" t="s">
        <v>736</v>
      </c>
      <c r="F786" s="129" t="s">
        <v>628</v>
      </c>
      <c r="G786" s="129" t="s">
        <v>735</v>
      </c>
      <c r="I786" s="199">
        <v>7990.3370787516487</v>
      </c>
    </row>
    <row r="787" spans="1:9" x14ac:dyDescent="0.25">
      <c r="A787" s="129">
        <v>2014</v>
      </c>
      <c r="B787" s="129" t="s">
        <v>733</v>
      </c>
      <c r="C787" s="129" t="s">
        <v>727</v>
      </c>
      <c r="E787" s="129" t="s">
        <v>737</v>
      </c>
      <c r="F787" s="129" t="s">
        <v>628</v>
      </c>
      <c r="G787" s="129" t="s">
        <v>735</v>
      </c>
      <c r="I787" s="199">
        <v>2191.1328043983181</v>
      </c>
    </row>
    <row r="788" spans="1:9" x14ac:dyDescent="0.25">
      <c r="A788" s="129">
        <v>2014</v>
      </c>
      <c r="B788" s="129" t="s">
        <v>738</v>
      </c>
      <c r="D788" s="129" t="s">
        <v>728</v>
      </c>
      <c r="E788" s="129" t="s">
        <v>676</v>
      </c>
      <c r="F788" s="129" t="s">
        <v>628</v>
      </c>
      <c r="G788" s="129" t="s">
        <v>735</v>
      </c>
      <c r="I788" s="199">
        <v>11079.998782073246</v>
      </c>
    </row>
    <row r="789" spans="1:9" x14ac:dyDescent="0.25">
      <c r="A789" s="129">
        <v>2014</v>
      </c>
      <c r="C789" s="129" t="s">
        <v>727</v>
      </c>
      <c r="D789" s="129" t="s">
        <v>728</v>
      </c>
      <c r="E789" s="129" t="s">
        <v>677</v>
      </c>
      <c r="F789" s="129" t="s">
        <v>628</v>
      </c>
      <c r="G789" s="129" t="s">
        <v>735</v>
      </c>
      <c r="I789" s="199">
        <v>14841.682258348043</v>
      </c>
    </row>
    <row r="790" spans="1:9" x14ac:dyDescent="0.25">
      <c r="A790" s="129">
        <v>2014</v>
      </c>
      <c r="B790" s="129" t="s">
        <v>733</v>
      </c>
      <c r="C790" s="129" t="s">
        <v>727</v>
      </c>
      <c r="E790" s="129" t="s">
        <v>739</v>
      </c>
      <c r="F790" s="129" t="s">
        <v>628</v>
      </c>
      <c r="G790" s="129" t="s">
        <v>735</v>
      </c>
      <c r="I790" s="199">
        <v>259.26604970636981</v>
      </c>
    </row>
    <row r="791" spans="1:9" x14ac:dyDescent="0.25">
      <c r="A791" s="129">
        <v>2014</v>
      </c>
      <c r="B791" s="129" t="s">
        <v>733</v>
      </c>
      <c r="C791" s="129" t="s">
        <v>727</v>
      </c>
      <c r="E791" s="129" t="s">
        <v>740</v>
      </c>
      <c r="F791" s="129" t="s">
        <v>628</v>
      </c>
      <c r="G791" s="129" t="s">
        <v>735</v>
      </c>
      <c r="I791" s="199">
        <v>800.5415508465843</v>
      </c>
    </row>
    <row r="792" spans="1:9" x14ac:dyDescent="0.25">
      <c r="A792" s="129">
        <v>2014</v>
      </c>
      <c r="B792" s="129" t="s">
        <v>738</v>
      </c>
      <c r="D792" s="129" t="s">
        <v>728</v>
      </c>
      <c r="E792" s="129" t="s">
        <v>678</v>
      </c>
      <c r="F792" s="129" t="s">
        <v>628</v>
      </c>
      <c r="G792" s="129" t="s">
        <v>735</v>
      </c>
      <c r="I792" s="199">
        <v>1059.8076005529542</v>
      </c>
    </row>
    <row r="793" spans="1:9" x14ac:dyDescent="0.25">
      <c r="A793" s="129">
        <v>2014</v>
      </c>
      <c r="B793" s="129" t="s">
        <v>733</v>
      </c>
      <c r="C793" s="129" t="s">
        <v>727</v>
      </c>
      <c r="E793" s="129" t="s">
        <v>741</v>
      </c>
      <c r="F793" s="129" t="s">
        <v>628</v>
      </c>
      <c r="G793" s="129" t="s">
        <v>735</v>
      </c>
      <c r="I793" s="199">
        <v>1479.1413254560439</v>
      </c>
    </row>
    <row r="794" spans="1:9" x14ac:dyDescent="0.25">
      <c r="A794" s="129">
        <v>2014</v>
      </c>
      <c r="B794" s="129" t="s">
        <v>733</v>
      </c>
      <c r="C794" s="129" t="s">
        <v>727</v>
      </c>
      <c r="E794" s="129" t="s">
        <v>742</v>
      </c>
      <c r="F794" s="129" t="s">
        <v>628</v>
      </c>
      <c r="G794" s="129" t="s">
        <v>735</v>
      </c>
      <c r="I794" s="199">
        <v>1161.2008780106664</v>
      </c>
    </row>
    <row r="795" spans="1:9" x14ac:dyDescent="0.25">
      <c r="A795" s="129">
        <v>2014</v>
      </c>
      <c r="B795" s="129" t="s">
        <v>738</v>
      </c>
      <c r="D795" s="129" t="s">
        <v>728</v>
      </c>
      <c r="E795" s="129" t="s">
        <v>679</v>
      </c>
      <c r="F795" s="129" t="s">
        <v>628</v>
      </c>
      <c r="G795" s="129" t="s">
        <v>735</v>
      </c>
      <c r="I795" s="199">
        <v>2640.3422034667101</v>
      </c>
    </row>
    <row r="796" spans="1:9" x14ac:dyDescent="0.25">
      <c r="A796" s="129">
        <v>2014</v>
      </c>
      <c r="B796" s="129" t="s">
        <v>733</v>
      </c>
      <c r="C796" s="129" t="s">
        <v>727</v>
      </c>
      <c r="E796" s="129" t="s">
        <v>743</v>
      </c>
      <c r="F796" s="129" t="s">
        <v>628</v>
      </c>
      <c r="G796" s="129" t="s">
        <v>735</v>
      </c>
      <c r="I796" s="199"/>
    </row>
    <row r="797" spans="1:9" x14ac:dyDescent="0.25">
      <c r="A797" s="129">
        <v>2014</v>
      </c>
      <c r="B797" s="129" t="s">
        <v>733</v>
      </c>
      <c r="C797" s="129" t="s">
        <v>727</v>
      </c>
      <c r="E797" s="129" t="s">
        <v>744</v>
      </c>
      <c r="F797" s="129" t="s">
        <v>628</v>
      </c>
      <c r="G797" s="129" t="s">
        <v>735</v>
      </c>
      <c r="I797" s="199"/>
    </row>
    <row r="798" spans="1:9" x14ac:dyDescent="0.25">
      <c r="A798" s="129">
        <v>2014</v>
      </c>
      <c r="B798" s="129" t="s">
        <v>738</v>
      </c>
      <c r="D798" s="129" t="s">
        <v>728</v>
      </c>
      <c r="E798" s="129" t="s">
        <v>680</v>
      </c>
      <c r="F798" s="129" t="s">
        <v>628</v>
      </c>
      <c r="G798" s="129" t="s">
        <v>735</v>
      </c>
      <c r="I798" s="199">
        <v>1468.1036940164483</v>
      </c>
    </row>
    <row r="799" spans="1:9" x14ac:dyDescent="0.25">
      <c r="A799" s="129">
        <v>2014</v>
      </c>
      <c r="C799" s="129" t="s">
        <v>727</v>
      </c>
      <c r="D799" s="129" t="s">
        <v>728</v>
      </c>
      <c r="E799" s="129" t="s">
        <v>681</v>
      </c>
      <c r="F799" s="129" t="s">
        <v>628</v>
      </c>
      <c r="G799" s="129" t="s">
        <v>735</v>
      </c>
      <c r="I799" s="199">
        <v>2812.3131851805506</v>
      </c>
    </row>
    <row r="800" spans="1:9" x14ac:dyDescent="0.25">
      <c r="A800" s="129">
        <v>2014</v>
      </c>
      <c r="B800" s="129" t="s">
        <v>733</v>
      </c>
      <c r="C800" s="129" t="s">
        <v>727</v>
      </c>
      <c r="E800" s="129" t="s">
        <v>745</v>
      </c>
      <c r="F800" s="129" t="s">
        <v>628</v>
      </c>
      <c r="G800" s="129" t="s">
        <v>735</v>
      </c>
      <c r="I800" s="199">
        <v>5922.1833608656589</v>
      </c>
    </row>
    <row r="801" spans="1:9" x14ac:dyDescent="0.25">
      <c r="A801" s="129">
        <v>2014</v>
      </c>
      <c r="B801" s="129" t="s">
        <v>733</v>
      </c>
      <c r="C801" s="129" t="s">
        <v>727</v>
      </c>
      <c r="E801" s="129" t="s">
        <v>746</v>
      </c>
      <c r="F801" s="129" t="s">
        <v>628</v>
      </c>
      <c r="G801" s="129" t="s">
        <v>735</v>
      </c>
      <c r="I801" s="199">
        <v>362.12225507599169</v>
      </c>
    </row>
    <row r="802" spans="1:9" x14ac:dyDescent="0.25">
      <c r="A802" s="129">
        <v>2014</v>
      </c>
      <c r="B802" s="129" t="s">
        <v>738</v>
      </c>
      <c r="D802" s="129" t="s">
        <v>728</v>
      </c>
      <c r="E802" s="129" t="s">
        <v>682</v>
      </c>
      <c r="F802" s="129" t="s">
        <v>628</v>
      </c>
      <c r="G802" s="129" t="s">
        <v>735</v>
      </c>
      <c r="I802" s="199">
        <v>6284.3056159416501</v>
      </c>
    </row>
    <row r="803" spans="1:9" x14ac:dyDescent="0.25">
      <c r="A803" s="129">
        <v>2014</v>
      </c>
      <c r="C803" s="129" t="s">
        <v>727</v>
      </c>
      <c r="D803" s="129" t="s">
        <v>728</v>
      </c>
      <c r="E803" s="129" t="s">
        <v>683</v>
      </c>
      <c r="F803" s="129" t="s">
        <v>628</v>
      </c>
      <c r="G803" s="129" t="s">
        <v>735</v>
      </c>
      <c r="I803" s="199">
        <v>1074.8958089983121</v>
      </c>
    </row>
    <row r="804" spans="1:9" x14ac:dyDescent="0.25">
      <c r="A804" s="129">
        <v>2014</v>
      </c>
      <c r="B804" s="129" t="s">
        <v>733</v>
      </c>
      <c r="E804" s="129" t="s">
        <v>747</v>
      </c>
      <c r="F804" s="129" t="s">
        <v>628</v>
      </c>
      <c r="G804" s="129" t="s">
        <v>735</v>
      </c>
      <c r="I804" s="199">
        <v>8931.4203220139534</v>
      </c>
    </row>
    <row r="805" spans="1:9" x14ac:dyDescent="0.25">
      <c r="A805" s="129">
        <v>2014</v>
      </c>
      <c r="B805" s="129" t="s">
        <v>733</v>
      </c>
      <c r="E805" s="129" t="s">
        <v>748</v>
      </c>
      <c r="F805" s="129" t="s">
        <v>628</v>
      </c>
      <c r="G805" s="129" t="s">
        <v>735</v>
      </c>
      <c r="I805" s="199">
        <v>279.74783610300932</v>
      </c>
    </row>
    <row r="806" spans="1:9" x14ac:dyDescent="0.25">
      <c r="A806" s="129">
        <v>2014</v>
      </c>
      <c r="B806" s="129" t="s">
        <v>738</v>
      </c>
      <c r="C806" s="129" t="s">
        <v>727</v>
      </c>
      <c r="D806" s="129" t="s">
        <v>728</v>
      </c>
      <c r="E806" s="129" t="s">
        <v>684</v>
      </c>
      <c r="F806" s="129" t="s">
        <v>628</v>
      </c>
      <c r="G806" s="129" t="s">
        <v>735</v>
      </c>
      <c r="I806" s="199">
        <v>9211.1681581169632</v>
      </c>
    </row>
    <row r="807" spans="1:9" x14ac:dyDescent="0.25">
      <c r="A807" s="129">
        <v>2014</v>
      </c>
      <c r="C807" s="129" t="s">
        <v>727</v>
      </c>
      <c r="D807" s="129" t="s">
        <v>728</v>
      </c>
      <c r="E807" s="129" t="s">
        <v>685</v>
      </c>
      <c r="F807" s="129" t="s">
        <v>628</v>
      </c>
      <c r="G807" s="129" t="s">
        <v>735</v>
      </c>
      <c r="I807" s="199">
        <v>639.06660016008584</v>
      </c>
    </row>
    <row r="808" spans="1:9" x14ac:dyDescent="0.25">
      <c r="A808" s="129">
        <v>2014</v>
      </c>
      <c r="B808" s="129" t="s">
        <v>733</v>
      </c>
      <c r="C808" s="129" t="s">
        <v>727</v>
      </c>
      <c r="E808" s="129" t="s">
        <v>749</v>
      </c>
      <c r="F808" s="129" t="s">
        <v>628</v>
      </c>
      <c r="G808" s="129" t="s">
        <v>735</v>
      </c>
      <c r="I808" s="199">
        <v>2454.285078282719</v>
      </c>
    </row>
    <row r="809" spans="1:9" x14ac:dyDescent="0.25">
      <c r="A809" s="129">
        <v>2014</v>
      </c>
      <c r="B809" s="129" t="s">
        <v>733</v>
      </c>
      <c r="C809" s="129" t="s">
        <v>727</v>
      </c>
      <c r="E809" s="129" t="s">
        <v>750</v>
      </c>
      <c r="F809" s="129" t="s">
        <v>628</v>
      </c>
      <c r="G809" s="129" t="s">
        <v>735</v>
      </c>
      <c r="I809" s="199">
        <v>147.51171775379504</v>
      </c>
    </row>
    <row r="810" spans="1:9" x14ac:dyDescent="0.25">
      <c r="A810" s="129">
        <v>2014</v>
      </c>
      <c r="B810" s="129" t="s">
        <v>738</v>
      </c>
      <c r="D810" s="129" t="s">
        <v>728</v>
      </c>
      <c r="E810" s="129" t="s">
        <v>686</v>
      </c>
      <c r="F810" s="129" t="s">
        <v>628</v>
      </c>
      <c r="G810" s="129" t="s">
        <v>735</v>
      </c>
      <c r="I810" s="199">
        <v>2601.796796036514</v>
      </c>
    </row>
    <row r="811" spans="1:9" x14ac:dyDescent="0.25">
      <c r="A811" s="129">
        <v>2014</v>
      </c>
      <c r="B811" s="129" t="s">
        <v>733</v>
      </c>
      <c r="C811" s="129" t="s">
        <v>727</v>
      </c>
      <c r="E811" s="129" t="s">
        <v>734</v>
      </c>
      <c r="F811" s="129" t="s">
        <v>628</v>
      </c>
      <c r="G811" s="129" t="s">
        <v>751</v>
      </c>
      <c r="I811" s="199">
        <v>464.42</v>
      </c>
    </row>
    <row r="812" spans="1:9" x14ac:dyDescent="0.25">
      <c r="A812" s="129">
        <v>2014</v>
      </c>
      <c r="B812" s="129" t="s">
        <v>733</v>
      </c>
      <c r="C812" s="129" t="s">
        <v>727</v>
      </c>
      <c r="E812" s="129" t="s">
        <v>736</v>
      </c>
      <c r="F812" s="129" t="s">
        <v>628</v>
      </c>
      <c r="G812" s="129" t="s">
        <v>751</v>
      </c>
      <c r="I812" s="199">
        <v>4982.08</v>
      </c>
    </row>
    <row r="813" spans="1:9" x14ac:dyDescent="0.25">
      <c r="A813" s="129">
        <v>2014</v>
      </c>
      <c r="B813" s="129" t="s">
        <v>733</v>
      </c>
      <c r="C813" s="129" t="s">
        <v>727</v>
      </c>
      <c r="E813" s="129" t="s">
        <v>737</v>
      </c>
      <c r="F813" s="129" t="s">
        <v>628</v>
      </c>
      <c r="G813" s="129" t="s">
        <v>751</v>
      </c>
      <c r="I813" s="199">
        <v>2067</v>
      </c>
    </row>
    <row r="814" spans="1:9" x14ac:dyDescent="0.25">
      <c r="A814" s="129">
        <v>2014</v>
      </c>
      <c r="B814" s="129" t="s">
        <v>738</v>
      </c>
      <c r="D814" s="129" t="s">
        <v>728</v>
      </c>
      <c r="E814" s="129" t="s">
        <v>676</v>
      </c>
      <c r="F814" s="129" t="s">
        <v>628</v>
      </c>
      <c r="G814" s="129" t="s">
        <v>751</v>
      </c>
      <c r="I814" s="199">
        <v>7513.5</v>
      </c>
    </row>
    <row r="815" spans="1:9" x14ac:dyDescent="0.25">
      <c r="A815" s="129">
        <v>2014</v>
      </c>
      <c r="C815" s="129" t="s">
        <v>727</v>
      </c>
      <c r="D815" s="129" t="s">
        <v>728</v>
      </c>
      <c r="E815" s="129" t="s">
        <v>677</v>
      </c>
      <c r="F815" s="129" t="s">
        <v>628</v>
      </c>
      <c r="G815" s="129" t="s">
        <v>751</v>
      </c>
      <c r="I815" s="199">
        <v>5231.07</v>
      </c>
    </row>
    <row r="816" spans="1:9" x14ac:dyDescent="0.25">
      <c r="A816" s="129">
        <v>2014</v>
      </c>
      <c r="B816" s="129" t="s">
        <v>733</v>
      </c>
      <c r="C816" s="129" t="s">
        <v>727</v>
      </c>
      <c r="E816" s="129" t="s">
        <v>739</v>
      </c>
      <c r="F816" s="129" t="s">
        <v>628</v>
      </c>
      <c r="G816" s="129" t="s">
        <v>751</v>
      </c>
      <c r="I816" s="199">
        <v>82.92</v>
      </c>
    </row>
    <row r="817" spans="1:9" x14ac:dyDescent="0.25">
      <c r="A817" s="129">
        <v>2014</v>
      </c>
      <c r="B817" s="129" t="s">
        <v>733</v>
      </c>
      <c r="C817" s="129" t="s">
        <v>727</v>
      </c>
      <c r="E817" s="129" t="s">
        <v>740</v>
      </c>
      <c r="F817" s="129" t="s">
        <v>628</v>
      </c>
      <c r="G817" s="129" t="s">
        <v>751</v>
      </c>
      <c r="I817" s="199">
        <v>480.21</v>
      </c>
    </row>
    <row r="818" spans="1:9" x14ac:dyDescent="0.25">
      <c r="A818" s="129">
        <v>2014</v>
      </c>
      <c r="B818" s="129" t="s">
        <v>738</v>
      </c>
      <c r="D818" s="129" t="s">
        <v>728</v>
      </c>
      <c r="E818" s="129" t="s">
        <v>678</v>
      </c>
      <c r="F818" s="129" t="s">
        <v>628</v>
      </c>
      <c r="G818" s="129" t="s">
        <v>751</v>
      </c>
      <c r="I818" s="199">
        <v>563.13</v>
      </c>
    </row>
    <row r="819" spans="1:9" x14ac:dyDescent="0.25">
      <c r="A819" s="129">
        <v>2014</v>
      </c>
      <c r="B819" s="129" t="s">
        <v>733</v>
      </c>
      <c r="C819" s="129" t="s">
        <v>727</v>
      </c>
      <c r="E819" s="129" t="s">
        <v>741</v>
      </c>
      <c r="F819" s="129" t="s">
        <v>628</v>
      </c>
      <c r="G819" s="129" t="s">
        <v>751</v>
      </c>
      <c r="I819" s="199">
        <v>1211.93</v>
      </c>
    </row>
    <row r="820" spans="1:9" x14ac:dyDescent="0.25">
      <c r="A820" s="129">
        <v>2014</v>
      </c>
      <c r="B820" s="129" t="s">
        <v>733</v>
      </c>
      <c r="C820" s="129" t="s">
        <v>727</v>
      </c>
      <c r="E820" s="129" t="s">
        <v>742</v>
      </c>
      <c r="F820" s="129" t="s">
        <v>628</v>
      </c>
      <c r="G820" s="129" t="s">
        <v>751</v>
      </c>
      <c r="I820" s="199">
        <v>952.01</v>
      </c>
    </row>
    <row r="821" spans="1:9" x14ac:dyDescent="0.25">
      <c r="A821" s="129">
        <v>2014</v>
      </c>
      <c r="B821" s="129" t="s">
        <v>738</v>
      </c>
      <c r="D821" s="129" t="s">
        <v>728</v>
      </c>
      <c r="E821" s="129" t="s">
        <v>679</v>
      </c>
      <c r="F821" s="129" t="s">
        <v>628</v>
      </c>
      <c r="G821" s="129" t="s">
        <v>751</v>
      </c>
      <c r="I821" s="199">
        <v>2163.94</v>
      </c>
    </row>
    <row r="822" spans="1:9" x14ac:dyDescent="0.25">
      <c r="A822" s="129">
        <v>2014</v>
      </c>
      <c r="B822" s="129" t="s">
        <v>733</v>
      </c>
      <c r="C822" s="129" t="s">
        <v>727</v>
      </c>
      <c r="E822" s="129" t="s">
        <v>743</v>
      </c>
      <c r="F822" s="129" t="s">
        <v>628</v>
      </c>
      <c r="G822" s="129" t="s">
        <v>751</v>
      </c>
      <c r="I822" s="199"/>
    </row>
    <row r="823" spans="1:9" x14ac:dyDescent="0.25">
      <c r="A823" s="129">
        <v>2014</v>
      </c>
      <c r="B823" s="129" t="s">
        <v>733</v>
      </c>
      <c r="C823" s="129" t="s">
        <v>727</v>
      </c>
      <c r="E823" s="129" t="s">
        <v>744</v>
      </c>
      <c r="F823" s="129" t="s">
        <v>628</v>
      </c>
      <c r="G823" s="129" t="s">
        <v>751</v>
      </c>
      <c r="I823" s="199"/>
    </row>
    <row r="824" spans="1:9" x14ac:dyDescent="0.25">
      <c r="A824" s="129">
        <v>2014</v>
      </c>
      <c r="B824" s="129" t="s">
        <v>738</v>
      </c>
      <c r="D824" s="129" t="s">
        <v>728</v>
      </c>
      <c r="E824" s="129" t="s">
        <v>680</v>
      </c>
      <c r="F824" s="129" t="s">
        <v>628</v>
      </c>
      <c r="G824" s="129" t="s">
        <v>751</v>
      </c>
      <c r="I824" s="199">
        <v>883.32</v>
      </c>
    </row>
    <row r="825" spans="1:9" x14ac:dyDescent="0.25">
      <c r="A825" s="129">
        <v>2014</v>
      </c>
      <c r="C825" s="129" t="s">
        <v>727</v>
      </c>
      <c r="D825" s="129" t="s">
        <v>728</v>
      </c>
      <c r="E825" s="129" t="s">
        <v>681</v>
      </c>
      <c r="F825" s="129" t="s">
        <v>628</v>
      </c>
      <c r="G825" s="129" t="s">
        <v>751</v>
      </c>
      <c r="I825" s="199">
        <v>1889.18</v>
      </c>
    </row>
    <row r="826" spans="1:9" x14ac:dyDescent="0.25">
      <c r="A826" s="129">
        <v>2014</v>
      </c>
      <c r="B826" s="129" t="s">
        <v>733</v>
      </c>
      <c r="C826" s="129" t="s">
        <v>727</v>
      </c>
      <c r="E826" s="129" t="s">
        <v>745</v>
      </c>
      <c r="F826" s="129" t="s">
        <v>628</v>
      </c>
      <c r="G826" s="129" t="s">
        <v>751</v>
      </c>
      <c r="I826" s="199">
        <v>1683.74</v>
      </c>
    </row>
    <row r="827" spans="1:9" x14ac:dyDescent="0.25">
      <c r="A827" s="129">
        <v>2014</v>
      </c>
      <c r="B827" s="129" t="s">
        <v>733</v>
      </c>
      <c r="C827" s="129" t="s">
        <v>727</v>
      </c>
      <c r="E827" s="129" t="s">
        <v>746</v>
      </c>
      <c r="F827" s="129" t="s">
        <v>628</v>
      </c>
      <c r="G827" s="129" t="s">
        <v>751</v>
      </c>
      <c r="I827" s="199">
        <v>256.23</v>
      </c>
    </row>
    <row r="828" spans="1:9" x14ac:dyDescent="0.25">
      <c r="A828" s="129">
        <v>2014</v>
      </c>
      <c r="B828" s="129" t="s">
        <v>738</v>
      </c>
      <c r="D828" s="129" t="s">
        <v>728</v>
      </c>
      <c r="E828" s="129" t="s">
        <v>682</v>
      </c>
      <c r="F828" s="129" t="s">
        <v>628</v>
      </c>
      <c r="G828" s="129" t="s">
        <v>751</v>
      </c>
      <c r="I828" s="199">
        <v>1939.97</v>
      </c>
    </row>
    <row r="829" spans="1:9" x14ac:dyDescent="0.25">
      <c r="A829" s="129">
        <v>2014</v>
      </c>
      <c r="C829" s="129" t="s">
        <v>727</v>
      </c>
      <c r="D829" s="129" t="s">
        <v>728</v>
      </c>
      <c r="E829" s="129" t="s">
        <v>683</v>
      </c>
      <c r="F829" s="129" t="s">
        <v>628</v>
      </c>
      <c r="G829" s="129" t="s">
        <v>751</v>
      </c>
      <c r="I829" s="199">
        <v>793.84</v>
      </c>
    </row>
    <row r="830" spans="1:9" x14ac:dyDescent="0.25">
      <c r="A830" s="129">
        <v>2014</v>
      </c>
      <c r="B830" s="129" t="s">
        <v>733</v>
      </c>
      <c r="E830" s="129" t="s">
        <v>747</v>
      </c>
      <c r="F830" s="129" t="s">
        <v>628</v>
      </c>
      <c r="G830" s="129" t="s">
        <v>751</v>
      </c>
      <c r="I830" s="199">
        <v>3018.92</v>
      </c>
    </row>
    <row r="831" spans="1:9" x14ac:dyDescent="0.25">
      <c r="A831" s="129">
        <v>2014</v>
      </c>
      <c r="B831" s="129" t="s">
        <v>733</v>
      </c>
      <c r="E831" s="129" t="s">
        <v>748</v>
      </c>
      <c r="F831" s="129" t="s">
        <v>628</v>
      </c>
      <c r="G831" s="129" t="s">
        <v>751</v>
      </c>
      <c r="I831" s="199">
        <v>138.19999999999999</v>
      </c>
    </row>
    <row r="832" spans="1:9" x14ac:dyDescent="0.25">
      <c r="A832" s="129">
        <v>2014</v>
      </c>
      <c r="B832" s="129" t="s">
        <v>738</v>
      </c>
      <c r="C832" s="129" t="s">
        <v>727</v>
      </c>
      <c r="D832" s="129" t="s">
        <v>728</v>
      </c>
      <c r="E832" s="129" t="s">
        <v>684</v>
      </c>
      <c r="F832" s="129" t="s">
        <v>628</v>
      </c>
      <c r="G832" s="129" t="s">
        <v>751</v>
      </c>
      <c r="I832" s="199">
        <v>3157.12</v>
      </c>
    </row>
    <row r="833" spans="1:9" x14ac:dyDescent="0.25">
      <c r="A833" s="129">
        <v>2014</v>
      </c>
      <c r="C833" s="129" t="s">
        <v>727</v>
      </c>
      <c r="D833" s="129" t="s">
        <v>728</v>
      </c>
      <c r="E833" s="129" t="s">
        <v>685</v>
      </c>
      <c r="F833" s="129" t="s">
        <v>628</v>
      </c>
      <c r="G833" s="129" t="s">
        <v>751</v>
      </c>
      <c r="I833" s="199">
        <v>286.47000000000003</v>
      </c>
    </row>
    <row r="834" spans="1:9" x14ac:dyDescent="0.25">
      <c r="A834" s="129">
        <v>2014</v>
      </c>
      <c r="B834" s="129" t="s">
        <v>733</v>
      </c>
      <c r="C834" s="129" t="s">
        <v>727</v>
      </c>
      <c r="E834" s="129" t="s">
        <v>749</v>
      </c>
      <c r="F834" s="129" t="s">
        <v>628</v>
      </c>
      <c r="G834" s="129" t="s">
        <v>751</v>
      </c>
      <c r="I834" s="199">
        <v>341.7</v>
      </c>
    </row>
    <row r="835" spans="1:9" x14ac:dyDescent="0.25">
      <c r="A835" s="129">
        <v>2014</v>
      </c>
      <c r="B835" s="129" t="s">
        <v>733</v>
      </c>
      <c r="C835" s="129" t="s">
        <v>727</v>
      </c>
      <c r="E835" s="129" t="s">
        <v>750</v>
      </c>
      <c r="F835" s="129" t="s">
        <v>628</v>
      </c>
      <c r="G835" s="129" t="s">
        <v>751</v>
      </c>
      <c r="I835" s="199">
        <v>34.840000000000003</v>
      </c>
    </row>
    <row r="836" spans="1:9" x14ac:dyDescent="0.25">
      <c r="A836" s="129">
        <v>2014</v>
      </c>
      <c r="B836" s="129" t="s">
        <v>738</v>
      </c>
      <c r="D836" s="129" t="s">
        <v>728</v>
      </c>
      <c r="E836" s="129" t="s">
        <v>686</v>
      </c>
      <c r="F836" s="129" t="s">
        <v>628</v>
      </c>
      <c r="G836" s="129" t="s">
        <v>751</v>
      </c>
      <c r="I836" s="199">
        <v>376.53999999999996</v>
      </c>
    </row>
    <row r="837" spans="1:9" x14ac:dyDescent="0.25">
      <c r="A837" s="129">
        <v>2014</v>
      </c>
      <c r="B837" s="129" t="s">
        <v>733</v>
      </c>
      <c r="C837" s="129" t="s">
        <v>727</v>
      </c>
      <c r="E837" s="129" t="s">
        <v>734</v>
      </c>
      <c r="F837" s="129" t="s">
        <v>628</v>
      </c>
      <c r="G837" s="129" t="s">
        <v>752</v>
      </c>
      <c r="I837" s="199">
        <v>363.98479999999995</v>
      </c>
    </row>
    <row r="838" spans="1:9" x14ac:dyDescent="0.25">
      <c r="A838" s="129">
        <v>2014</v>
      </c>
      <c r="B838" s="129" t="s">
        <v>733</v>
      </c>
      <c r="C838" s="129" t="s">
        <v>727</v>
      </c>
      <c r="E838" s="129" t="s">
        <v>736</v>
      </c>
      <c r="F838" s="129" t="s">
        <v>628</v>
      </c>
      <c r="G838" s="129" t="s">
        <v>752</v>
      </c>
      <c r="I838" s="199">
        <v>2052.6016199999999</v>
      </c>
    </row>
    <row r="839" spans="1:9" x14ac:dyDescent="0.25">
      <c r="A839" s="129">
        <v>2014</v>
      </c>
      <c r="B839" s="129" t="s">
        <v>733</v>
      </c>
      <c r="C839" s="129" t="s">
        <v>727</v>
      </c>
      <c r="E839" s="129" t="s">
        <v>737</v>
      </c>
      <c r="F839" s="129" t="s">
        <v>628</v>
      </c>
      <c r="G839" s="129" t="s">
        <v>752</v>
      </c>
      <c r="I839" s="199">
        <v>52.105400000000003</v>
      </c>
    </row>
    <row r="840" spans="1:9" x14ac:dyDescent="0.25">
      <c r="A840" s="129">
        <v>2014</v>
      </c>
      <c r="B840" s="129" t="s">
        <v>738</v>
      </c>
      <c r="D840" s="129" t="s">
        <v>728</v>
      </c>
      <c r="E840" s="129" t="s">
        <v>676</v>
      </c>
      <c r="F840" s="129" t="s">
        <v>628</v>
      </c>
      <c r="G840" s="129" t="s">
        <v>752</v>
      </c>
      <c r="I840" s="199">
        <v>2468.6918199999996</v>
      </c>
    </row>
    <row r="841" spans="1:9" x14ac:dyDescent="0.25">
      <c r="A841" s="129">
        <v>2014</v>
      </c>
      <c r="C841" s="129" t="s">
        <v>727</v>
      </c>
      <c r="D841" s="129" t="s">
        <v>728</v>
      </c>
      <c r="E841" s="129" t="s">
        <v>677</v>
      </c>
      <c r="F841" s="129" t="s">
        <v>628</v>
      </c>
      <c r="G841" s="129" t="s">
        <v>752</v>
      </c>
      <c r="I841" s="199">
        <v>3509.1126699999995</v>
      </c>
    </row>
    <row r="842" spans="1:9" x14ac:dyDescent="0.25">
      <c r="A842" s="129">
        <v>2014</v>
      </c>
      <c r="B842" s="129" t="s">
        <v>733</v>
      </c>
      <c r="C842" s="129" t="s">
        <v>727</v>
      </c>
      <c r="E842" s="129" t="s">
        <v>739</v>
      </c>
      <c r="F842" s="129" t="s">
        <v>628</v>
      </c>
      <c r="G842" s="129" t="s">
        <v>752</v>
      </c>
      <c r="I842" s="199">
        <v>54.770680000000006</v>
      </c>
    </row>
    <row r="843" spans="1:9" x14ac:dyDescent="0.25">
      <c r="A843" s="129">
        <v>2014</v>
      </c>
      <c r="B843" s="129" t="s">
        <v>733</v>
      </c>
      <c r="C843" s="129" t="s">
        <v>727</v>
      </c>
      <c r="E843" s="129" t="s">
        <v>740</v>
      </c>
      <c r="F843" s="129" t="s">
        <v>628</v>
      </c>
      <c r="G843" s="129" t="s">
        <v>752</v>
      </c>
      <c r="I843" s="199">
        <v>195.06663000000003</v>
      </c>
    </row>
    <row r="844" spans="1:9" x14ac:dyDescent="0.25">
      <c r="A844" s="129">
        <v>2014</v>
      </c>
      <c r="B844" s="129" t="s">
        <v>738</v>
      </c>
      <c r="D844" s="129" t="s">
        <v>728</v>
      </c>
      <c r="E844" s="129" t="s">
        <v>678</v>
      </c>
      <c r="F844" s="129" t="s">
        <v>628</v>
      </c>
      <c r="G844" s="129" t="s">
        <v>752</v>
      </c>
      <c r="I844" s="199">
        <v>249.83731000000003</v>
      </c>
    </row>
    <row r="845" spans="1:9" x14ac:dyDescent="0.25">
      <c r="A845" s="129">
        <v>2014</v>
      </c>
      <c r="B845" s="129" t="s">
        <v>733</v>
      </c>
      <c r="C845" s="129" t="s">
        <v>727</v>
      </c>
      <c r="E845" s="129" t="s">
        <v>741</v>
      </c>
      <c r="F845" s="129" t="s">
        <v>628</v>
      </c>
      <c r="G845" s="129" t="s">
        <v>752</v>
      </c>
      <c r="I845" s="199">
        <v>172.68595000000002</v>
      </c>
    </row>
    <row r="846" spans="1:9" x14ac:dyDescent="0.25">
      <c r="A846" s="129">
        <v>2014</v>
      </c>
      <c r="B846" s="129" t="s">
        <v>733</v>
      </c>
      <c r="C846" s="129" t="s">
        <v>727</v>
      </c>
      <c r="E846" s="129" t="s">
        <v>742</v>
      </c>
      <c r="F846" s="129" t="s">
        <v>628</v>
      </c>
      <c r="G846" s="129" t="s">
        <v>752</v>
      </c>
      <c r="I846" s="199">
        <v>109.18943999999999</v>
      </c>
    </row>
    <row r="847" spans="1:9" x14ac:dyDescent="0.25">
      <c r="A847" s="129">
        <v>2014</v>
      </c>
      <c r="B847" s="129" t="s">
        <v>738</v>
      </c>
      <c r="D847" s="129" t="s">
        <v>728</v>
      </c>
      <c r="E847" s="129" t="s">
        <v>679</v>
      </c>
      <c r="F847" s="129" t="s">
        <v>628</v>
      </c>
      <c r="G847" s="129" t="s">
        <v>752</v>
      </c>
      <c r="I847" s="199">
        <v>281.87539000000004</v>
      </c>
    </row>
    <row r="848" spans="1:9" x14ac:dyDescent="0.25">
      <c r="A848" s="129">
        <v>2014</v>
      </c>
      <c r="B848" s="129" t="s">
        <v>733</v>
      </c>
      <c r="C848" s="129" t="s">
        <v>727</v>
      </c>
      <c r="E848" s="129" t="s">
        <v>743</v>
      </c>
      <c r="F848" s="129" t="s">
        <v>628</v>
      </c>
      <c r="G848" s="129" t="s">
        <v>752</v>
      </c>
      <c r="I848" s="199"/>
    </row>
    <row r="849" spans="1:9" x14ac:dyDescent="0.25">
      <c r="A849" s="129">
        <v>2014</v>
      </c>
      <c r="B849" s="129" t="s">
        <v>733</v>
      </c>
      <c r="C849" s="129" t="s">
        <v>727</v>
      </c>
      <c r="E849" s="129" t="s">
        <v>744</v>
      </c>
      <c r="F849" s="129" t="s">
        <v>628</v>
      </c>
      <c r="G849" s="129" t="s">
        <v>752</v>
      </c>
      <c r="I849" s="199"/>
    </row>
    <row r="850" spans="1:9" x14ac:dyDescent="0.25">
      <c r="A850" s="129">
        <v>2014</v>
      </c>
      <c r="B850" s="129" t="s">
        <v>738</v>
      </c>
      <c r="D850" s="129" t="s">
        <v>728</v>
      </c>
      <c r="E850" s="129" t="s">
        <v>680</v>
      </c>
      <c r="F850" s="129" t="s">
        <v>628</v>
      </c>
      <c r="G850" s="129" t="s">
        <v>752</v>
      </c>
      <c r="I850" s="199">
        <v>253.88817</v>
      </c>
    </row>
    <row r="851" spans="1:9" x14ac:dyDescent="0.25">
      <c r="A851" s="129">
        <v>2014</v>
      </c>
      <c r="C851" s="129" t="s">
        <v>727</v>
      </c>
      <c r="D851" s="129" t="s">
        <v>728</v>
      </c>
      <c r="E851" s="129" t="s">
        <v>681</v>
      </c>
      <c r="F851" s="129" t="s">
        <v>628</v>
      </c>
      <c r="G851" s="129" t="s">
        <v>752</v>
      </c>
      <c r="I851" s="199">
        <v>320.78171999999995</v>
      </c>
    </row>
    <row r="852" spans="1:9" x14ac:dyDescent="0.25">
      <c r="A852" s="129">
        <v>2014</v>
      </c>
      <c r="B852" s="129" t="s">
        <v>733</v>
      </c>
      <c r="C852" s="129" t="s">
        <v>727</v>
      </c>
      <c r="E852" s="129" t="s">
        <v>745</v>
      </c>
      <c r="F852" s="129" t="s">
        <v>628</v>
      </c>
      <c r="G852" s="129" t="s">
        <v>752</v>
      </c>
      <c r="I852" s="199">
        <v>1634.3060400000002</v>
      </c>
    </row>
    <row r="853" spans="1:9" x14ac:dyDescent="0.25">
      <c r="A853" s="129">
        <v>2014</v>
      </c>
      <c r="B853" s="129" t="s">
        <v>733</v>
      </c>
      <c r="C853" s="129" t="s">
        <v>727</v>
      </c>
      <c r="E853" s="129" t="s">
        <v>746</v>
      </c>
      <c r="F853" s="129" t="s">
        <v>628</v>
      </c>
      <c r="G853" s="129" t="s">
        <v>752</v>
      </c>
      <c r="I853" s="199">
        <v>48.187719999999992</v>
      </c>
    </row>
    <row r="854" spans="1:9" x14ac:dyDescent="0.25">
      <c r="A854" s="129">
        <v>2014</v>
      </c>
      <c r="B854" s="129" t="s">
        <v>738</v>
      </c>
      <c r="D854" s="129" t="s">
        <v>728</v>
      </c>
      <c r="E854" s="129" t="s">
        <v>682</v>
      </c>
      <c r="F854" s="129" t="s">
        <v>628</v>
      </c>
      <c r="G854" s="129" t="s">
        <v>752</v>
      </c>
      <c r="I854" s="199">
        <v>1682.4937600000001</v>
      </c>
    </row>
    <row r="855" spans="1:9" x14ac:dyDescent="0.25">
      <c r="A855" s="129">
        <v>2014</v>
      </c>
      <c r="C855" s="129" t="s">
        <v>727</v>
      </c>
      <c r="D855" s="129" t="s">
        <v>728</v>
      </c>
      <c r="E855" s="129" t="s">
        <v>683</v>
      </c>
      <c r="F855" s="129" t="s">
        <v>628</v>
      </c>
      <c r="G855" s="129" t="s">
        <v>752</v>
      </c>
      <c r="I855" s="199">
        <v>156.55715000000001</v>
      </c>
    </row>
    <row r="856" spans="1:9" x14ac:dyDescent="0.25">
      <c r="A856" s="129">
        <v>2014</v>
      </c>
      <c r="B856" s="129" t="s">
        <v>733</v>
      </c>
      <c r="E856" s="129" t="s">
        <v>747</v>
      </c>
      <c r="F856" s="129" t="s">
        <v>628</v>
      </c>
      <c r="G856" s="129" t="s">
        <v>752</v>
      </c>
      <c r="I856" s="199">
        <v>2512.63231</v>
      </c>
    </row>
    <row r="857" spans="1:9" x14ac:dyDescent="0.25">
      <c r="A857" s="129">
        <v>2014</v>
      </c>
      <c r="B857" s="129" t="s">
        <v>733</v>
      </c>
      <c r="E857" s="129" t="s">
        <v>748</v>
      </c>
      <c r="F857" s="129" t="s">
        <v>628</v>
      </c>
      <c r="G857" s="129" t="s">
        <v>752</v>
      </c>
      <c r="I857" s="199">
        <v>81.841529999999992</v>
      </c>
    </row>
    <row r="858" spans="1:9" x14ac:dyDescent="0.25">
      <c r="A858" s="129">
        <v>2014</v>
      </c>
      <c r="B858" s="129" t="s">
        <v>738</v>
      </c>
      <c r="C858" s="129" t="s">
        <v>727</v>
      </c>
      <c r="D858" s="129" t="s">
        <v>728</v>
      </c>
      <c r="E858" s="129" t="s">
        <v>684</v>
      </c>
      <c r="F858" s="129" t="s">
        <v>628</v>
      </c>
      <c r="G858" s="129" t="s">
        <v>752</v>
      </c>
      <c r="I858" s="199">
        <v>2594.4738400000001</v>
      </c>
    </row>
    <row r="859" spans="1:9" x14ac:dyDescent="0.25">
      <c r="A859" s="129">
        <v>2014</v>
      </c>
      <c r="C859" s="129" t="s">
        <v>727</v>
      </c>
      <c r="D859" s="129" t="s">
        <v>728</v>
      </c>
      <c r="E859" s="129" t="s">
        <v>685</v>
      </c>
      <c r="F859" s="129" t="s">
        <v>628</v>
      </c>
      <c r="G859" s="129" t="s">
        <v>752</v>
      </c>
      <c r="I859" s="199">
        <v>119.81498999999999</v>
      </c>
    </row>
    <row r="860" spans="1:9" x14ac:dyDescent="0.25">
      <c r="A860" s="129">
        <v>2014</v>
      </c>
      <c r="B860" s="129" t="s">
        <v>733</v>
      </c>
      <c r="C860" s="129" t="s">
        <v>727</v>
      </c>
      <c r="E860" s="129" t="s">
        <v>749</v>
      </c>
      <c r="F860" s="129" t="s">
        <v>628</v>
      </c>
      <c r="G860" s="129" t="s">
        <v>752</v>
      </c>
      <c r="I860" s="199">
        <v>605.17089999999985</v>
      </c>
    </row>
    <row r="861" spans="1:9" x14ac:dyDescent="0.25">
      <c r="A861" s="129">
        <v>2014</v>
      </c>
      <c r="B861" s="129" t="s">
        <v>733</v>
      </c>
      <c r="C861" s="129" t="s">
        <v>727</v>
      </c>
      <c r="E861" s="129" t="s">
        <v>750</v>
      </c>
      <c r="F861" s="129" t="s">
        <v>628</v>
      </c>
      <c r="G861" s="129" t="s">
        <v>752</v>
      </c>
      <c r="I861" s="199">
        <v>45.552800000000005</v>
      </c>
    </row>
    <row r="862" spans="1:9" x14ac:dyDescent="0.25">
      <c r="A862" s="129">
        <v>2014</v>
      </c>
      <c r="B862" s="129" t="s">
        <v>738</v>
      </c>
      <c r="D862" s="129" t="s">
        <v>728</v>
      </c>
      <c r="E862" s="129" t="s">
        <v>686</v>
      </c>
      <c r="F862" s="129" t="s">
        <v>628</v>
      </c>
      <c r="G862" s="129" t="s">
        <v>752</v>
      </c>
      <c r="I862" s="199">
        <v>650.72369999999989</v>
      </c>
    </row>
    <row r="863" spans="1:9" x14ac:dyDescent="0.25">
      <c r="A863" s="129">
        <v>2014</v>
      </c>
      <c r="B863" s="129" t="s">
        <v>733</v>
      </c>
      <c r="C863" s="129" t="s">
        <v>727</v>
      </c>
      <c r="E863" s="129" t="s">
        <v>734</v>
      </c>
      <c r="F863" s="129" t="s">
        <v>628</v>
      </c>
      <c r="G863" s="129" t="s">
        <v>753</v>
      </c>
      <c r="I863" s="199">
        <v>70.124098923279419</v>
      </c>
    </row>
    <row r="864" spans="1:9" x14ac:dyDescent="0.25">
      <c r="A864" s="129">
        <v>2014</v>
      </c>
      <c r="B864" s="129" t="s">
        <v>733</v>
      </c>
      <c r="C864" s="129" t="s">
        <v>727</v>
      </c>
      <c r="E864" s="129" t="s">
        <v>736</v>
      </c>
      <c r="F864" s="129" t="s">
        <v>628</v>
      </c>
      <c r="G864" s="129" t="s">
        <v>753</v>
      </c>
      <c r="I864" s="199">
        <v>955.65545875164923</v>
      </c>
    </row>
    <row r="865" spans="1:9" x14ac:dyDescent="0.25">
      <c r="A865" s="129">
        <v>2014</v>
      </c>
      <c r="B865" s="129" t="s">
        <v>733</v>
      </c>
      <c r="C865" s="129" t="s">
        <v>727</v>
      </c>
      <c r="E865" s="129" t="s">
        <v>737</v>
      </c>
      <c r="F865" s="129" t="s">
        <v>628</v>
      </c>
      <c r="G865" s="129" t="s">
        <v>753</v>
      </c>
      <c r="I865" s="199">
        <v>72.027404398317969</v>
      </c>
    </row>
    <row r="866" spans="1:9" x14ac:dyDescent="0.25">
      <c r="A866" s="129">
        <v>2014</v>
      </c>
      <c r="B866" s="129" t="s">
        <v>738</v>
      </c>
      <c r="D866" s="129" t="s">
        <v>728</v>
      </c>
      <c r="E866" s="129" t="s">
        <v>676</v>
      </c>
      <c r="F866" s="129" t="s">
        <v>628</v>
      </c>
      <c r="G866" s="129" t="s">
        <v>753</v>
      </c>
      <c r="I866" s="199">
        <v>1097.8069620732465</v>
      </c>
    </row>
    <row r="867" spans="1:9" x14ac:dyDescent="0.25">
      <c r="A867" s="129">
        <v>2014</v>
      </c>
      <c r="C867" s="129" t="s">
        <v>727</v>
      </c>
      <c r="D867" s="129" t="s">
        <v>728</v>
      </c>
      <c r="E867" s="129" t="s">
        <v>677</v>
      </c>
      <c r="F867" s="129" t="s">
        <v>628</v>
      </c>
      <c r="G867" s="129" t="s">
        <v>753</v>
      </c>
      <c r="I867" s="199">
        <v>6101.4995883480433</v>
      </c>
    </row>
    <row r="868" spans="1:9" x14ac:dyDescent="0.25">
      <c r="A868" s="129">
        <v>2014</v>
      </c>
      <c r="B868" s="129" t="s">
        <v>733</v>
      </c>
      <c r="C868" s="129" t="s">
        <v>727</v>
      </c>
      <c r="E868" s="129" t="s">
        <v>739</v>
      </c>
      <c r="F868" s="129" t="s">
        <v>628</v>
      </c>
      <c r="G868" s="129" t="s">
        <v>753</v>
      </c>
      <c r="I868" s="199">
        <v>121.57536970636977</v>
      </c>
    </row>
    <row r="869" spans="1:9" x14ac:dyDescent="0.25">
      <c r="A869" s="129">
        <v>2014</v>
      </c>
      <c r="B869" s="129" t="s">
        <v>733</v>
      </c>
      <c r="C869" s="129" t="s">
        <v>727</v>
      </c>
      <c r="E869" s="129" t="s">
        <v>740</v>
      </c>
      <c r="F869" s="129" t="s">
        <v>628</v>
      </c>
      <c r="G869" s="129" t="s">
        <v>753</v>
      </c>
      <c r="I869" s="199">
        <v>125.2649208465842</v>
      </c>
    </row>
    <row r="870" spans="1:9" x14ac:dyDescent="0.25">
      <c r="A870" s="129">
        <v>2014</v>
      </c>
      <c r="B870" s="129" t="s">
        <v>738</v>
      </c>
      <c r="D870" s="129" t="s">
        <v>728</v>
      </c>
      <c r="E870" s="129" t="s">
        <v>678</v>
      </c>
      <c r="F870" s="129" t="s">
        <v>628</v>
      </c>
      <c r="G870" s="129" t="s">
        <v>753</v>
      </c>
      <c r="I870" s="199">
        <v>246.84029055295397</v>
      </c>
    </row>
    <row r="871" spans="1:9" x14ac:dyDescent="0.25">
      <c r="A871" s="129">
        <v>2014</v>
      </c>
      <c r="B871" s="129" t="s">
        <v>733</v>
      </c>
      <c r="C871" s="129" t="s">
        <v>727</v>
      </c>
      <c r="E871" s="129" t="s">
        <v>741</v>
      </c>
      <c r="F871" s="129" t="s">
        <v>628</v>
      </c>
      <c r="G871" s="129" t="s">
        <v>753</v>
      </c>
      <c r="I871" s="199">
        <v>94.525375456043847</v>
      </c>
    </row>
    <row r="872" spans="1:9" x14ac:dyDescent="0.25">
      <c r="A872" s="129">
        <v>2014</v>
      </c>
      <c r="B872" s="129" t="s">
        <v>733</v>
      </c>
      <c r="C872" s="129" t="s">
        <v>727</v>
      </c>
      <c r="E872" s="129" t="s">
        <v>742</v>
      </c>
      <c r="F872" s="129" t="s">
        <v>628</v>
      </c>
      <c r="G872" s="129" t="s">
        <v>753</v>
      </c>
      <c r="I872" s="199">
        <v>100.0014380106665</v>
      </c>
    </row>
    <row r="873" spans="1:9" x14ac:dyDescent="0.25">
      <c r="A873" s="129">
        <v>2014</v>
      </c>
      <c r="B873" s="129" t="s">
        <v>738</v>
      </c>
      <c r="D873" s="129" t="s">
        <v>728</v>
      </c>
      <c r="E873" s="129" t="s">
        <v>679</v>
      </c>
      <c r="F873" s="129" t="s">
        <v>628</v>
      </c>
      <c r="G873" s="129" t="s">
        <v>753</v>
      </c>
      <c r="I873" s="199">
        <v>194.52681346671034</v>
      </c>
    </row>
    <row r="874" spans="1:9" x14ac:dyDescent="0.25">
      <c r="A874" s="129">
        <v>2014</v>
      </c>
      <c r="B874" s="129" t="s">
        <v>733</v>
      </c>
      <c r="C874" s="129" t="s">
        <v>727</v>
      </c>
      <c r="E874" s="129" t="s">
        <v>743</v>
      </c>
      <c r="F874" s="129" t="s">
        <v>628</v>
      </c>
      <c r="G874" s="129" t="s">
        <v>753</v>
      </c>
      <c r="I874" s="199"/>
    </row>
    <row r="875" spans="1:9" x14ac:dyDescent="0.25">
      <c r="A875" s="129">
        <v>2014</v>
      </c>
      <c r="B875" s="129" t="s">
        <v>733</v>
      </c>
      <c r="C875" s="129" t="s">
        <v>727</v>
      </c>
      <c r="E875" s="129" t="s">
        <v>744</v>
      </c>
      <c r="F875" s="129" t="s">
        <v>628</v>
      </c>
      <c r="G875" s="129" t="s">
        <v>753</v>
      </c>
      <c r="I875" s="199"/>
    </row>
    <row r="876" spans="1:9" x14ac:dyDescent="0.25">
      <c r="A876" s="129">
        <v>2014</v>
      </c>
      <c r="B876" s="129" t="s">
        <v>738</v>
      </c>
      <c r="D876" s="129" t="s">
        <v>728</v>
      </c>
      <c r="E876" s="129" t="s">
        <v>680</v>
      </c>
      <c r="F876" s="129" t="s">
        <v>628</v>
      </c>
      <c r="G876" s="129" t="s">
        <v>753</v>
      </c>
      <c r="I876" s="199">
        <v>330.89552401644823</v>
      </c>
    </row>
    <row r="877" spans="1:9" x14ac:dyDescent="0.25">
      <c r="A877" s="129">
        <v>2014</v>
      </c>
      <c r="C877" s="129" t="s">
        <v>727</v>
      </c>
      <c r="D877" s="129" t="s">
        <v>728</v>
      </c>
      <c r="E877" s="129" t="s">
        <v>681</v>
      </c>
      <c r="F877" s="129" t="s">
        <v>628</v>
      </c>
      <c r="G877" s="129" t="s">
        <v>753</v>
      </c>
      <c r="I877" s="199">
        <v>602.35146518055035</v>
      </c>
    </row>
    <row r="878" spans="1:9" x14ac:dyDescent="0.25">
      <c r="A878" s="129">
        <v>2014</v>
      </c>
      <c r="B878" s="129" t="s">
        <v>733</v>
      </c>
      <c r="C878" s="129" t="s">
        <v>727</v>
      </c>
      <c r="E878" s="129" t="s">
        <v>745</v>
      </c>
      <c r="F878" s="129" t="s">
        <v>628</v>
      </c>
      <c r="G878" s="129" t="s">
        <v>753</v>
      </c>
      <c r="I878" s="199">
        <v>2604.1373208656587</v>
      </c>
    </row>
    <row r="879" spans="1:9" x14ac:dyDescent="0.25">
      <c r="A879" s="129">
        <v>2014</v>
      </c>
      <c r="B879" s="129" t="s">
        <v>733</v>
      </c>
      <c r="C879" s="129" t="s">
        <v>727</v>
      </c>
      <c r="E879" s="129" t="s">
        <v>746</v>
      </c>
      <c r="F879" s="129" t="s">
        <v>628</v>
      </c>
      <c r="G879" s="129" t="s">
        <v>753</v>
      </c>
      <c r="I879" s="199">
        <v>57.704535075991636</v>
      </c>
    </row>
    <row r="880" spans="1:9" x14ac:dyDescent="0.25">
      <c r="A880" s="129">
        <v>2014</v>
      </c>
      <c r="B880" s="129" t="s">
        <v>738</v>
      </c>
      <c r="D880" s="129" t="s">
        <v>728</v>
      </c>
      <c r="E880" s="129" t="s">
        <v>682</v>
      </c>
      <c r="F880" s="129" t="s">
        <v>628</v>
      </c>
      <c r="G880" s="129" t="s">
        <v>753</v>
      </c>
      <c r="I880" s="199">
        <v>2661.8418559416505</v>
      </c>
    </row>
    <row r="881" spans="1:9" x14ac:dyDescent="0.25">
      <c r="A881" s="129">
        <v>2014</v>
      </c>
      <c r="C881" s="129" t="s">
        <v>727</v>
      </c>
      <c r="D881" s="129" t="s">
        <v>728</v>
      </c>
      <c r="E881" s="129" t="s">
        <v>683</v>
      </c>
      <c r="F881" s="129" t="s">
        <v>628</v>
      </c>
      <c r="G881" s="129" t="s">
        <v>753</v>
      </c>
      <c r="I881" s="199">
        <v>124.49865899831201</v>
      </c>
    </row>
    <row r="882" spans="1:9" x14ac:dyDescent="0.25">
      <c r="A882" s="129">
        <v>2014</v>
      </c>
      <c r="B882" s="129" t="s">
        <v>733</v>
      </c>
      <c r="E882" s="129" t="s">
        <v>747</v>
      </c>
      <c r="F882" s="129" t="s">
        <v>628</v>
      </c>
      <c r="G882" s="129" t="s">
        <v>753</v>
      </c>
      <c r="I882" s="199">
        <v>3399.8680120139534</v>
      </c>
    </row>
    <row r="883" spans="1:9" x14ac:dyDescent="0.25">
      <c r="A883" s="129">
        <v>2014</v>
      </c>
      <c r="B883" s="129" t="s">
        <v>733</v>
      </c>
      <c r="E883" s="129" t="s">
        <v>748</v>
      </c>
      <c r="F883" s="129" t="s">
        <v>628</v>
      </c>
      <c r="G883" s="129" t="s">
        <v>753</v>
      </c>
      <c r="I883" s="199">
        <v>59.706306103009354</v>
      </c>
    </row>
    <row r="884" spans="1:9" x14ac:dyDescent="0.25">
      <c r="A884" s="129">
        <v>2014</v>
      </c>
      <c r="B884" s="129" t="s">
        <v>738</v>
      </c>
      <c r="C884" s="129" t="s">
        <v>727</v>
      </c>
      <c r="D884" s="129" t="s">
        <v>728</v>
      </c>
      <c r="E884" s="129" t="s">
        <v>684</v>
      </c>
      <c r="F884" s="129" t="s">
        <v>628</v>
      </c>
      <c r="G884" s="129" t="s">
        <v>753</v>
      </c>
      <c r="I884" s="199">
        <v>3459.5743181169628</v>
      </c>
    </row>
    <row r="885" spans="1:9" x14ac:dyDescent="0.25">
      <c r="A885" s="129">
        <v>2014</v>
      </c>
      <c r="C885" s="129" t="s">
        <v>727</v>
      </c>
      <c r="D885" s="129" t="s">
        <v>728</v>
      </c>
      <c r="E885" s="129" t="s">
        <v>685</v>
      </c>
      <c r="F885" s="129" t="s">
        <v>628</v>
      </c>
      <c r="G885" s="129" t="s">
        <v>753</v>
      </c>
      <c r="I885" s="199">
        <v>232.78161016008588</v>
      </c>
    </row>
    <row r="886" spans="1:9" x14ac:dyDescent="0.25">
      <c r="A886" s="129">
        <v>2014</v>
      </c>
      <c r="B886" s="129" t="s">
        <v>733</v>
      </c>
      <c r="C886" s="129" t="s">
        <v>727</v>
      </c>
      <c r="E886" s="129" t="s">
        <v>749</v>
      </c>
      <c r="F886" s="129" t="s">
        <v>628</v>
      </c>
      <c r="G886" s="129" t="s">
        <v>753</v>
      </c>
      <c r="I886" s="199">
        <v>1507.4141782827191</v>
      </c>
    </row>
    <row r="887" spans="1:9" x14ac:dyDescent="0.25">
      <c r="A887" s="129">
        <v>2014</v>
      </c>
      <c r="B887" s="129" t="s">
        <v>733</v>
      </c>
      <c r="C887" s="129" t="s">
        <v>727</v>
      </c>
      <c r="E887" s="129" t="s">
        <v>750</v>
      </c>
      <c r="F887" s="129" t="s">
        <v>628</v>
      </c>
      <c r="G887" s="129" t="s">
        <v>753</v>
      </c>
      <c r="I887" s="199">
        <v>67.118917753795017</v>
      </c>
    </row>
    <row r="888" spans="1:9" x14ac:dyDescent="0.25">
      <c r="A888" s="129">
        <v>2014</v>
      </c>
      <c r="B888" s="129" t="s">
        <v>738</v>
      </c>
      <c r="D888" s="129" t="s">
        <v>728</v>
      </c>
      <c r="E888" s="129" t="s">
        <v>686</v>
      </c>
      <c r="F888" s="129" t="s">
        <v>628</v>
      </c>
      <c r="G888" s="129" t="s">
        <v>753</v>
      </c>
      <c r="I888" s="199">
        <v>1574.5330960365141</v>
      </c>
    </row>
    <row r="889" spans="1:9" x14ac:dyDescent="0.25">
      <c r="A889" s="129">
        <v>2014</v>
      </c>
      <c r="B889" s="129" t="s">
        <v>733</v>
      </c>
      <c r="C889" s="129" t="s">
        <v>727</v>
      </c>
      <c r="E889" s="129" t="s">
        <v>734</v>
      </c>
      <c r="F889" s="129" t="s">
        <v>628</v>
      </c>
      <c r="G889" s="129" t="s">
        <v>754</v>
      </c>
      <c r="I889" s="199">
        <v>3153.1533991313913</v>
      </c>
    </row>
    <row r="890" spans="1:9" x14ac:dyDescent="0.25">
      <c r="A890" s="129">
        <v>2014</v>
      </c>
      <c r="B890" s="129" t="s">
        <v>733</v>
      </c>
      <c r="C890" s="129" t="s">
        <v>727</v>
      </c>
      <c r="E890" s="129" t="s">
        <v>736</v>
      </c>
      <c r="F890" s="129" t="s">
        <v>628</v>
      </c>
      <c r="G890" s="129" t="s">
        <v>754</v>
      </c>
      <c r="I890" s="199">
        <v>13877.967751589036</v>
      </c>
    </row>
    <row r="891" spans="1:9" x14ac:dyDescent="0.25">
      <c r="A891" s="129">
        <v>2014</v>
      </c>
      <c r="B891" s="129" t="s">
        <v>733</v>
      </c>
      <c r="C891" s="129" t="s">
        <v>727</v>
      </c>
      <c r="E891" s="129" t="s">
        <v>737</v>
      </c>
      <c r="F891" s="129" t="s">
        <v>628</v>
      </c>
      <c r="G891" s="129" t="s">
        <v>754</v>
      </c>
      <c r="I891" s="199">
        <v>8048.888447912479</v>
      </c>
    </row>
    <row r="892" spans="1:9" x14ac:dyDescent="0.25">
      <c r="A892" s="129">
        <v>2014</v>
      </c>
      <c r="B892" s="129" t="s">
        <v>738</v>
      </c>
      <c r="D892" s="129" t="s">
        <v>728</v>
      </c>
      <c r="E892" s="129" t="s">
        <v>676</v>
      </c>
      <c r="F892" s="129" t="s">
        <v>628</v>
      </c>
      <c r="G892" s="129" t="s">
        <v>754</v>
      </c>
      <c r="I892" s="199">
        <v>9779.8032759460475</v>
      </c>
    </row>
    <row r="893" spans="1:9" x14ac:dyDescent="0.25">
      <c r="A893" s="129">
        <v>2014</v>
      </c>
      <c r="C893" s="129" t="s">
        <v>727</v>
      </c>
      <c r="D893" s="129" t="s">
        <v>728</v>
      </c>
      <c r="E893" s="129" t="s">
        <v>677</v>
      </c>
      <c r="F893" s="129" t="s">
        <v>628</v>
      </c>
      <c r="G893" s="129" t="s">
        <v>754</v>
      </c>
      <c r="I893" s="199">
        <v>23392.510293504969</v>
      </c>
    </row>
    <row r="894" spans="1:9" x14ac:dyDescent="0.25">
      <c r="A894" s="129">
        <v>2014</v>
      </c>
      <c r="B894" s="129" t="s">
        <v>733</v>
      </c>
      <c r="C894" s="129" t="s">
        <v>727</v>
      </c>
      <c r="E894" s="129" t="s">
        <v>739</v>
      </c>
      <c r="F894" s="129" t="s">
        <v>628</v>
      </c>
      <c r="G894" s="129" t="s">
        <v>754</v>
      </c>
      <c r="I894" s="199">
        <v>1333.4467384979391</v>
      </c>
    </row>
    <row r="895" spans="1:9" x14ac:dyDescent="0.25">
      <c r="A895" s="129">
        <v>2014</v>
      </c>
      <c r="B895" s="129" t="s">
        <v>733</v>
      </c>
      <c r="C895" s="129" t="s">
        <v>727</v>
      </c>
      <c r="E895" s="129" t="s">
        <v>740</v>
      </c>
      <c r="F895" s="129" t="s">
        <v>628</v>
      </c>
      <c r="G895" s="129" t="s">
        <v>754</v>
      </c>
      <c r="I895" s="199">
        <v>4262.2806455467171</v>
      </c>
    </row>
    <row r="896" spans="1:9" x14ac:dyDescent="0.25">
      <c r="A896" s="129">
        <v>2014</v>
      </c>
      <c r="B896" s="129" t="s">
        <v>738</v>
      </c>
      <c r="D896" s="129" t="s">
        <v>728</v>
      </c>
      <c r="E896" s="129" t="s">
        <v>678</v>
      </c>
      <c r="F896" s="129" t="s">
        <v>628</v>
      </c>
      <c r="G896" s="129" t="s">
        <v>754</v>
      </c>
      <c r="I896" s="199">
        <v>2772.5291902299109</v>
      </c>
    </row>
    <row r="897" spans="1:9" x14ac:dyDescent="0.25">
      <c r="A897" s="129">
        <v>2014</v>
      </c>
      <c r="B897" s="129" t="s">
        <v>733</v>
      </c>
      <c r="C897" s="129" t="s">
        <v>727</v>
      </c>
      <c r="E897" s="129" t="s">
        <v>741</v>
      </c>
      <c r="F897" s="129" t="s">
        <v>628</v>
      </c>
      <c r="G897" s="129" t="s">
        <v>754</v>
      </c>
      <c r="I897" s="199">
        <v>6141.083307548136</v>
      </c>
    </row>
    <row r="898" spans="1:9" x14ac:dyDescent="0.25">
      <c r="A898" s="129">
        <v>2014</v>
      </c>
      <c r="B898" s="129" t="s">
        <v>733</v>
      </c>
      <c r="C898" s="129" t="s">
        <v>727</v>
      </c>
      <c r="E898" s="129" t="s">
        <v>742</v>
      </c>
      <c r="F898" s="129" t="s">
        <v>628</v>
      </c>
      <c r="G898" s="129" t="s">
        <v>754</v>
      </c>
      <c r="I898" s="199">
        <v>6772.0747074437149</v>
      </c>
    </row>
    <row r="899" spans="1:9" x14ac:dyDescent="0.25">
      <c r="A899" s="129">
        <v>2014</v>
      </c>
      <c r="B899" s="129" t="s">
        <v>738</v>
      </c>
      <c r="D899" s="129" t="s">
        <v>728</v>
      </c>
      <c r="E899" s="129" t="s">
        <v>679</v>
      </c>
      <c r="F899" s="129" t="s">
        <v>628</v>
      </c>
      <c r="G899" s="129" t="s">
        <v>754</v>
      </c>
      <c r="I899" s="199">
        <v>6403.4841193966713</v>
      </c>
    </row>
    <row r="900" spans="1:9" x14ac:dyDescent="0.25">
      <c r="A900" s="129">
        <v>2014</v>
      </c>
      <c r="B900" s="129" t="s">
        <v>733</v>
      </c>
      <c r="C900" s="129" t="s">
        <v>727</v>
      </c>
      <c r="E900" s="129" t="s">
        <v>743</v>
      </c>
      <c r="F900" s="129" t="s">
        <v>628</v>
      </c>
      <c r="G900" s="129" t="s">
        <v>754</v>
      </c>
      <c r="I900" s="199"/>
    </row>
    <row r="901" spans="1:9" x14ac:dyDescent="0.25">
      <c r="A901" s="129">
        <v>2014</v>
      </c>
      <c r="B901" s="129" t="s">
        <v>733</v>
      </c>
      <c r="C901" s="129" t="s">
        <v>727</v>
      </c>
      <c r="E901" s="129" t="s">
        <v>744</v>
      </c>
      <c r="F901" s="129" t="s">
        <v>628</v>
      </c>
      <c r="G901" s="129" t="s">
        <v>754</v>
      </c>
      <c r="I901" s="199"/>
    </row>
    <row r="902" spans="1:9" x14ac:dyDescent="0.25">
      <c r="A902" s="129">
        <v>2014</v>
      </c>
      <c r="B902" s="129" t="s">
        <v>738</v>
      </c>
      <c r="D902" s="129" t="s">
        <v>728</v>
      </c>
      <c r="E902" s="129" t="s">
        <v>680</v>
      </c>
      <c r="F902" s="129" t="s">
        <v>628</v>
      </c>
      <c r="G902" s="129" t="s">
        <v>754</v>
      </c>
      <c r="I902" s="199">
        <v>5023.88123540576</v>
      </c>
    </row>
    <row r="903" spans="1:9" x14ac:dyDescent="0.25">
      <c r="A903" s="129">
        <v>2014</v>
      </c>
      <c r="C903" s="129" t="s">
        <v>727</v>
      </c>
      <c r="D903" s="129" t="s">
        <v>728</v>
      </c>
      <c r="E903" s="129" t="s">
        <v>681</v>
      </c>
      <c r="F903" s="129" t="s">
        <v>628</v>
      </c>
      <c r="G903" s="129" t="s">
        <v>754</v>
      </c>
      <c r="I903" s="199">
        <v>6118.7123963678014</v>
      </c>
    </row>
    <row r="904" spans="1:9" x14ac:dyDescent="0.25">
      <c r="A904" s="129">
        <v>2014</v>
      </c>
      <c r="B904" s="129" t="s">
        <v>733</v>
      </c>
      <c r="C904" s="129" t="s">
        <v>727</v>
      </c>
      <c r="E904" s="129" t="s">
        <v>745</v>
      </c>
      <c r="F904" s="129" t="s">
        <v>628</v>
      </c>
      <c r="G904" s="129" t="s">
        <v>754</v>
      </c>
      <c r="I904" s="199">
        <v>11721.385940444177</v>
      </c>
    </row>
    <row r="905" spans="1:9" x14ac:dyDescent="0.25">
      <c r="A905" s="129">
        <v>2014</v>
      </c>
      <c r="B905" s="129" t="s">
        <v>733</v>
      </c>
      <c r="C905" s="129" t="s">
        <v>727</v>
      </c>
      <c r="E905" s="129" t="s">
        <v>746</v>
      </c>
      <c r="F905" s="129" t="s">
        <v>628</v>
      </c>
      <c r="G905" s="129" t="s">
        <v>754</v>
      </c>
      <c r="I905" s="199">
        <v>3323.2896349836342</v>
      </c>
    </row>
    <row r="906" spans="1:9" x14ac:dyDescent="0.25">
      <c r="A906" s="129">
        <v>2014</v>
      </c>
      <c r="B906" s="129" t="s">
        <v>738</v>
      </c>
      <c r="D906" s="129" t="s">
        <v>728</v>
      </c>
      <c r="E906" s="129" t="s">
        <v>682</v>
      </c>
      <c r="F906" s="129" t="s">
        <v>628</v>
      </c>
      <c r="G906" s="129" t="s">
        <v>754</v>
      </c>
      <c r="I906" s="199">
        <v>10231.509393256796</v>
      </c>
    </row>
    <row r="907" spans="1:9" x14ac:dyDescent="0.25">
      <c r="A907" s="129">
        <v>2014</v>
      </c>
      <c r="C907" s="129" t="s">
        <v>727</v>
      </c>
      <c r="D907" s="129" t="s">
        <v>728</v>
      </c>
      <c r="E907" s="129" t="s">
        <v>683</v>
      </c>
      <c r="F907" s="129" t="s">
        <v>628</v>
      </c>
      <c r="G907" s="129" t="s">
        <v>754</v>
      </c>
      <c r="I907" s="199">
        <v>4110.02871180481</v>
      </c>
    </row>
    <row r="908" spans="1:9" x14ac:dyDescent="0.25">
      <c r="A908" s="129">
        <v>2014</v>
      </c>
      <c r="B908" s="129" t="s">
        <v>733</v>
      </c>
      <c r="E908" s="129" t="s">
        <v>747</v>
      </c>
      <c r="F908" s="129" t="s">
        <v>628</v>
      </c>
      <c r="G908" s="129" t="s">
        <v>754</v>
      </c>
      <c r="I908" s="199">
        <v>29168.869459903115</v>
      </c>
    </row>
    <row r="909" spans="1:9" x14ac:dyDescent="0.25">
      <c r="A909" s="129">
        <v>2014</v>
      </c>
      <c r="B909" s="129" t="s">
        <v>733</v>
      </c>
      <c r="E909" s="129" t="s">
        <v>748</v>
      </c>
      <c r="F909" s="129" t="s">
        <v>628</v>
      </c>
      <c r="G909" s="129" t="s">
        <v>754</v>
      </c>
      <c r="I909" s="199">
        <v>2070.0288296977205</v>
      </c>
    </row>
    <row r="910" spans="1:9" x14ac:dyDescent="0.25">
      <c r="A910" s="129">
        <v>2014</v>
      </c>
      <c r="B910" s="129" t="s">
        <v>738</v>
      </c>
      <c r="C910" s="129" t="s">
        <v>727</v>
      </c>
      <c r="D910" s="129" t="s">
        <v>728</v>
      </c>
      <c r="E910" s="129" t="s">
        <v>684</v>
      </c>
      <c r="F910" s="129" t="s">
        <v>628</v>
      </c>
      <c r="G910" s="129" t="s">
        <v>754</v>
      </c>
      <c r="I910" s="199">
        <v>20870.958963782858</v>
      </c>
    </row>
    <row r="911" spans="1:9" x14ac:dyDescent="0.25">
      <c r="A911" s="129">
        <v>2014</v>
      </c>
      <c r="C911" s="129" t="s">
        <v>727</v>
      </c>
      <c r="D911" s="129" t="s">
        <v>728</v>
      </c>
      <c r="E911" s="129" t="s">
        <v>685</v>
      </c>
      <c r="F911" s="129" t="s">
        <v>628</v>
      </c>
      <c r="G911" s="129" t="s">
        <v>754</v>
      </c>
      <c r="I911" s="199">
        <v>2653.0826943215243</v>
      </c>
    </row>
    <row r="912" spans="1:9" x14ac:dyDescent="0.25">
      <c r="A912" s="129">
        <v>2014</v>
      </c>
      <c r="B912" s="129" t="s">
        <v>733</v>
      </c>
      <c r="C912" s="129" t="s">
        <v>727</v>
      </c>
      <c r="E912" s="129" t="s">
        <v>749</v>
      </c>
      <c r="F912" s="129" t="s">
        <v>628</v>
      </c>
      <c r="G912" s="129" t="s">
        <v>754</v>
      </c>
      <c r="I912" s="199">
        <v>15145.233435869912</v>
      </c>
    </row>
    <row r="913" spans="1:9" x14ac:dyDescent="0.25">
      <c r="A913" s="129">
        <v>2014</v>
      </c>
      <c r="B913" s="129" t="s">
        <v>733</v>
      </c>
      <c r="C913" s="129" t="s">
        <v>727</v>
      </c>
      <c r="E913" s="129" t="s">
        <v>750</v>
      </c>
      <c r="F913" s="129" t="s">
        <v>628</v>
      </c>
      <c r="G913" s="129" t="s">
        <v>754</v>
      </c>
      <c r="I913" s="199">
        <v>1961.4094134029415</v>
      </c>
    </row>
    <row r="914" spans="1:9" x14ac:dyDescent="0.25">
      <c r="A914" s="129">
        <v>2014</v>
      </c>
      <c r="B914" s="129" t="s">
        <v>738</v>
      </c>
      <c r="D914" s="129" t="s">
        <v>728</v>
      </c>
      <c r="E914" s="129" t="s">
        <v>686</v>
      </c>
      <c r="F914" s="129" t="s">
        <v>628</v>
      </c>
      <c r="G914" s="129" t="s">
        <v>754</v>
      </c>
      <c r="I914" s="199">
        <v>10966.153985073206</v>
      </c>
    </row>
    <row r="915" spans="1:9" x14ac:dyDescent="0.25">
      <c r="A915" s="129">
        <v>2014</v>
      </c>
      <c r="B915" s="129" t="s">
        <v>733</v>
      </c>
      <c r="C915" s="129" t="s">
        <v>727</v>
      </c>
      <c r="E915" s="129" t="s">
        <v>734</v>
      </c>
      <c r="F915" s="129" t="s">
        <v>628</v>
      </c>
      <c r="G915" s="129" t="s">
        <v>755</v>
      </c>
      <c r="I915" s="199">
        <v>922.78918342981035</v>
      </c>
    </row>
    <row r="916" spans="1:9" x14ac:dyDescent="0.25">
      <c r="A916" s="129">
        <v>2014</v>
      </c>
      <c r="B916" s="129" t="s">
        <v>733</v>
      </c>
      <c r="C916" s="129" t="s">
        <v>727</v>
      </c>
      <c r="E916" s="129" t="s">
        <v>736</v>
      </c>
      <c r="F916" s="129" t="s">
        <v>628</v>
      </c>
      <c r="G916" s="129" t="s">
        <v>755</v>
      </c>
      <c r="I916" s="199">
        <v>8206.076217543834</v>
      </c>
    </row>
    <row r="917" spans="1:9" x14ac:dyDescent="0.25">
      <c r="A917" s="129">
        <v>2014</v>
      </c>
      <c r="B917" s="129" t="s">
        <v>733</v>
      </c>
      <c r="C917" s="129" t="s">
        <v>727</v>
      </c>
      <c r="E917" s="129" t="s">
        <v>737</v>
      </c>
      <c r="F917" s="129" t="s">
        <v>628</v>
      </c>
      <c r="G917" s="129" t="s">
        <v>755</v>
      </c>
      <c r="I917" s="199">
        <v>2250.2934004459194</v>
      </c>
    </row>
    <row r="918" spans="1:9" x14ac:dyDescent="0.25">
      <c r="A918" s="129">
        <v>2014</v>
      </c>
      <c r="B918" s="129" t="s">
        <v>738</v>
      </c>
      <c r="D918" s="129" t="s">
        <v>728</v>
      </c>
      <c r="E918" s="129" t="s">
        <v>676</v>
      </c>
      <c r="F918" s="129" t="s">
        <v>628</v>
      </c>
      <c r="G918" s="129" t="s">
        <v>755</v>
      </c>
      <c r="I918" s="199">
        <v>11379.158801419562</v>
      </c>
    </row>
    <row r="919" spans="1:9" x14ac:dyDescent="0.25">
      <c r="A919" s="129">
        <v>2014</v>
      </c>
      <c r="C919" s="129" t="s">
        <v>727</v>
      </c>
      <c r="D919" s="129" t="s">
        <v>728</v>
      </c>
      <c r="E919" s="129" t="s">
        <v>677</v>
      </c>
      <c r="F919" s="129" t="s">
        <v>628</v>
      </c>
      <c r="G919" s="129" t="s">
        <v>755</v>
      </c>
      <c r="I919" s="199">
        <v>15242.407749286091</v>
      </c>
    </row>
    <row r="920" spans="1:9" x14ac:dyDescent="0.25">
      <c r="A920" s="129">
        <v>2014</v>
      </c>
      <c r="B920" s="129" t="s">
        <v>733</v>
      </c>
      <c r="C920" s="129" t="s">
        <v>727</v>
      </c>
      <c r="E920" s="129" t="s">
        <v>739</v>
      </c>
      <c r="F920" s="129" t="s">
        <v>628</v>
      </c>
      <c r="G920" s="129" t="s">
        <v>755</v>
      </c>
      <c r="I920" s="199">
        <v>266.26623427060383</v>
      </c>
    </row>
    <row r="921" spans="1:9" x14ac:dyDescent="0.25">
      <c r="A921" s="129">
        <v>2014</v>
      </c>
      <c r="B921" s="129" t="s">
        <v>733</v>
      </c>
      <c r="C921" s="129" t="s">
        <v>727</v>
      </c>
      <c r="E921" s="129" t="s">
        <v>740</v>
      </c>
      <c r="F921" s="129" t="s">
        <v>628</v>
      </c>
      <c r="G921" s="129" t="s">
        <v>755</v>
      </c>
      <c r="I921" s="199">
        <v>822.1561764931389</v>
      </c>
    </row>
    <row r="922" spans="1:9" x14ac:dyDescent="0.25">
      <c r="A922" s="129">
        <v>2014</v>
      </c>
      <c r="B922" s="129" t="s">
        <v>738</v>
      </c>
      <c r="D922" s="129" t="s">
        <v>728</v>
      </c>
      <c r="E922" s="129" t="s">
        <v>678</v>
      </c>
      <c r="F922" s="129" t="s">
        <v>628</v>
      </c>
      <c r="G922" s="129" t="s">
        <v>755</v>
      </c>
      <c r="I922" s="199">
        <v>1088.4224107637428</v>
      </c>
    </row>
    <row r="923" spans="1:9" x14ac:dyDescent="0.25">
      <c r="A923" s="129">
        <v>2014</v>
      </c>
      <c r="B923" s="129" t="s">
        <v>733</v>
      </c>
      <c r="C923" s="129" t="s">
        <v>727</v>
      </c>
      <c r="E923" s="129" t="s">
        <v>741</v>
      </c>
      <c r="F923" s="129" t="s">
        <v>628</v>
      </c>
      <c r="G923" s="129" t="s">
        <v>755</v>
      </c>
      <c r="I923" s="199">
        <v>1519.0781482159257</v>
      </c>
    </row>
    <row r="924" spans="1:9" x14ac:dyDescent="0.25">
      <c r="A924" s="129">
        <v>2014</v>
      </c>
      <c r="B924" s="129" t="s">
        <v>733</v>
      </c>
      <c r="C924" s="129" t="s">
        <v>727</v>
      </c>
      <c r="E924" s="129" t="s">
        <v>742</v>
      </c>
      <c r="F924" s="129" t="s">
        <v>628</v>
      </c>
      <c r="G924" s="129" t="s">
        <v>755</v>
      </c>
      <c r="I924" s="199">
        <v>1192.5533071907741</v>
      </c>
    </row>
    <row r="925" spans="1:9" x14ac:dyDescent="0.25">
      <c r="A925" s="129">
        <v>2014</v>
      </c>
      <c r="B925" s="129" t="s">
        <v>738</v>
      </c>
      <c r="D925" s="129" t="s">
        <v>728</v>
      </c>
      <c r="E925" s="129" t="s">
        <v>679</v>
      </c>
      <c r="F925" s="129" t="s">
        <v>628</v>
      </c>
      <c r="G925" s="129" t="s">
        <v>755</v>
      </c>
      <c r="I925" s="199">
        <v>2711.6314554066998</v>
      </c>
    </row>
    <row r="926" spans="1:9" x14ac:dyDescent="0.25">
      <c r="A926" s="129">
        <v>2014</v>
      </c>
      <c r="B926" s="129" t="s">
        <v>733</v>
      </c>
      <c r="C926" s="129" t="s">
        <v>727</v>
      </c>
      <c r="E926" s="129" t="s">
        <v>743</v>
      </c>
      <c r="F926" s="129" t="s">
        <v>628</v>
      </c>
      <c r="G926" s="129" t="s">
        <v>755</v>
      </c>
      <c r="I926" s="199"/>
    </row>
    <row r="927" spans="1:9" x14ac:dyDescent="0.25">
      <c r="A927" s="129">
        <v>2014</v>
      </c>
      <c r="B927" s="129" t="s">
        <v>733</v>
      </c>
      <c r="C927" s="129" t="s">
        <v>727</v>
      </c>
      <c r="E927" s="129" t="s">
        <v>744</v>
      </c>
      <c r="F927" s="129" t="s">
        <v>628</v>
      </c>
      <c r="G927" s="129" t="s">
        <v>755</v>
      </c>
      <c r="I927" s="199"/>
    </row>
    <row r="928" spans="1:9" x14ac:dyDescent="0.25">
      <c r="A928" s="129">
        <v>2014</v>
      </c>
      <c r="B928" s="129" t="s">
        <v>738</v>
      </c>
      <c r="D928" s="129" t="s">
        <v>728</v>
      </c>
      <c r="E928" s="129" t="s">
        <v>680</v>
      </c>
      <c r="F928" s="129" t="s">
        <v>628</v>
      </c>
      <c r="G928" s="129" t="s">
        <v>755</v>
      </c>
      <c r="I928" s="199">
        <v>1507.7425006754306</v>
      </c>
    </row>
    <row r="929" spans="1:9" x14ac:dyDescent="0.25">
      <c r="A929" s="129">
        <v>2014</v>
      </c>
      <c r="C929" s="129" t="s">
        <v>727</v>
      </c>
      <c r="D929" s="129" t="s">
        <v>728</v>
      </c>
      <c r="E929" s="129" t="s">
        <v>681</v>
      </c>
      <c r="F929" s="129" t="s">
        <v>628</v>
      </c>
      <c r="G929" s="129" t="s">
        <v>755</v>
      </c>
      <c r="I929" s="199">
        <v>2888.2456544374731</v>
      </c>
    </row>
    <row r="930" spans="1:9" x14ac:dyDescent="0.25">
      <c r="A930" s="129">
        <v>2014</v>
      </c>
      <c r="B930" s="129" t="s">
        <v>733</v>
      </c>
      <c r="C930" s="129" t="s">
        <v>727</v>
      </c>
      <c r="E930" s="129" t="s">
        <v>745</v>
      </c>
      <c r="F930" s="129" t="s">
        <v>628</v>
      </c>
      <c r="G930" s="129" t="s">
        <v>755</v>
      </c>
      <c r="I930" s="199">
        <v>6082.0823395257894</v>
      </c>
    </row>
    <row r="931" spans="1:9" x14ac:dyDescent="0.25">
      <c r="A931" s="129">
        <v>2014</v>
      </c>
      <c r="B931" s="129" t="s">
        <v>733</v>
      </c>
      <c r="C931" s="129" t="s">
        <v>727</v>
      </c>
      <c r="E931" s="129" t="s">
        <v>746</v>
      </c>
      <c r="F931" s="129" t="s">
        <v>628</v>
      </c>
      <c r="G931" s="129" t="s">
        <v>755</v>
      </c>
      <c r="I931" s="199">
        <v>371.89955767006245</v>
      </c>
    </row>
    <row r="932" spans="1:9" x14ac:dyDescent="0.25">
      <c r="A932" s="129">
        <v>2014</v>
      </c>
      <c r="B932" s="129" t="s">
        <v>738</v>
      </c>
      <c r="D932" s="129" t="s">
        <v>728</v>
      </c>
      <c r="E932" s="129" t="s">
        <v>682</v>
      </c>
      <c r="F932" s="129" t="s">
        <v>628</v>
      </c>
      <c r="G932" s="129" t="s">
        <v>755</v>
      </c>
      <c r="I932" s="199">
        <v>6453.9818971958512</v>
      </c>
    </row>
    <row r="933" spans="1:9" x14ac:dyDescent="0.25">
      <c r="A933" s="129">
        <v>2014</v>
      </c>
      <c r="C933" s="129" t="s">
        <v>727</v>
      </c>
      <c r="D933" s="129" t="s">
        <v>728</v>
      </c>
      <c r="E933" s="129" t="s">
        <v>683</v>
      </c>
      <c r="F933" s="129" t="s">
        <v>628</v>
      </c>
      <c r="G933" s="129" t="s">
        <v>755</v>
      </c>
      <c r="I933" s="199">
        <v>1103.9180009082502</v>
      </c>
    </row>
    <row r="934" spans="1:9" x14ac:dyDescent="0.25">
      <c r="A934" s="129">
        <v>2014</v>
      </c>
      <c r="B934" s="129" t="s">
        <v>733</v>
      </c>
      <c r="E934" s="129" t="s">
        <v>747</v>
      </c>
      <c r="F934" s="129" t="s">
        <v>628</v>
      </c>
      <c r="G934" s="129" t="s">
        <v>755</v>
      </c>
      <c r="I934" s="199">
        <v>9172.56871281042</v>
      </c>
    </row>
    <row r="935" spans="1:9" x14ac:dyDescent="0.25">
      <c r="A935" s="129">
        <v>2014</v>
      </c>
      <c r="B935" s="129" t="s">
        <v>733</v>
      </c>
      <c r="E935" s="129" t="s">
        <v>748</v>
      </c>
      <c r="F935" s="129" t="s">
        <v>628</v>
      </c>
      <c r="G935" s="129" t="s">
        <v>755</v>
      </c>
      <c r="I935" s="199">
        <v>287.30102899650228</v>
      </c>
    </row>
    <row r="936" spans="1:9" x14ac:dyDescent="0.25">
      <c r="A936" s="129">
        <v>2014</v>
      </c>
      <c r="B936" s="129" t="s">
        <v>738</v>
      </c>
      <c r="C936" s="129" t="s">
        <v>727</v>
      </c>
      <c r="D936" s="129" t="s">
        <v>728</v>
      </c>
      <c r="E936" s="129" t="s">
        <v>684</v>
      </c>
      <c r="F936" s="129" t="s">
        <v>628</v>
      </c>
      <c r="G936" s="129" t="s">
        <v>755</v>
      </c>
      <c r="I936" s="199">
        <v>9459.8697418069241</v>
      </c>
    </row>
    <row r="937" spans="1:9" x14ac:dyDescent="0.25">
      <c r="A937" s="129">
        <v>2014</v>
      </c>
      <c r="C937" s="129" t="s">
        <v>727</v>
      </c>
      <c r="D937" s="129" t="s">
        <v>728</v>
      </c>
      <c r="E937" s="129" t="s">
        <v>685</v>
      </c>
      <c r="F937" s="129" t="s">
        <v>628</v>
      </c>
      <c r="G937" s="129" t="s">
        <v>755</v>
      </c>
      <c r="I937" s="199">
        <v>656.3214013769234</v>
      </c>
    </row>
    <row r="938" spans="1:9" x14ac:dyDescent="0.25">
      <c r="A938" s="129">
        <v>2014</v>
      </c>
      <c r="B938" s="129" t="s">
        <v>733</v>
      </c>
      <c r="C938" s="129" t="s">
        <v>727</v>
      </c>
      <c r="E938" s="129" t="s">
        <v>749</v>
      </c>
      <c r="F938" s="129" t="s">
        <v>628</v>
      </c>
      <c r="G938" s="129" t="s">
        <v>755</v>
      </c>
      <c r="I938" s="199">
        <v>2520.5507869656803</v>
      </c>
    </row>
    <row r="939" spans="1:9" x14ac:dyDescent="0.25">
      <c r="A939" s="129">
        <v>2014</v>
      </c>
      <c r="B939" s="129" t="s">
        <v>733</v>
      </c>
      <c r="C939" s="129" t="s">
        <v>727</v>
      </c>
      <c r="E939" s="129" t="s">
        <v>750</v>
      </c>
      <c r="F939" s="129" t="s">
        <v>628</v>
      </c>
      <c r="G939" s="129" t="s">
        <v>755</v>
      </c>
      <c r="I939" s="199">
        <v>151.49453482850743</v>
      </c>
    </row>
    <row r="940" spans="1:9" x14ac:dyDescent="0.25">
      <c r="A940" s="129">
        <v>2014</v>
      </c>
      <c r="B940" s="129" t="s">
        <v>738</v>
      </c>
      <c r="D940" s="129" t="s">
        <v>728</v>
      </c>
      <c r="E940" s="129" t="s">
        <v>686</v>
      </c>
      <c r="F940" s="129" t="s">
        <v>628</v>
      </c>
      <c r="G940" s="129" t="s">
        <v>755</v>
      </c>
      <c r="I940" s="199">
        <v>2672.0453217941881</v>
      </c>
    </row>
    <row r="941" spans="1:9" x14ac:dyDescent="0.25">
      <c r="A941" s="129">
        <v>2015</v>
      </c>
      <c r="B941" s="129" t="s">
        <v>733</v>
      </c>
      <c r="C941" s="129" t="s">
        <v>727</v>
      </c>
      <c r="E941" s="129" t="s">
        <v>734</v>
      </c>
      <c r="F941" s="129" t="s">
        <v>628</v>
      </c>
      <c r="G941" s="129" t="s">
        <v>735</v>
      </c>
      <c r="I941" s="199">
        <v>1028.24225</v>
      </c>
    </row>
    <row r="942" spans="1:9" x14ac:dyDescent="0.25">
      <c r="A942" s="129">
        <v>2015</v>
      </c>
      <c r="B942" s="129" t="s">
        <v>733</v>
      </c>
      <c r="C942" s="129" t="s">
        <v>727</v>
      </c>
      <c r="E942" s="129" t="s">
        <v>736</v>
      </c>
      <c r="F942" s="129" t="s">
        <v>628</v>
      </c>
      <c r="G942" s="129" t="s">
        <v>735</v>
      </c>
      <c r="I942" s="199">
        <v>8814.4128899999996</v>
      </c>
    </row>
    <row r="943" spans="1:9" x14ac:dyDescent="0.25">
      <c r="A943" s="129">
        <v>2015</v>
      </c>
      <c r="B943" s="129" t="s">
        <v>733</v>
      </c>
      <c r="C943" s="129" t="s">
        <v>727</v>
      </c>
      <c r="E943" s="129" t="s">
        <v>737</v>
      </c>
      <c r="F943" s="129" t="s">
        <v>628</v>
      </c>
      <c r="G943" s="129" t="s">
        <v>735</v>
      </c>
      <c r="I943" s="199">
        <v>2395.0098600000001</v>
      </c>
    </row>
    <row r="944" spans="1:9" x14ac:dyDescent="0.25">
      <c r="A944" s="129">
        <v>2015</v>
      </c>
      <c r="B944" s="129" t="s">
        <v>738</v>
      </c>
      <c r="D944" s="129" t="s">
        <v>728</v>
      </c>
      <c r="E944" s="129" t="s">
        <v>676</v>
      </c>
      <c r="F944" s="129" t="s">
        <v>628</v>
      </c>
      <c r="G944" s="129" t="s">
        <v>735</v>
      </c>
      <c r="I944" s="199">
        <v>12237.664999999999</v>
      </c>
    </row>
    <row r="945" spans="1:9" x14ac:dyDescent="0.25">
      <c r="A945" s="129">
        <v>2015</v>
      </c>
      <c r="C945" s="129" t="s">
        <v>727</v>
      </c>
      <c r="D945" s="129" t="s">
        <v>728</v>
      </c>
      <c r="E945" s="129" t="s">
        <v>677</v>
      </c>
      <c r="F945" s="129" t="s">
        <v>628</v>
      </c>
      <c r="G945" s="129" t="s">
        <v>735</v>
      </c>
      <c r="I945" s="199">
        <v>16961.341990000019</v>
      </c>
    </row>
    <row r="946" spans="1:9" x14ac:dyDescent="0.25">
      <c r="A946" s="129">
        <v>2015</v>
      </c>
      <c r="B946" s="129" t="s">
        <v>733</v>
      </c>
      <c r="C946" s="129" t="s">
        <v>727</v>
      </c>
      <c r="E946" s="129" t="s">
        <v>739</v>
      </c>
      <c r="F946" s="129" t="s">
        <v>628</v>
      </c>
      <c r="G946" s="129" t="s">
        <v>735</v>
      </c>
      <c r="I946" s="199">
        <v>307.52701000000002</v>
      </c>
    </row>
    <row r="947" spans="1:9" x14ac:dyDescent="0.25">
      <c r="A947" s="129">
        <v>2015</v>
      </c>
      <c r="B947" s="129" t="s">
        <v>733</v>
      </c>
      <c r="C947" s="129" t="s">
        <v>727</v>
      </c>
      <c r="E947" s="129" t="s">
        <v>740</v>
      </c>
      <c r="F947" s="129" t="s">
        <v>628</v>
      </c>
      <c r="G947" s="129" t="s">
        <v>735</v>
      </c>
      <c r="I947" s="199">
        <v>818.98559</v>
      </c>
    </row>
    <row r="948" spans="1:9" x14ac:dyDescent="0.25">
      <c r="A948" s="129">
        <v>2015</v>
      </c>
      <c r="B948" s="129" t="s">
        <v>738</v>
      </c>
      <c r="D948" s="129" t="s">
        <v>728</v>
      </c>
      <c r="E948" s="129" t="s">
        <v>678</v>
      </c>
      <c r="F948" s="129" t="s">
        <v>628</v>
      </c>
      <c r="G948" s="129" t="s">
        <v>735</v>
      </c>
      <c r="I948" s="199">
        <v>1126.5126</v>
      </c>
    </row>
    <row r="949" spans="1:9" x14ac:dyDescent="0.25">
      <c r="A949" s="129">
        <v>2015</v>
      </c>
      <c r="B949" s="129" t="s">
        <v>733</v>
      </c>
      <c r="C949" s="129" t="s">
        <v>727</v>
      </c>
      <c r="E949" s="129" t="s">
        <v>741</v>
      </c>
      <c r="F949" s="129" t="s">
        <v>628</v>
      </c>
      <c r="G949" s="129" t="s">
        <v>735</v>
      </c>
      <c r="I949" s="199">
        <v>1694.0525700000001</v>
      </c>
    </row>
    <row r="950" spans="1:9" x14ac:dyDescent="0.25">
      <c r="A950" s="129">
        <v>2015</v>
      </c>
      <c r="B950" s="129" t="s">
        <v>733</v>
      </c>
      <c r="C950" s="129" t="s">
        <v>727</v>
      </c>
      <c r="E950" s="129" t="s">
        <v>742</v>
      </c>
      <c r="F950" s="129" t="s">
        <v>628</v>
      </c>
      <c r="G950" s="129" t="s">
        <v>735</v>
      </c>
      <c r="I950" s="199">
        <v>1007.02856</v>
      </c>
    </row>
    <row r="951" spans="1:9" x14ac:dyDescent="0.25">
      <c r="A951" s="129">
        <v>2015</v>
      </c>
      <c r="B951" s="129" t="s">
        <v>738</v>
      </c>
      <c r="D951" s="129" t="s">
        <v>728</v>
      </c>
      <c r="E951" s="129" t="s">
        <v>679</v>
      </c>
      <c r="F951" s="129" t="s">
        <v>628</v>
      </c>
      <c r="G951" s="129" t="s">
        <v>735</v>
      </c>
      <c r="I951" s="199">
        <v>2701.08113</v>
      </c>
    </row>
    <row r="952" spans="1:9" x14ac:dyDescent="0.25">
      <c r="A952" s="129">
        <v>2015</v>
      </c>
      <c r="B952" s="129" t="s">
        <v>733</v>
      </c>
      <c r="C952" s="129" t="s">
        <v>727</v>
      </c>
      <c r="E952" s="129" t="s">
        <v>743</v>
      </c>
      <c r="F952" s="129" t="s">
        <v>628</v>
      </c>
      <c r="G952" s="129" t="s">
        <v>735</v>
      </c>
      <c r="I952" s="199"/>
    </row>
    <row r="953" spans="1:9" x14ac:dyDescent="0.25">
      <c r="A953" s="129">
        <v>2015</v>
      </c>
      <c r="B953" s="129" t="s">
        <v>733</v>
      </c>
      <c r="C953" s="129" t="s">
        <v>727</v>
      </c>
      <c r="E953" s="129" t="s">
        <v>744</v>
      </c>
      <c r="F953" s="129" t="s">
        <v>628</v>
      </c>
      <c r="G953" s="129" t="s">
        <v>735</v>
      </c>
      <c r="I953" s="199"/>
    </row>
    <row r="954" spans="1:9" x14ac:dyDescent="0.25">
      <c r="A954" s="129">
        <v>2015</v>
      </c>
      <c r="B954" s="129" t="s">
        <v>738</v>
      </c>
      <c r="D954" s="129" t="s">
        <v>728</v>
      </c>
      <c r="E954" s="129" t="s">
        <v>680</v>
      </c>
      <c r="F954" s="129" t="s">
        <v>628</v>
      </c>
      <c r="G954" s="129" t="s">
        <v>735</v>
      </c>
      <c r="I954" s="199">
        <v>1624.76367</v>
      </c>
    </row>
    <row r="955" spans="1:9" x14ac:dyDescent="0.25">
      <c r="A955" s="129">
        <v>2015</v>
      </c>
      <c r="C955" s="129" t="s">
        <v>727</v>
      </c>
      <c r="D955" s="129" t="s">
        <v>728</v>
      </c>
      <c r="E955" s="129" t="s">
        <v>681</v>
      </c>
      <c r="F955" s="129" t="s">
        <v>628</v>
      </c>
      <c r="G955" s="129" t="s">
        <v>735</v>
      </c>
      <c r="I955" s="199">
        <v>3285.3352599999998</v>
      </c>
    </row>
    <row r="956" spans="1:9" x14ac:dyDescent="0.25">
      <c r="A956" s="129">
        <v>2015</v>
      </c>
      <c r="B956" s="129" t="s">
        <v>733</v>
      </c>
      <c r="C956" s="129" t="s">
        <v>727</v>
      </c>
      <c r="E956" s="129" t="s">
        <v>745</v>
      </c>
      <c r="F956" s="129" t="s">
        <v>628</v>
      </c>
      <c r="G956" s="129" t="s">
        <v>735</v>
      </c>
      <c r="I956" s="199">
        <v>6784.2568400000036</v>
      </c>
    </row>
    <row r="957" spans="1:9" x14ac:dyDescent="0.25">
      <c r="A957" s="129">
        <v>2015</v>
      </c>
      <c r="B957" s="129" t="s">
        <v>733</v>
      </c>
      <c r="C957" s="129" t="s">
        <v>727</v>
      </c>
      <c r="E957" s="129" t="s">
        <v>746</v>
      </c>
      <c r="F957" s="129" t="s">
        <v>628</v>
      </c>
      <c r="G957" s="129" t="s">
        <v>735</v>
      </c>
      <c r="I957" s="199">
        <v>470.59897999999998</v>
      </c>
    </row>
    <row r="958" spans="1:9" x14ac:dyDescent="0.25">
      <c r="A958" s="129">
        <v>2015</v>
      </c>
      <c r="B958" s="129" t="s">
        <v>738</v>
      </c>
      <c r="D958" s="129" t="s">
        <v>728</v>
      </c>
      <c r="E958" s="129" t="s">
        <v>682</v>
      </c>
      <c r="F958" s="129" t="s">
        <v>628</v>
      </c>
      <c r="G958" s="129" t="s">
        <v>735</v>
      </c>
      <c r="I958" s="199">
        <v>7254.8558200000034</v>
      </c>
    </row>
    <row r="959" spans="1:9" x14ac:dyDescent="0.25">
      <c r="A959" s="129">
        <v>2015</v>
      </c>
      <c r="C959" s="129" t="s">
        <v>727</v>
      </c>
      <c r="D959" s="129" t="s">
        <v>728</v>
      </c>
      <c r="E959" s="129" t="s">
        <v>683</v>
      </c>
      <c r="F959" s="129" t="s">
        <v>628</v>
      </c>
      <c r="G959" s="129" t="s">
        <v>735</v>
      </c>
      <c r="I959" s="199">
        <v>1602.6731600000003</v>
      </c>
    </row>
    <row r="960" spans="1:9" x14ac:dyDescent="0.25">
      <c r="A960" s="129">
        <v>2015</v>
      </c>
      <c r="B960" s="129" t="s">
        <v>733</v>
      </c>
      <c r="E960" s="129" t="s">
        <v>747</v>
      </c>
      <c r="F960" s="129" t="s">
        <v>628</v>
      </c>
      <c r="G960" s="129" t="s">
        <v>735</v>
      </c>
      <c r="I960" s="199">
        <v>9681.71144000001</v>
      </c>
    </row>
    <row r="961" spans="1:9" x14ac:dyDescent="0.25">
      <c r="A961" s="129">
        <v>2015</v>
      </c>
      <c r="B961" s="129" t="s">
        <v>733</v>
      </c>
      <c r="E961" s="129" t="s">
        <v>748</v>
      </c>
      <c r="F961" s="129" t="s">
        <v>628</v>
      </c>
      <c r="G961" s="129" t="s">
        <v>735</v>
      </c>
      <c r="I961" s="199">
        <v>434.62069000000002</v>
      </c>
    </row>
    <row r="962" spans="1:9" x14ac:dyDescent="0.25">
      <c r="A962" s="129">
        <v>2015</v>
      </c>
      <c r="B962" s="129" t="s">
        <v>738</v>
      </c>
      <c r="C962" s="129" t="s">
        <v>727</v>
      </c>
      <c r="D962" s="129" t="s">
        <v>728</v>
      </c>
      <c r="E962" s="129" t="s">
        <v>684</v>
      </c>
      <c r="F962" s="129" t="s">
        <v>628</v>
      </c>
      <c r="G962" s="129" t="s">
        <v>735</v>
      </c>
      <c r="I962" s="199">
        <v>10116.33213000001</v>
      </c>
    </row>
    <row r="963" spans="1:9" x14ac:dyDescent="0.25">
      <c r="A963" s="129">
        <v>2015</v>
      </c>
      <c r="C963" s="129" t="s">
        <v>727</v>
      </c>
      <c r="D963" s="129" t="s">
        <v>728</v>
      </c>
      <c r="E963" s="129" t="s">
        <v>685</v>
      </c>
      <c r="F963" s="129" t="s">
        <v>628</v>
      </c>
      <c r="G963" s="129" t="s">
        <v>735</v>
      </c>
      <c r="I963" s="199">
        <v>781.57346000000018</v>
      </c>
    </row>
    <row r="964" spans="1:9" x14ac:dyDescent="0.25">
      <c r="A964" s="129">
        <v>2015</v>
      </c>
      <c r="B964" s="129" t="s">
        <v>733</v>
      </c>
      <c r="C964" s="129" t="s">
        <v>727</v>
      </c>
      <c r="E964" s="129" t="s">
        <v>749</v>
      </c>
      <c r="F964" s="129" t="s">
        <v>628</v>
      </c>
      <c r="G964" s="129" t="s">
        <v>735</v>
      </c>
      <c r="I964" s="199">
        <v>2828.039929999999</v>
      </c>
    </row>
    <row r="965" spans="1:9" x14ac:dyDescent="0.25">
      <c r="A965" s="129">
        <v>2015</v>
      </c>
      <c r="B965" s="129" t="s">
        <v>733</v>
      </c>
      <c r="C965" s="129" t="s">
        <v>727</v>
      </c>
      <c r="E965" s="129" t="s">
        <v>750</v>
      </c>
      <c r="F965" s="129" t="s">
        <v>628</v>
      </c>
      <c r="G965" s="129" t="s">
        <v>735</v>
      </c>
      <c r="I965" s="199">
        <v>167.80268000000004</v>
      </c>
    </row>
    <row r="966" spans="1:9" x14ac:dyDescent="0.25">
      <c r="A966" s="129">
        <v>2015</v>
      </c>
      <c r="B966" s="129" t="s">
        <v>738</v>
      </c>
      <c r="D966" s="129" t="s">
        <v>728</v>
      </c>
      <c r="E966" s="129" t="s">
        <v>686</v>
      </c>
      <c r="F966" s="129" t="s">
        <v>628</v>
      </c>
      <c r="G966" s="129" t="s">
        <v>735</v>
      </c>
      <c r="I966" s="199">
        <v>2995.8426099999992</v>
      </c>
    </row>
    <row r="967" spans="1:9" x14ac:dyDescent="0.25">
      <c r="A967" s="129">
        <v>2015</v>
      </c>
      <c r="B967" s="129" t="s">
        <v>733</v>
      </c>
      <c r="C967" s="129" t="s">
        <v>727</v>
      </c>
      <c r="E967" s="129" t="s">
        <v>734</v>
      </c>
      <c r="F967" s="129" t="s">
        <v>628</v>
      </c>
      <c r="G967" s="129" t="s">
        <v>751</v>
      </c>
      <c r="I967" s="199">
        <v>606</v>
      </c>
    </row>
    <row r="968" spans="1:9" x14ac:dyDescent="0.25">
      <c r="A968" s="129">
        <v>2015</v>
      </c>
      <c r="B968" s="129" t="s">
        <v>733</v>
      </c>
      <c r="C968" s="129" t="s">
        <v>727</v>
      </c>
      <c r="E968" s="129" t="s">
        <v>736</v>
      </c>
      <c r="F968" s="129" t="s">
        <v>628</v>
      </c>
      <c r="G968" s="129" t="s">
        <v>751</v>
      </c>
      <c r="I968" s="199">
        <v>5553</v>
      </c>
    </row>
    <row r="969" spans="1:9" x14ac:dyDescent="0.25">
      <c r="A969" s="129">
        <v>2015</v>
      </c>
      <c r="B969" s="129" t="s">
        <v>733</v>
      </c>
      <c r="C969" s="129" t="s">
        <v>727</v>
      </c>
      <c r="E969" s="129" t="s">
        <v>737</v>
      </c>
      <c r="F969" s="129" t="s">
        <v>628</v>
      </c>
      <c r="G969" s="129" t="s">
        <v>751</v>
      </c>
      <c r="I969" s="199">
        <v>2220</v>
      </c>
    </row>
    <row r="970" spans="1:9" x14ac:dyDescent="0.25">
      <c r="A970" s="129">
        <v>2015</v>
      </c>
      <c r="B970" s="129" t="s">
        <v>738</v>
      </c>
      <c r="D970" s="129" t="s">
        <v>728</v>
      </c>
      <c r="E970" s="129" t="s">
        <v>676</v>
      </c>
      <c r="F970" s="129" t="s">
        <v>628</v>
      </c>
      <c r="G970" s="129" t="s">
        <v>751</v>
      </c>
      <c r="I970" s="199">
        <v>8379</v>
      </c>
    </row>
    <row r="971" spans="1:9" x14ac:dyDescent="0.25">
      <c r="A971" s="129">
        <v>2015</v>
      </c>
      <c r="C971" s="129" t="s">
        <v>727</v>
      </c>
      <c r="D971" s="129" t="s">
        <v>728</v>
      </c>
      <c r="E971" s="129" t="s">
        <v>677</v>
      </c>
      <c r="F971" s="129" t="s">
        <v>628</v>
      </c>
      <c r="G971" s="129" t="s">
        <v>751</v>
      </c>
      <c r="I971" s="199">
        <v>6189</v>
      </c>
    </row>
    <row r="972" spans="1:9" x14ac:dyDescent="0.25">
      <c r="A972" s="129">
        <v>2015</v>
      </c>
      <c r="B972" s="129" t="s">
        <v>733</v>
      </c>
      <c r="C972" s="129" t="s">
        <v>727</v>
      </c>
      <c r="E972" s="129" t="s">
        <v>739</v>
      </c>
      <c r="F972" s="129" t="s">
        <v>628</v>
      </c>
      <c r="G972" s="129" t="s">
        <v>751</v>
      </c>
      <c r="I972" s="199">
        <v>138</v>
      </c>
    </row>
    <row r="973" spans="1:9" x14ac:dyDescent="0.25">
      <c r="A973" s="129">
        <v>2015</v>
      </c>
      <c r="B973" s="129" t="s">
        <v>733</v>
      </c>
      <c r="C973" s="129" t="s">
        <v>727</v>
      </c>
      <c r="E973" s="129" t="s">
        <v>740</v>
      </c>
      <c r="F973" s="129" t="s">
        <v>628</v>
      </c>
      <c r="G973" s="129" t="s">
        <v>751</v>
      </c>
      <c r="I973" s="199">
        <v>477</v>
      </c>
    </row>
    <row r="974" spans="1:9" x14ac:dyDescent="0.25">
      <c r="A974" s="129">
        <v>2015</v>
      </c>
      <c r="B974" s="129" t="s">
        <v>738</v>
      </c>
      <c r="D974" s="129" t="s">
        <v>728</v>
      </c>
      <c r="E974" s="129" t="s">
        <v>678</v>
      </c>
      <c r="F974" s="129" t="s">
        <v>628</v>
      </c>
      <c r="G974" s="129" t="s">
        <v>751</v>
      </c>
      <c r="I974" s="199">
        <v>615</v>
      </c>
    </row>
    <row r="975" spans="1:9" x14ac:dyDescent="0.25">
      <c r="A975" s="129">
        <v>2015</v>
      </c>
      <c r="B975" s="129" t="s">
        <v>733</v>
      </c>
      <c r="C975" s="129" t="s">
        <v>727</v>
      </c>
      <c r="E975" s="129" t="s">
        <v>741</v>
      </c>
      <c r="F975" s="129" t="s">
        <v>628</v>
      </c>
      <c r="G975" s="129" t="s">
        <v>751</v>
      </c>
      <c r="I975" s="199">
        <v>1379</v>
      </c>
    </row>
    <row r="976" spans="1:9" x14ac:dyDescent="0.25">
      <c r="A976" s="129">
        <v>2015</v>
      </c>
      <c r="B976" s="129" t="s">
        <v>733</v>
      </c>
      <c r="C976" s="129" t="s">
        <v>727</v>
      </c>
      <c r="E976" s="129" t="s">
        <v>742</v>
      </c>
      <c r="F976" s="129" t="s">
        <v>628</v>
      </c>
      <c r="G976" s="129" t="s">
        <v>751</v>
      </c>
      <c r="I976" s="199">
        <v>803</v>
      </c>
    </row>
    <row r="977" spans="1:9" x14ac:dyDescent="0.25">
      <c r="A977" s="129">
        <v>2015</v>
      </c>
      <c r="B977" s="129" t="s">
        <v>738</v>
      </c>
      <c r="D977" s="129" t="s">
        <v>728</v>
      </c>
      <c r="E977" s="129" t="s">
        <v>679</v>
      </c>
      <c r="F977" s="129" t="s">
        <v>628</v>
      </c>
      <c r="G977" s="129" t="s">
        <v>751</v>
      </c>
      <c r="I977" s="199">
        <v>2182</v>
      </c>
    </row>
    <row r="978" spans="1:9" x14ac:dyDescent="0.25">
      <c r="A978" s="129">
        <v>2015</v>
      </c>
      <c r="B978" s="129" t="s">
        <v>733</v>
      </c>
      <c r="C978" s="129" t="s">
        <v>727</v>
      </c>
      <c r="E978" s="129" t="s">
        <v>743</v>
      </c>
      <c r="F978" s="129" t="s">
        <v>628</v>
      </c>
      <c r="G978" s="129" t="s">
        <v>751</v>
      </c>
      <c r="I978" s="199"/>
    </row>
    <row r="979" spans="1:9" x14ac:dyDescent="0.25">
      <c r="A979" s="129">
        <v>2015</v>
      </c>
      <c r="B979" s="129" t="s">
        <v>733</v>
      </c>
      <c r="C979" s="129" t="s">
        <v>727</v>
      </c>
      <c r="E979" s="129" t="s">
        <v>744</v>
      </c>
      <c r="F979" s="129" t="s">
        <v>628</v>
      </c>
      <c r="G979" s="129" t="s">
        <v>751</v>
      </c>
      <c r="I979" s="199"/>
    </row>
    <row r="980" spans="1:9" x14ac:dyDescent="0.25">
      <c r="A980" s="129">
        <v>2015</v>
      </c>
      <c r="B980" s="129" t="s">
        <v>738</v>
      </c>
      <c r="D980" s="129" t="s">
        <v>728</v>
      </c>
      <c r="E980" s="129" t="s">
        <v>680</v>
      </c>
      <c r="F980" s="129" t="s">
        <v>628</v>
      </c>
      <c r="G980" s="129" t="s">
        <v>751</v>
      </c>
      <c r="I980" s="199">
        <v>972</v>
      </c>
    </row>
    <row r="981" spans="1:9" x14ac:dyDescent="0.25">
      <c r="A981" s="129">
        <v>2015</v>
      </c>
      <c r="C981" s="129" t="s">
        <v>727</v>
      </c>
      <c r="D981" s="129" t="s">
        <v>728</v>
      </c>
      <c r="E981" s="129" t="s">
        <v>681</v>
      </c>
      <c r="F981" s="129" t="s">
        <v>628</v>
      </c>
      <c r="G981" s="129" t="s">
        <v>751</v>
      </c>
      <c r="I981" s="199">
        <v>2314</v>
      </c>
    </row>
    <row r="982" spans="1:9" x14ac:dyDescent="0.25">
      <c r="A982" s="129">
        <v>2015</v>
      </c>
      <c r="B982" s="129" t="s">
        <v>733</v>
      </c>
      <c r="C982" s="129" t="s">
        <v>727</v>
      </c>
      <c r="E982" s="129" t="s">
        <v>745</v>
      </c>
      <c r="F982" s="129" t="s">
        <v>628</v>
      </c>
      <c r="G982" s="129" t="s">
        <v>751</v>
      </c>
      <c r="I982" s="199">
        <v>1820</v>
      </c>
    </row>
    <row r="983" spans="1:9" x14ac:dyDescent="0.25">
      <c r="A983" s="129">
        <v>2015</v>
      </c>
      <c r="B983" s="129" t="s">
        <v>733</v>
      </c>
      <c r="C983" s="129" t="s">
        <v>727</v>
      </c>
      <c r="E983" s="129" t="s">
        <v>746</v>
      </c>
      <c r="F983" s="129" t="s">
        <v>628</v>
      </c>
      <c r="G983" s="129" t="s">
        <v>751</v>
      </c>
      <c r="I983" s="199">
        <v>358</v>
      </c>
    </row>
    <row r="984" spans="1:9" x14ac:dyDescent="0.25">
      <c r="A984" s="129">
        <v>2015</v>
      </c>
      <c r="B984" s="129" t="s">
        <v>738</v>
      </c>
      <c r="D984" s="129" t="s">
        <v>728</v>
      </c>
      <c r="E984" s="129" t="s">
        <v>682</v>
      </c>
      <c r="F984" s="129" t="s">
        <v>628</v>
      </c>
      <c r="G984" s="129" t="s">
        <v>751</v>
      </c>
      <c r="I984" s="199">
        <v>2178</v>
      </c>
    </row>
    <row r="985" spans="1:9" x14ac:dyDescent="0.25">
      <c r="A985" s="129">
        <v>2015</v>
      </c>
      <c r="C985" s="129" t="s">
        <v>727</v>
      </c>
      <c r="D985" s="129" t="s">
        <v>728</v>
      </c>
      <c r="E985" s="129" t="s">
        <v>683</v>
      </c>
      <c r="F985" s="129" t="s">
        <v>628</v>
      </c>
      <c r="G985" s="129" t="s">
        <v>751</v>
      </c>
      <c r="I985" s="199">
        <v>1289</v>
      </c>
    </row>
    <row r="986" spans="1:9" x14ac:dyDescent="0.25">
      <c r="A986" s="129">
        <v>2015</v>
      </c>
      <c r="B986" s="129" t="s">
        <v>733</v>
      </c>
      <c r="E986" s="129" t="s">
        <v>747</v>
      </c>
      <c r="F986" s="129" t="s">
        <v>628</v>
      </c>
      <c r="G986" s="129" t="s">
        <v>751</v>
      </c>
      <c r="I986" s="199">
        <v>3239</v>
      </c>
    </row>
    <row r="987" spans="1:9" x14ac:dyDescent="0.25">
      <c r="A987" s="129">
        <v>2015</v>
      </c>
      <c r="B987" s="129" t="s">
        <v>733</v>
      </c>
      <c r="E987" s="129" t="s">
        <v>748</v>
      </c>
      <c r="F987" s="129" t="s">
        <v>628</v>
      </c>
      <c r="G987" s="129" t="s">
        <v>751</v>
      </c>
      <c r="I987" s="199">
        <v>282</v>
      </c>
    </row>
    <row r="988" spans="1:9" x14ac:dyDescent="0.25">
      <c r="A988" s="129">
        <v>2015</v>
      </c>
      <c r="B988" s="129" t="s">
        <v>738</v>
      </c>
      <c r="C988" s="129" t="s">
        <v>727</v>
      </c>
      <c r="D988" s="129" t="s">
        <v>728</v>
      </c>
      <c r="E988" s="129" t="s">
        <v>684</v>
      </c>
      <c r="F988" s="129" t="s">
        <v>628</v>
      </c>
      <c r="G988" s="129" t="s">
        <v>751</v>
      </c>
      <c r="I988" s="199">
        <v>3521</v>
      </c>
    </row>
    <row r="989" spans="1:9" x14ac:dyDescent="0.25">
      <c r="A989" s="129">
        <v>2015</v>
      </c>
      <c r="C989" s="129" t="s">
        <v>727</v>
      </c>
      <c r="D989" s="129" t="s">
        <v>728</v>
      </c>
      <c r="E989" s="129" t="s">
        <v>685</v>
      </c>
      <c r="F989" s="129" t="s">
        <v>628</v>
      </c>
      <c r="G989" s="129" t="s">
        <v>751</v>
      </c>
      <c r="I989" s="199">
        <v>343</v>
      </c>
    </row>
    <row r="990" spans="1:9" x14ac:dyDescent="0.25">
      <c r="A990" s="129">
        <v>2015</v>
      </c>
      <c r="B990" s="129" t="s">
        <v>733</v>
      </c>
      <c r="C990" s="129" t="s">
        <v>727</v>
      </c>
      <c r="E990" s="129" t="s">
        <v>749</v>
      </c>
      <c r="F990" s="129" t="s">
        <v>628</v>
      </c>
      <c r="G990" s="129" t="s">
        <v>751</v>
      </c>
      <c r="I990" s="199">
        <v>388</v>
      </c>
    </row>
    <row r="991" spans="1:9" x14ac:dyDescent="0.25">
      <c r="A991" s="129">
        <v>2015</v>
      </c>
      <c r="B991" s="129" t="s">
        <v>733</v>
      </c>
      <c r="C991" s="129" t="s">
        <v>727</v>
      </c>
      <c r="E991" s="129" t="s">
        <v>750</v>
      </c>
      <c r="F991" s="129" t="s">
        <v>628</v>
      </c>
      <c r="G991" s="129" t="s">
        <v>751</v>
      </c>
      <c r="I991" s="199">
        <v>57</v>
      </c>
    </row>
    <row r="992" spans="1:9" x14ac:dyDescent="0.25">
      <c r="A992" s="129">
        <v>2015</v>
      </c>
      <c r="B992" s="129" t="s">
        <v>738</v>
      </c>
      <c r="D992" s="129" t="s">
        <v>728</v>
      </c>
      <c r="E992" s="129" t="s">
        <v>686</v>
      </c>
      <c r="F992" s="129" t="s">
        <v>628</v>
      </c>
      <c r="G992" s="129" t="s">
        <v>751</v>
      </c>
      <c r="I992" s="199">
        <v>445</v>
      </c>
    </row>
    <row r="993" spans="1:9" x14ac:dyDescent="0.25">
      <c r="A993" s="129">
        <v>2015</v>
      </c>
      <c r="B993" s="129" t="s">
        <v>733</v>
      </c>
      <c r="C993" s="129" t="s">
        <v>727</v>
      </c>
      <c r="E993" s="129" t="s">
        <v>734</v>
      </c>
      <c r="F993" s="129" t="s">
        <v>628</v>
      </c>
      <c r="G993" s="129" t="s">
        <v>752</v>
      </c>
      <c r="I993" s="199">
        <v>337.50900000000001</v>
      </c>
    </row>
    <row r="994" spans="1:9" x14ac:dyDescent="0.25">
      <c r="A994" s="129">
        <v>2015</v>
      </c>
      <c r="B994" s="129" t="s">
        <v>733</v>
      </c>
      <c r="C994" s="129" t="s">
        <v>727</v>
      </c>
      <c r="E994" s="129" t="s">
        <v>736</v>
      </c>
      <c r="F994" s="129" t="s">
        <v>628</v>
      </c>
      <c r="G994" s="129" t="s">
        <v>752</v>
      </c>
      <c r="I994" s="199">
        <v>2121.3695399999997</v>
      </c>
    </row>
    <row r="995" spans="1:9" x14ac:dyDescent="0.25">
      <c r="A995" s="129">
        <v>2015</v>
      </c>
      <c r="B995" s="129" t="s">
        <v>733</v>
      </c>
      <c r="C995" s="129" t="s">
        <v>727</v>
      </c>
      <c r="E995" s="129" t="s">
        <v>737</v>
      </c>
      <c r="F995" s="129" t="s">
        <v>628</v>
      </c>
      <c r="G995" s="129" t="s">
        <v>752</v>
      </c>
      <c r="I995" s="199">
        <v>60.098199999999999</v>
      </c>
    </row>
    <row r="996" spans="1:9" x14ac:dyDescent="0.25">
      <c r="A996" s="129">
        <v>2015</v>
      </c>
      <c r="B996" s="129" t="s">
        <v>738</v>
      </c>
      <c r="D996" s="129" t="s">
        <v>728</v>
      </c>
      <c r="E996" s="129" t="s">
        <v>676</v>
      </c>
      <c r="F996" s="129" t="s">
        <v>628</v>
      </c>
      <c r="G996" s="129" t="s">
        <v>752</v>
      </c>
      <c r="I996" s="199">
        <v>2518.9767399999996</v>
      </c>
    </row>
    <row r="997" spans="1:9" x14ac:dyDescent="0.25">
      <c r="A997" s="129">
        <v>2015</v>
      </c>
      <c r="C997" s="129" t="s">
        <v>727</v>
      </c>
      <c r="D997" s="129" t="s">
        <v>728</v>
      </c>
      <c r="E997" s="129" t="s">
        <v>677</v>
      </c>
      <c r="F997" s="129" t="s">
        <v>628</v>
      </c>
      <c r="G997" s="129" t="s">
        <v>752</v>
      </c>
      <c r="I997" s="199">
        <v>3850.8028200000003</v>
      </c>
    </row>
    <row r="998" spans="1:9" x14ac:dyDescent="0.25">
      <c r="A998" s="129">
        <v>2015</v>
      </c>
      <c r="B998" s="129" t="s">
        <v>733</v>
      </c>
      <c r="C998" s="129" t="s">
        <v>727</v>
      </c>
      <c r="E998" s="129" t="s">
        <v>739</v>
      </c>
      <c r="F998" s="129" t="s">
        <v>628</v>
      </c>
      <c r="G998" s="129" t="s">
        <v>752</v>
      </c>
      <c r="I998" s="199">
        <v>55.760890000000003</v>
      </c>
    </row>
    <row r="999" spans="1:9" x14ac:dyDescent="0.25">
      <c r="A999" s="129">
        <v>2015</v>
      </c>
      <c r="B999" s="129" t="s">
        <v>733</v>
      </c>
      <c r="C999" s="129" t="s">
        <v>727</v>
      </c>
      <c r="E999" s="129" t="s">
        <v>740</v>
      </c>
      <c r="F999" s="129" t="s">
        <v>628</v>
      </c>
      <c r="G999" s="129" t="s">
        <v>752</v>
      </c>
      <c r="I999" s="199">
        <v>178.95838999999998</v>
      </c>
    </row>
    <row r="1000" spans="1:9" x14ac:dyDescent="0.25">
      <c r="A1000" s="129">
        <v>2015</v>
      </c>
      <c r="B1000" s="129" t="s">
        <v>738</v>
      </c>
      <c r="D1000" s="129" t="s">
        <v>728</v>
      </c>
      <c r="E1000" s="129" t="s">
        <v>678</v>
      </c>
      <c r="F1000" s="129" t="s">
        <v>628</v>
      </c>
      <c r="G1000" s="129" t="s">
        <v>752</v>
      </c>
      <c r="I1000" s="199">
        <v>234.71927999999997</v>
      </c>
    </row>
    <row r="1001" spans="1:9" x14ac:dyDescent="0.25">
      <c r="A1001" s="129">
        <v>2015</v>
      </c>
      <c r="B1001" s="129" t="s">
        <v>733</v>
      </c>
      <c r="C1001" s="129" t="s">
        <v>727</v>
      </c>
      <c r="E1001" s="129" t="s">
        <v>741</v>
      </c>
      <c r="F1001" s="129" t="s">
        <v>628</v>
      </c>
      <c r="G1001" s="129" t="s">
        <v>752</v>
      </c>
      <c r="I1001" s="199">
        <v>183.60024999999999</v>
      </c>
    </row>
    <row r="1002" spans="1:9" x14ac:dyDescent="0.25">
      <c r="A1002" s="129">
        <v>2015</v>
      </c>
      <c r="B1002" s="129" t="s">
        <v>733</v>
      </c>
      <c r="C1002" s="129" t="s">
        <v>727</v>
      </c>
      <c r="E1002" s="129" t="s">
        <v>742</v>
      </c>
      <c r="F1002" s="129" t="s">
        <v>628</v>
      </c>
      <c r="G1002" s="129" t="s">
        <v>752</v>
      </c>
      <c r="I1002" s="199">
        <v>95.972219999999993</v>
      </c>
    </row>
    <row r="1003" spans="1:9" x14ac:dyDescent="0.25">
      <c r="A1003" s="129">
        <v>2015</v>
      </c>
      <c r="B1003" s="129" t="s">
        <v>738</v>
      </c>
      <c r="D1003" s="129" t="s">
        <v>728</v>
      </c>
      <c r="E1003" s="129" t="s">
        <v>679</v>
      </c>
      <c r="F1003" s="129" t="s">
        <v>628</v>
      </c>
      <c r="G1003" s="129" t="s">
        <v>752</v>
      </c>
      <c r="I1003" s="199">
        <v>279.57246999999995</v>
      </c>
    </row>
    <row r="1004" spans="1:9" x14ac:dyDescent="0.25">
      <c r="A1004" s="129">
        <v>2015</v>
      </c>
      <c r="B1004" s="129" t="s">
        <v>733</v>
      </c>
      <c r="C1004" s="129" t="s">
        <v>727</v>
      </c>
      <c r="E1004" s="129" t="s">
        <v>743</v>
      </c>
      <c r="F1004" s="129" t="s">
        <v>628</v>
      </c>
      <c r="G1004" s="129" t="s">
        <v>752</v>
      </c>
      <c r="I1004" s="199"/>
    </row>
    <row r="1005" spans="1:9" x14ac:dyDescent="0.25">
      <c r="A1005" s="129">
        <v>2015</v>
      </c>
      <c r="B1005" s="129" t="s">
        <v>733</v>
      </c>
      <c r="C1005" s="129" t="s">
        <v>727</v>
      </c>
      <c r="E1005" s="129" t="s">
        <v>744</v>
      </c>
      <c r="F1005" s="129" t="s">
        <v>628</v>
      </c>
      <c r="G1005" s="129" t="s">
        <v>752</v>
      </c>
      <c r="I1005" s="199"/>
    </row>
    <row r="1006" spans="1:9" x14ac:dyDescent="0.25">
      <c r="A1006" s="129">
        <v>2015</v>
      </c>
      <c r="B1006" s="129" t="s">
        <v>738</v>
      </c>
      <c r="D1006" s="129" t="s">
        <v>728</v>
      </c>
      <c r="E1006" s="129" t="s">
        <v>680</v>
      </c>
      <c r="F1006" s="129" t="s">
        <v>628</v>
      </c>
      <c r="G1006" s="129" t="s">
        <v>752</v>
      </c>
      <c r="I1006" s="199">
        <v>308.25355999999999</v>
      </c>
    </row>
    <row r="1007" spans="1:9" x14ac:dyDescent="0.25">
      <c r="A1007" s="129">
        <v>2015</v>
      </c>
      <c r="C1007" s="129" t="s">
        <v>727</v>
      </c>
      <c r="D1007" s="129" t="s">
        <v>728</v>
      </c>
      <c r="E1007" s="129" t="s">
        <v>681</v>
      </c>
      <c r="F1007" s="129" t="s">
        <v>628</v>
      </c>
      <c r="G1007" s="129" t="s">
        <v>752</v>
      </c>
      <c r="I1007" s="199">
        <v>301.02264000000002</v>
      </c>
    </row>
    <row r="1008" spans="1:9" x14ac:dyDescent="0.25">
      <c r="A1008" s="129">
        <v>2015</v>
      </c>
      <c r="B1008" s="129" t="s">
        <v>733</v>
      </c>
      <c r="C1008" s="129" t="s">
        <v>727</v>
      </c>
      <c r="E1008" s="129" t="s">
        <v>745</v>
      </c>
      <c r="F1008" s="129" t="s">
        <v>628</v>
      </c>
      <c r="G1008" s="129" t="s">
        <v>752</v>
      </c>
      <c r="I1008" s="199">
        <v>2049.4391000000001</v>
      </c>
    </row>
    <row r="1009" spans="1:9" x14ac:dyDescent="0.25">
      <c r="A1009" s="129">
        <v>2015</v>
      </c>
      <c r="B1009" s="129" t="s">
        <v>733</v>
      </c>
      <c r="C1009" s="129" t="s">
        <v>727</v>
      </c>
      <c r="E1009" s="129" t="s">
        <v>746</v>
      </c>
      <c r="F1009" s="129" t="s">
        <v>628</v>
      </c>
      <c r="G1009" s="129" t="s">
        <v>752</v>
      </c>
      <c r="I1009" s="199">
        <v>49.932810000000003</v>
      </c>
    </row>
    <row r="1010" spans="1:9" x14ac:dyDescent="0.25">
      <c r="A1010" s="129">
        <v>2015</v>
      </c>
      <c r="B1010" s="129" t="s">
        <v>738</v>
      </c>
      <c r="D1010" s="129" t="s">
        <v>728</v>
      </c>
      <c r="E1010" s="129" t="s">
        <v>682</v>
      </c>
      <c r="F1010" s="129" t="s">
        <v>628</v>
      </c>
      <c r="G1010" s="129" t="s">
        <v>752</v>
      </c>
      <c r="I1010" s="199">
        <v>2099.3719099999998</v>
      </c>
    </row>
    <row r="1011" spans="1:9" x14ac:dyDescent="0.25">
      <c r="A1011" s="129">
        <v>2015</v>
      </c>
      <c r="C1011" s="129" t="s">
        <v>727</v>
      </c>
      <c r="D1011" s="129" t="s">
        <v>728</v>
      </c>
      <c r="E1011" s="129" t="s">
        <v>683</v>
      </c>
      <c r="F1011" s="129" t="s">
        <v>628</v>
      </c>
      <c r="G1011" s="129" t="s">
        <v>752</v>
      </c>
      <c r="I1011" s="199">
        <v>164.49126000000001</v>
      </c>
    </row>
    <row r="1012" spans="1:9" x14ac:dyDescent="0.25">
      <c r="A1012" s="129">
        <v>2015</v>
      </c>
      <c r="B1012" s="129" t="s">
        <v>733</v>
      </c>
      <c r="E1012" s="129" t="s">
        <v>747</v>
      </c>
      <c r="F1012" s="129" t="s">
        <v>628</v>
      </c>
      <c r="G1012" s="129" t="s">
        <v>752</v>
      </c>
      <c r="I1012" s="199">
        <v>2903.6804800000004</v>
      </c>
    </row>
    <row r="1013" spans="1:9" x14ac:dyDescent="0.25">
      <c r="A1013" s="129">
        <v>2015</v>
      </c>
      <c r="B1013" s="129" t="s">
        <v>733</v>
      </c>
      <c r="E1013" s="129" t="s">
        <v>748</v>
      </c>
      <c r="F1013" s="129" t="s">
        <v>628</v>
      </c>
      <c r="G1013" s="129" t="s">
        <v>752</v>
      </c>
      <c r="I1013" s="199">
        <v>78.409120000000001</v>
      </c>
    </row>
    <row r="1014" spans="1:9" x14ac:dyDescent="0.25">
      <c r="A1014" s="129">
        <v>2015</v>
      </c>
      <c r="B1014" s="129" t="s">
        <v>738</v>
      </c>
      <c r="C1014" s="129" t="s">
        <v>727</v>
      </c>
      <c r="D1014" s="129" t="s">
        <v>728</v>
      </c>
      <c r="E1014" s="129" t="s">
        <v>684</v>
      </c>
      <c r="F1014" s="129" t="s">
        <v>628</v>
      </c>
      <c r="G1014" s="129" t="s">
        <v>752</v>
      </c>
      <c r="I1014" s="199">
        <v>2982.0896000000002</v>
      </c>
    </row>
    <row r="1015" spans="1:9" x14ac:dyDescent="0.25">
      <c r="A1015" s="129">
        <v>2015</v>
      </c>
      <c r="C1015" s="129" t="s">
        <v>727</v>
      </c>
      <c r="D1015" s="129" t="s">
        <v>728</v>
      </c>
      <c r="E1015" s="129" t="s">
        <v>685</v>
      </c>
      <c r="F1015" s="129" t="s">
        <v>628</v>
      </c>
      <c r="G1015" s="129" t="s">
        <v>752</v>
      </c>
      <c r="I1015" s="199">
        <v>122.91141999999999</v>
      </c>
    </row>
    <row r="1016" spans="1:9" x14ac:dyDescent="0.25">
      <c r="A1016" s="129">
        <v>2015</v>
      </c>
      <c r="B1016" s="129" t="s">
        <v>733</v>
      </c>
      <c r="C1016" s="129" t="s">
        <v>727</v>
      </c>
      <c r="E1016" s="129" t="s">
        <v>749</v>
      </c>
      <c r="F1016" s="129" t="s">
        <v>628</v>
      </c>
      <c r="G1016" s="129" t="s">
        <v>752</v>
      </c>
      <c r="I1016" s="199">
        <v>767.11272999999994</v>
      </c>
    </row>
    <row r="1017" spans="1:9" x14ac:dyDescent="0.25">
      <c r="A1017" s="129">
        <v>2015</v>
      </c>
      <c r="B1017" s="129" t="s">
        <v>733</v>
      </c>
      <c r="C1017" s="129" t="s">
        <v>727</v>
      </c>
      <c r="E1017" s="129" t="s">
        <v>750</v>
      </c>
      <c r="F1017" s="129" t="s">
        <v>628</v>
      </c>
      <c r="G1017" s="129" t="s">
        <v>752</v>
      </c>
      <c r="I1017" s="199">
        <v>30.784749999999995</v>
      </c>
    </row>
    <row r="1018" spans="1:9" x14ac:dyDescent="0.25">
      <c r="A1018" s="129">
        <v>2015</v>
      </c>
      <c r="B1018" s="129" t="s">
        <v>738</v>
      </c>
      <c r="D1018" s="129" t="s">
        <v>728</v>
      </c>
      <c r="E1018" s="129" t="s">
        <v>686</v>
      </c>
      <c r="F1018" s="129" t="s">
        <v>628</v>
      </c>
      <c r="G1018" s="129" t="s">
        <v>752</v>
      </c>
      <c r="I1018" s="199">
        <v>797.89747999999997</v>
      </c>
    </row>
    <row r="1019" spans="1:9" x14ac:dyDescent="0.25">
      <c r="A1019" s="129">
        <v>2015</v>
      </c>
      <c r="B1019" s="129" t="s">
        <v>733</v>
      </c>
      <c r="C1019" s="129" t="s">
        <v>727</v>
      </c>
      <c r="E1019" s="129" t="s">
        <v>734</v>
      </c>
      <c r="F1019" s="129" t="s">
        <v>628</v>
      </c>
      <c r="G1019" s="129" t="s">
        <v>753</v>
      </c>
      <c r="I1019" s="199">
        <v>84.733250000000012</v>
      </c>
    </row>
    <row r="1020" spans="1:9" x14ac:dyDescent="0.25">
      <c r="A1020" s="129">
        <v>2015</v>
      </c>
      <c r="B1020" s="129" t="s">
        <v>733</v>
      </c>
      <c r="C1020" s="129" t="s">
        <v>727</v>
      </c>
      <c r="E1020" s="129" t="s">
        <v>736</v>
      </c>
      <c r="F1020" s="129" t="s">
        <v>628</v>
      </c>
      <c r="G1020" s="129" t="s">
        <v>753</v>
      </c>
      <c r="I1020" s="199">
        <v>1140.0433499999999</v>
      </c>
    </row>
    <row r="1021" spans="1:9" x14ac:dyDescent="0.25">
      <c r="A1021" s="129">
        <v>2015</v>
      </c>
      <c r="B1021" s="129" t="s">
        <v>733</v>
      </c>
      <c r="C1021" s="129" t="s">
        <v>727</v>
      </c>
      <c r="E1021" s="129" t="s">
        <v>737</v>
      </c>
      <c r="F1021" s="129" t="s">
        <v>628</v>
      </c>
      <c r="G1021" s="129" t="s">
        <v>753</v>
      </c>
      <c r="I1021" s="199">
        <v>114.91166000000007</v>
      </c>
    </row>
    <row r="1022" spans="1:9" x14ac:dyDescent="0.25">
      <c r="A1022" s="129">
        <v>2015</v>
      </c>
      <c r="B1022" s="129" t="s">
        <v>738</v>
      </c>
      <c r="D1022" s="129" t="s">
        <v>728</v>
      </c>
      <c r="E1022" s="129" t="s">
        <v>676</v>
      </c>
      <c r="F1022" s="129" t="s">
        <v>628</v>
      </c>
      <c r="G1022" s="129" t="s">
        <v>753</v>
      </c>
      <c r="I1022" s="199">
        <v>1339.6882599999999</v>
      </c>
    </row>
    <row r="1023" spans="1:9" x14ac:dyDescent="0.25">
      <c r="A1023" s="129">
        <v>2015</v>
      </c>
      <c r="C1023" s="129" t="s">
        <v>727</v>
      </c>
      <c r="D1023" s="129" t="s">
        <v>728</v>
      </c>
      <c r="E1023" s="129" t="s">
        <v>677</v>
      </c>
      <c r="F1023" s="129" t="s">
        <v>628</v>
      </c>
      <c r="G1023" s="129" t="s">
        <v>753</v>
      </c>
      <c r="I1023" s="199">
        <v>6921.5391700000182</v>
      </c>
    </row>
    <row r="1024" spans="1:9" x14ac:dyDescent="0.25">
      <c r="A1024" s="129">
        <v>2015</v>
      </c>
      <c r="B1024" s="129" t="s">
        <v>733</v>
      </c>
      <c r="C1024" s="129" t="s">
        <v>727</v>
      </c>
      <c r="E1024" s="129" t="s">
        <v>739</v>
      </c>
      <c r="F1024" s="129" t="s">
        <v>628</v>
      </c>
      <c r="G1024" s="129" t="s">
        <v>753</v>
      </c>
      <c r="I1024" s="199">
        <v>113.76612000000003</v>
      </c>
    </row>
    <row r="1025" spans="1:9" x14ac:dyDescent="0.25">
      <c r="A1025" s="129">
        <v>2015</v>
      </c>
      <c r="B1025" s="129" t="s">
        <v>733</v>
      </c>
      <c r="C1025" s="129" t="s">
        <v>727</v>
      </c>
      <c r="E1025" s="129" t="s">
        <v>740</v>
      </c>
      <c r="F1025" s="129" t="s">
        <v>628</v>
      </c>
      <c r="G1025" s="129" t="s">
        <v>753</v>
      </c>
      <c r="I1025" s="199">
        <v>163.02719999999997</v>
      </c>
    </row>
    <row r="1026" spans="1:9" x14ac:dyDescent="0.25">
      <c r="A1026" s="129">
        <v>2015</v>
      </c>
      <c r="B1026" s="129" t="s">
        <v>738</v>
      </c>
      <c r="D1026" s="129" t="s">
        <v>728</v>
      </c>
      <c r="E1026" s="129" t="s">
        <v>678</v>
      </c>
      <c r="F1026" s="129" t="s">
        <v>628</v>
      </c>
      <c r="G1026" s="129" t="s">
        <v>753</v>
      </c>
      <c r="I1026" s="199">
        <v>276.79331999999999</v>
      </c>
    </row>
    <row r="1027" spans="1:9" x14ac:dyDescent="0.25">
      <c r="A1027" s="129">
        <v>2015</v>
      </c>
      <c r="B1027" s="129" t="s">
        <v>733</v>
      </c>
      <c r="C1027" s="129" t="s">
        <v>727</v>
      </c>
      <c r="E1027" s="129" t="s">
        <v>741</v>
      </c>
      <c r="F1027" s="129" t="s">
        <v>628</v>
      </c>
      <c r="G1027" s="129" t="s">
        <v>753</v>
      </c>
      <c r="I1027" s="199">
        <v>131.45232000000001</v>
      </c>
    </row>
    <row r="1028" spans="1:9" x14ac:dyDescent="0.25">
      <c r="A1028" s="129">
        <v>2015</v>
      </c>
      <c r="B1028" s="129" t="s">
        <v>733</v>
      </c>
      <c r="C1028" s="129" t="s">
        <v>727</v>
      </c>
      <c r="E1028" s="129" t="s">
        <v>742</v>
      </c>
      <c r="F1028" s="129" t="s">
        <v>628</v>
      </c>
      <c r="G1028" s="129" t="s">
        <v>753</v>
      </c>
      <c r="I1028" s="199">
        <v>108.05634000000001</v>
      </c>
    </row>
    <row r="1029" spans="1:9" x14ac:dyDescent="0.25">
      <c r="A1029" s="129">
        <v>2015</v>
      </c>
      <c r="B1029" s="129" t="s">
        <v>738</v>
      </c>
      <c r="D1029" s="129" t="s">
        <v>728</v>
      </c>
      <c r="E1029" s="129" t="s">
        <v>679</v>
      </c>
      <c r="F1029" s="129" t="s">
        <v>628</v>
      </c>
      <c r="G1029" s="129" t="s">
        <v>753</v>
      </c>
      <c r="I1029" s="199">
        <v>239.50866000000002</v>
      </c>
    </row>
    <row r="1030" spans="1:9" x14ac:dyDescent="0.25">
      <c r="A1030" s="129">
        <v>2015</v>
      </c>
      <c r="B1030" s="129" t="s">
        <v>733</v>
      </c>
      <c r="C1030" s="129" t="s">
        <v>727</v>
      </c>
      <c r="E1030" s="129" t="s">
        <v>743</v>
      </c>
      <c r="F1030" s="129" t="s">
        <v>628</v>
      </c>
      <c r="G1030" s="129" t="s">
        <v>753</v>
      </c>
      <c r="I1030" s="199"/>
    </row>
    <row r="1031" spans="1:9" x14ac:dyDescent="0.25">
      <c r="A1031" s="129">
        <v>2015</v>
      </c>
      <c r="B1031" s="129" t="s">
        <v>733</v>
      </c>
      <c r="C1031" s="129" t="s">
        <v>727</v>
      </c>
      <c r="E1031" s="129" t="s">
        <v>744</v>
      </c>
      <c r="F1031" s="129" t="s">
        <v>628</v>
      </c>
      <c r="G1031" s="129" t="s">
        <v>753</v>
      </c>
      <c r="I1031" s="199"/>
    </row>
    <row r="1032" spans="1:9" x14ac:dyDescent="0.25">
      <c r="A1032" s="129">
        <v>2015</v>
      </c>
      <c r="B1032" s="129" t="s">
        <v>738</v>
      </c>
      <c r="D1032" s="129" t="s">
        <v>728</v>
      </c>
      <c r="E1032" s="129" t="s">
        <v>680</v>
      </c>
      <c r="F1032" s="129" t="s">
        <v>628</v>
      </c>
      <c r="G1032" s="129" t="s">
        <v>753</v>
      </c>
      <c r="I1032" s="199">
        <v>344.51011</v>
      </c>
    </row>
    <row r="1033" spans="1:9" x14ac:dyDescent="0.25">
      <c r="A1033" s="129">
        <v>2015</v>
      </c>
      <c r="C1033" s="129" t="s">
        <v>727</v>
      </c>
      <c r="D1033" s="129" t="s">
        <v>728</v>
      </c>
      <c r="E1033" s="129" t="s">
        <v>681</v>
      </c>
      <c r="F1033" s="129" t="s">
        <v>628</v>
      </c>
      <c r="G1033" s="129" t="s">
        <v>753</v>
      </c>
      <c r="I1033" s="199">
        <v>670.31261999999947</v>
      </c>
    </row>
    <row r="1034" spans="1:9" x14ac:dyDescent="0.25">
      <c r="A1034" s="129">
        <v>2015</v>
      </c>
      <c r="B1034" s="129" t="s">
        <v>733</v>
      </c>
      <c r="C1034" s="129" t="s">
        <v>727</v>
      </c>
      <c r="E1034" s="129" t="s">
        <v>745</v>
      </c>
      <c r="F1034" s="129" t="s">
        <v>628</v>
      </c>
      <c r="G1034" s="129" t="s">
        <v>753</v>
      </c>
      <c r="I1034" s="199">
        <v>2914.8177400000036</v>
      </c>
    </row>
    <row r="1035" spans="1:9" x14ac:dyDescent="0.25">
      <c r="A1035" s="129">
        <v>2015</v>
      </c>
      <c r="B1035" s="129" t="s">
        <v>733</v>
      </c>
      <c r="C1035" s="129" t="s">
        <v>727</v>
      </c>
      <c r="E1035" s="129" t="s">
        <v>746</v>
      </c>
      <c r="F1035" s="129" t="s">
        <v>628</v>
      </c>
      <c r="G1035" s="129" t="s">
        <v>753</v>
      </c>
      <c r="I1035" s="199">
        <v>62.666169999999987</v>
      </c>
    </row>
    <row r="1036" spans="1:9" x14ac:dyDescent="0.25">
      <c r="A1036" s="129">
        <v>2015</v>
      </c>
      <c r="B1036" s="129" t="s">
        <v>738</v>
      </c>
      <c r="D1036" s="129" t="s">
        <v>728</v>
      </c>
      <c r="E1036" s="129" t="s">
        <v>682</v>
      </c>
      <c r="F1036" s="129" t="s">
        <v>628</v>
      </c>
      <c r="G1036" s="129" t="s">
        <v>753</v>
      </c>
      <c r="I1036" s="199">
        <v>2977.4839100000036</v>
      </c>
    </row>
    <row r="1037" spans="1:9" x14ac:dyDescent="0.25">
      <c r="A1037" s="129">
        <v>2015</v>
      </c>
      <c r="C1037" s="129" t="s">
        <v>727</v>
      </c>
      <c r="D1037" s="129" t="s">
        <v>728</v>
      </c>
      <c r="E1037" s="129" t="s">
        <v>683</v>
      </c>
      <c r="F1037" s="129" t="s">
        <v>628</v>
      </c>
      <c r="G1037" s="129" t="s">
        <v>753</v>
      </c>
      <c r="I1037" s="199">
        <v>149.18190000000018</v>
      </c>
    </row>
    <row r="1038" spans="1:9" x14ac:dyDescent="0.25">
      <c r="A1038" s="129">
        <v>2015</v>
      </c>
      <c r="B1038" s="129" t="s">
        <v>733</v>
      </c>
      <c r="E1038" s="129" t="s">
        <v>747</v>
      </c>
      <c r="F1038" s="129" t="s">
        <v>628</v>
      </c>
      <c r="G1038" s="129" t="s">
        <v>753</v>
      </c>
      <c r="I1038" s="199">
        <v>3539.0309600000082</v>
      </c>
    </row>
    <row r="1039" spans="1:9" x14ac:dyDescent="0.25">
      <c r="A1039" s="129">
        <v>2015</v>
      </c>
      <c r="B1039" s="129" t="s">
        <v>733</v>
      </c>
      <c r="E1039" s="129" t="s">
        <v>748</v>
      </c>
      <c r="F1039" s="129" t="s">
        <v>628</v>
      </c>
      <c r="G1039" s="129" t="s">
        <v>753</v>
      </c>
      <c r="I1039" s="199">
        <v>74.211569999999995</v>
      </c>
    </row>
    <row r="1040" spans="1:9" x14ac:dyDescent="0.25">
      <c r="A1040" s="129">
        <v>2015</v>
      </c>
      <c r="B1040" s="129" t="s">
        <v>738</v>
      </c>
      <c r="C1040" s="129" t="s">
        <v>727</v>
      </c>
      <c r="D1040" s="129" t="s">
        <v>728</v>
      </c>
      <c r="E1040" s="129" t="s">
        <v>684</v>
      </c>
      <c r="F1040" s="129" t="s">
        <v>628</v>
      </c>
      <c r="G1040" s="129" t="s">
        <v>753</v>
      </c>
      <c r="I1040" s="199">
        <v>3613.2425300000082</v>
      </c>
    </row>
    <row r="1041" spans="1:9" x14ac:dyDescent="0.25">
      <c r="A1041" s="129">
        <v>2015</v>
      </c>
      <c r="C1041" s="129" t="s">
        <v>727</v>
      </c>
      <c r="D1041" s="129" t="s">
        <v>728</v>
      </c>
      <c r="E1041" s="129" t="s">
        <v>685</v>
      </c>
      <c r="F1041" s="129" t="s">
        <v>628</v>
      </c>
      <c r="G1041" s="129" t="s">
        <v>753</v>
      </c>
      <c r="I1041" s="199">
        <v>315.66204000000016</v>
      </c>
    </row>
    <row r="1042" spans="1:9" x14ac:dyDescent="0.25">
      <c r="A1042" s="129">
        <v>2015</v>
      </c>
      <c r="B1042" s="129" t="s">
        <v>733</v>
      </c>
      <c r="C1042" s="129" t="s">
        <v>727</v>
      </c>
      <c r="E1042" s="129" t="s">
        <v>749</v>
      </c>
      <c r="F1042" s="129" t="s">
        <v>628</v>
      </c>
      <c r="G1042" s="129" t="s">
        <v>753</v>
      </c>
      <c r="I1042" s="199">
        <v>1672.9271999999994</v>
      </c>
    </row>
    <row r="1043" spans="1:9" x14ac:dyDescent="0.25">
      <c r="A1043" s="129">
        <v>2015</v>
      </c>
      <c r="B1043" s="129" t="s">
        <v>733</v>
      </c>
      <c r="C1043" s="129" t="s">
        <v>727</v>
      </c>
      <c r="E1043" s="129" t="s">
        <v>750</v>
      </c>
      <c r="F1043" s="129" t="s">
        <v>628</v>
      </c>
      <c r="G1043" s="129" t="s">
        <v>753</v>
      </c>
      <c r="I1043" s="199">
        <v>80.017930000000035</v>
      </c>
    </row>
    <row r="1044" spans="1:9" x14ac:dyDescent="0.25">
      <c r="A1044" s="129">
        <v>2015</v>
      </c>
      <c r="B1044" s="129" t="s">
        <v>738</v>
      </c>
      <c r="D1044" s="129" t="s">
        <v>728</v>
      </c>
      <c r="E1044" s="129" t="s">
        <v>686</v>
      </c>
      <c r="F1044" s="129" t="s">
        <v>628</v>
      </c>
      <c r="G1044" s="129" t="s">
        <v>753</v>
      </c>
      <c r="I1044" s="199">
        <v>1752.9451299999994</v>
      </c>
    </row>
    <row r="1045" spans="1:9" x14ac:dyDescent="0.25">
      <c r="A1045" s="129">
        <v>2015</v>
      </c>
      <c r="B1045" s="129" t="s">
        <v>733</v>
      </c>
      <c r="C1045" s="129" t="s">
        <v>727</v>
      </c>
      <c r="E1045" s="129" t="s">
        <v>734</v>
      </c>
      <c r="F1045" s="129" t="s">
        <v>628</v>
      </c>
      <c r="G1045" s="129" t="s">
        <v>754</v>
      </c>
      <c r="I1045" s="199">
        <v>3580.2556076295796</v>
      </c>
    </row>
    <row r="1046" spans="1:9" x14ac:dyDescent="0.25">
      <c r="A1046" s="129">
        <v>2015</v>
      </c>
      <c r="B1046" s="129" t="s">
        <v>733</v>
      </c>
      <c r="C1046" s="129" t="s">
        <v>727</v>
      </c>
      <c r="E1046" s="129" t="s">
        <v>736</v>
      </c>
      <c r="F1046" s="129" t="s">
        <v>628</v>
      </c>
      <c r="G1046" s="129" t="s">
        <v>754</v>
      </c>
      <c r="I1046" s="199">
        <v>15069.974286158807</v>
      </c>
    </row>
    <row r="1047" spans="1:9" x14ac:dyDescent="0.25">
      <c r="A1047" s="129">
        <v>2015</v>
      </c>
      <c r="B1047" s="129" t="s">
        <v>733</v>
      </c>
      <c r="C1047" s="129" t="s">
        <v>727</v>
      </c>
      <c r="E1047" s="129" t="s">
        <v>737</v>
      </c>
      <c r="F1047" s="129" t="s">
        <v>628</v>
      </c>
      <c r="G1047" s="129" t="s">
        <v>754</v>
      </c>
      <c r="I1047" s="199">
        <v>8717.4638290437761</v>
      </c>
    </row>
    <row r="1048" spans="1:9" x14ac:dyDescent="0.25">
      <c r="A1048" s="129">
        <v>2015</v>
      </c>
      <c r="B1048" s="129" t="s">
        <v>738</v>
      </c>
      <c r="D1048" s="129" t="s">
        <v>728</v>
      </c>
      <c r="E1048" s="129" t="s">
        <v>676</v>
      </c>
      <c r="F1048" s="129" t="s">
        <v>628</v>
      </c>
      <c r="G1048" s="129" t="s">
        <v>754</v>
      </c>
      <c r="I1048" s="199">
        <v>10670.825071457595</v>
      </c>
    </row>
    <row r="1049" spans="1:9" x14ac:dyDescent="0.25">
      <c r="A1049" s="129">
        <v>2015</v>
      </c>
      <c r="C1049" s="129" t="s">
        <v>727</v>
      </c>
      <c r="D1049" s="129" t="s">
        <v>728</v>
      </c>
      <c r="E1049" s="129" t="s">
        <v>677</v>
      </c>
      <c r="F1049" s="129" t="s">
        <v>628</v>
      </c>
      <c r="G1049" s="129" t="s">
        <v>754</v>
      </c>
      <c r="I1049" s="199">
        <v>26188.004480635409</v>
      </c>
    </row>
    <row r="1050" spans="1:9" x14ac:dyDescent="0.25">
      <c r="A1050" s="129">
        <v>2015</v>
      </c>
      <c r="B1050" s="129" t="s">
        <v>733</v>
      </c>
      <c r="C1050" s="129" t="s">
        <v>727</v>
      </c>
      <c r="E1050" s="129" t="s">
        <v>739</v>
      </c>
      <c r="F1050" s="129" t="s">
        <v>628</v>
      </c>
      <c r="G1050" s="129" t="s">
        <v>754</v>
      </c>
      <c r="I1050" s="199">
        <v>1575.8251730693353</v>
      </c>
    </row>
    <row r="1051" spans="1:9" x14ac:dyDescent="0.25">
      <c r="A1051" s="129">
        <v>2015</v>
      </c>
      <c r="B1051" s="129" t="s">
        <v>733</v>
      </c>
      <c r="C1051" s="129" t="s">
        <v>727</v>
      </c>
      <c r="E1051" s="129" t="s">
        <v>740</v>
      </c>
      <c r="F1051" s="129" t="s">
        <v>628</v>
      </c>
      <c r="G1051" s="129" t="s">
        <v>754</v>
      </c>
      <c r="I1051" s="199">
        <v>4337.6865794170762</v>
      </c>
    </row>
    <row r="1052" spans="1:9" x14ac:dyDescent="0.25">
      <c r="A1052" s="129">
        <v>2015</v>
      </c>
      <c r="B1052" s="129" t="s">
        <v>738</v>
      </c>
      <c r="D1052" s="129" t="s">
        <v>728</v>
      </c>
      <c r="E1052" s="129" t="s">
        <v>678</v>
      </c>
      <c r="F1052" s="129" t="s">
        <v>628</v>
      </c>
      <c r="G1052" s="129" t="s">
        <v>754</v>
      </c>
      <c r="I1052" s="199">
        <v>2933.9321804354622</v>
      </c>
    </row>
    <row r="1053" spans="1:9" x14ac:dyDescent="0.25">
      <c r="A1053" s="129">
        <v>2015</v>
      </c>
      <c r="B1053" s="129" t="s">
        <v>733</v>
      </c>
      <c r="C1053" s="129" t="s">
        <v>727</v>
      </c>
      <c r="E1053" s="129" t="s">
        <v>741</v>
      </c>
      <c r="F1053" s="129" t="s">
        <v>628</v>
      </c>
      <c r="G1053" s="129" t="s">
        <v>754</v>
      </c>
      <c r="I1053" s="199">
        <v>6981.1201176945715</v>
      </c>
    </row>
    <row r="1054" spans="1:9" x14ac:dyDescent="0.25">
      <c r="A1054" s="129">
        <v>2015</v>
      </c>
      <c r="B1054" s="129" t="s">
        <v>733</v>
      </c>
      <c r="C1054" s="129" t="s">
        <v>727</v>
      </c>
      <c r="E1054" s="129" t="s">
        <v>742</v>
      </c>
      <c r="F1054" s="129" t="s">
        <v>628</v>
      </c>
      <c r="G1054" s="129" t="s">
        <v>754</v>
      </c>
      <c r="I1054" s="199">
        <v>5856.4175094357179</v>
      </c>
    </row>
    <row r="1055" spans="1:9" x14ac:dyDescent="0.25">
      <c r="A1055" s="129">
        <v>2015</v>
      </c>
      <c r="B1055" s="129" t="s">
        <v>738</v>
      </c>
      <c r="D1055" s="129" t="s">
        <v>728</v>
      </c>
      <c r="E1055" s="129" t="s">
        <v>679</v>
      </c>
      <c r="F1055" s="129" t="s">
        <v>628</v>
      </c>
      <c r="G1055" s="129" t="s">
        <v>754</v>
      </c>
      <c r="I1055" s="199">
        <v>6514.6729616632301</v>
      </c>
    </row>
    <row r="1056" spans="1:9" x14ac:dyDescent="0.25">
      <c r="A1056" s="129">
        <v>2015</v>
      </c>
      <c r="B1056" s="129" t="s">
        <v>733</v>
      </c>
      <c r="C1056" s="129" t="s">
        <v>727</v>
      </c>
      <c r="E1056" s="129" t="s">
        <v>743</v>
      </c>
      <c r="F1056" s="129" t="s">
        <v>628</v>
      </c>
      <c r="G1056" s="129" t="s">
        <v>754</v>
      </c>
      <c r="I1056" s="199"/>
    </row>
    <row r="1057" spans="1:9" x14ac:dyDescent="0.25">
      <c r="A1057" s="129">
        <v>2015</v>
      </c>
      <c r="B1057" s="129" t="s">
        <v>733</v>
      </c>
      <c r="C1057" s="129" t="s">
        <v>727</v>
      </c>
      <c r="E1057" s="129" t="s">
        <v>744</v>
      </c>
      <c r="F1057" s="129" t="s">
        <v>628</v>
      </c>
      <c r="G1057" s="129" t="s">
        <v>754</v>
      </c>
      <c r="I1057" s="199"/>
    </row>
    <row r="1058" spans="1:9" x14ac:dyDescent="0.25">
      <c r="A1058" s="129">
        <v>2015</v>
      </c>
      <c r="B1058" s="129" t="s">
        <v>738</v>
      </c>
      <c r="D1058" s="129" t="s">
        <v>728</v>
      </c>
      <c r="E1058" s="129" t="s">
        <v>680</v>
      </c>
      <c r="F1058" s="129" t="s">
        <v>628</v>
      </c>
      <c r="G1058" s="129" t="s">
        <v>754</v>
      </c>
      <c r="I1058" s="199">
        <v>5495.676117222064</v>
      </c>
    </row>
    <row r="1059" spans="1:9" x14ac:dyDescent="0.25">
      <c r="A1059" s="129">
        <v>2015</v>
      </c>
      <c r="C1059" s="129" t="s">
        <v>727</v>
      </c>
      <c r="D1059" s="129" t="s">
        <v>728</v>
      </c>
      <c r="E1059" s="129" t="s">
        <v>681</v>
      </c>
      <c r="F1059" s="129" t="s">
        <v>628</v>
      </c>
      <c r="G1059" s="129" t="s">
        <v>754</v>
      </c>
      <c r="I1059" s="199">
        <v>7045.5096911443661</v>
      </c>
    </row>
    <row r="1060" spans="1:9" x14ac:dyDescent="0.25">
      <c r="A1060" s="129">
        <v>2015</v>
      </c>
      <c r="B1060" s="129" t="s">
        <v>733</v>
      </c>
      <c r="C1060" s="129" t="s">
        <v>727</v>
      </c>
      <c r="E1060" s="129" t="s">
        <v>745</v>
      </c>
      <c r="F1060" s="129" t="s">
        <v>628</v>
      </c>
      <c r="G1060" s="129" t="s">
        <v>754</v>
      </c>
      <c r="I1060" s="199">
        <v>13267.16333207525</v>
      </c>
    </row>
    <row r="1061" spans="1:9" x14ac:dyDescent="0.25">
      <c r="A1061" s="129">
        <v>2015</v>
      </c>
      <c r="B1061" s="129" t="s">
        <v>733</v>
      </c>
      <c r="C1061" s="129" t="s">
        <v>727</v>
      </c>
      <c r="E1061" s="129" t="s">
        <v>746</v>
      </c>
      <c r="F1061" s="129" t="s">
        <v>628</v>
      </c>
      <c r="G1061" s="129" t="s">
        <v>754</v>
      </c>
      <c r="I1061" s="199">
        <v>4310.6987267564346</v>
      </c>
    </row>
    <row r="1062" spans="1:9" x14ac:dyDescent="0.25">
      <c r="A1062" s="129">
        <v>2015</v>
      </c>
      <c r="B1062" s="129" t="s">
        <v>738</v>
      </c>
      <c r="D1062" s="129" t="s">
        <v>728</v>
      </c>
      <c r="E1062" s="129" t="s">
        <v>682</v>
      </c>
      <c r="F1062" s="129" t="s">
        <v>628</v>
      </c>
      <c r="G1062" s="129" t="s">
        <v>754</v>
      </c>
      <c r="I1062" s="199">
        <v>11691.442628604402</v>
      </c>
    </row>
    <row r="1063" spans="1:9" x14ac:dyDescent="0.25">
      <c r="A1063" s="129">
        <v>2015</v>
      </c>
      <c r="C1063" s="129" t="s">
        <v>727</v>
      </c>
      <c r="D1063" s="129" t="s">
        <v>728</v>
      </c>
      <c r="E1063" s="129" t="s">
        <v>683</v>
      </c>
      <c r="F1063" s="129" t="s">
        <v>628</v>
      </c>
      <c r="G1063" s="129" t="s">
        <v>754</v>
      </c>
      <c r="I1063" s="199">
        <v>6077.2002017298728</v>
      </c>
    </row>
    <row r="1064" spans="1:9" x14ac:dyDescent="0.25">
      <c r="A1064" s="129">
        <v>2015</v>
      </c>
      <c r="B1064" s="129" t="s">
        <v>733</v>
      </c>
      <c r="E1064" s="129" t="s">
        <v>747</v>
      </c>
      <c r="F1064" s="129" t="s">
        <v>628</v>
      </c>
      <c r="G1064" s="129" t="s">
        <v>754</v>
      </c>
      <c r="I1064" s="199">
        <v>31226.592871403398</v>
      </c>
    </row>
    <row r="1065" spans="1:9" x14ac:dyDescent="0.25">
      <c r="A1065" s="129">
        <v>2015</v>
      </c>
      <c r="B1065" s="129" t="s">
        <v>733</v>
      </c>
      <c r="E1065" s="129" t="s">
        <v>748</v>
      </c>
      <c r="F1065" s="129" t="s">
        <v>628</v>
      </c>
      <c r="G1065" s="129" t="s">
        <v>754</v>
      </c>
      <c r="I1065" s="199">
        <v>3201.9087506814599</v>
      </c>
    </row>
    <row r="1066" spans="1:9" x14ac:dyDescent="0.25">
      <c r="A1066" s="129">
        <v>2015</v>
      </c>
      <c r="B1066" s="129" t="s">
        <v>738</v>
      </c>
      <c r="C1066" s="129" t="s">
        <v>727</v>
      </c>
      <c r="D1066" s="129" t="s">
        <v>728</v>
      </c>
      <c r="E1066" s="129" t="s">
        <v>684</v>
      </c>
      <c r="F1066" s="129" t="s">
        <v>628</v>
      </c>
      <c r="G1066" s="129" t="s">
        <v>754</v>
      </c>
      <c r="I1066" s="199">
        <v>22693.29863050576</v>
      </c>
    </row>
    <row r="1067" spans="1:9" x14ac:dyDescent="0.25">
      <c r="A1067" s="129">
        <v>2015</v>
      </c>
      <c r="C1067" s="129" t="s">
        <v>727</v>
      </c>
      <c r="D1067" s="129" t="s">
        <v>728</v>
      </c>
      <c r="E1067" s="129" t="s">
        <v>685</v>
      </c>
      <c r="F1067" s="129" t="s">
        <v>628</v>
      </c>
      <c r="G1067" s="129" t="s">
        <v>754</v>
      </c>
      <c r="I1067" s="199">
        <v>3233.8918909972617</v>
      </c>
    </row>
    <row r="1068" spans="1:9" x14ac:dyDescent="0.25">
      <c r="A1068" s="129">
        <v>2015</v>
      </c>
      <c r="B1068" s="129" t="s">
        <v>733</v>
      </c>
      <c r="C1068" s="129" t="s">
        <v>727</v>
      </c>
      <c r="E1068" s="129" t="s">
        <v>749</v>
      </c>
      <c r="F1068" s="129" t="s">
        <v>628</v>
      </c>
      <c r="G1068" s="129" t="s">
        <v>754</v>
      </c>
      <c r="I1068" s="199">
        <v>17301.853927428674</v>
      </c>
    </row>
    <row r="1069" spans="1:9" x14ac:dyDescent="0.25">
      <c r="A1069" s="129">
        <v>2015</v>
      </c>
      <c r="B1069" s="129" t="s">
        <v>733</v>
      </c>
      <c r="C1069" s="129" t="s">
        <v>727</v>
      </c>
      <c r="E1069" s="129" t="s">
        <v>750</v>
      </c>
      <c r="F1069" s="129" t="s">
        <v>628</v>
      </c>
      <c r="G1069" s="129" t="s">
        <v>754</v>
      </c>
      <c r="I1069" s="199">
        <v>2219.4653792738582</v>
      </c>
    </row>
    <row r="1070" spans="1:9" x14ac:dyDescent="0.25">
      <c r="A1070" s="129">
        <v>2015</v>
      </c>
      <c r="B1070" s="129" t="s">
        <v>738</v>
      </c>
      <c r="D1070" s="129" t="s">
        <v>728</v>
      </c>
      <c r="E1070" s="129" t="s">
        <v>686</v>
      </c>
      <c r="F1070" s="129" t="s">
        <v>628</v>
      </c>
      <c r="G1070" s="129" t="s">
        <v>754</v>
      </c>
      <c r="I1070" s="199">
        <v>12531.865112232173</v>
      </c>
    </row>
    <row r="1071" spans="1:9" x14ac:dyDescent="0.25">
      <c r="A1071" s="129">
        <v>2015</v>
      </c>
      <c r="B1071" s="129" t="s">
        <v>733</v>
      </c>
      <c r="C1071" s="129" t="s">
        <v>727</v>
      </c>
      <c r="E1071" s="129" t="s">
        <v>734</v>
      </c>
      <c r="F1071" s="129" t="s">
        <v>628</v>
      </c>
      <c r="G1071" s="129" t="s">
        <v>755</v>
      </c>
      <c r="I1071" s="199">
        <v>1028.24225</v>
      </c>
    </row>
    <row r="1072" spans="1:9" x14ac:dyDescent="0.25">
      <c r="A1072" s="129">
        <v>2015</v>
      </c>
      <c r="B1072" s="129" t="s">
        <v>733</v>
      </c>
      <c r="C1072" s="129" t="s">
        <v>727</v>
      </c>
      <c r="E1072" s="129" t="s">
        <v>736</v>
      </c>
      <c r="F1072" s="129" t="s">
        <v>628</v>
      </c>
      <c r="G1072" s="129" t="s">
        <v>755</v>
      </c>
      <c r="I1072" s="199">
        <v>8814.4128899999996</v>
      </c>
    </row>
    <row r="1073" spans="1:9" x14ac:dyDescent="0.25">
      <c r="A1073" s="129">
        <v>2015</v>
      </c>
      <c r="B1073" s="129" t="s">
        <v>733</v>
      </c>
      <c r="C1073" s="129" t="s">
        <v>727</v>
      </c>
      <c r="E1073" s="129" t="s">
        <v>737</v>
      </c>
      <c r="F1073" s="129" t="s">
        <v>628</v>
      </c>
      <c r="G1073" s="129" t="s">
        <v>755</v>
      </c>
      <c r="I1073" s="199">
        <v>2395.0098600000001</v>
      </c>
    </row>
    <row r="1074" spans="1:9" x14ac:dyDescent="0.25">
      <c r="A1074" s="129">
        <v>2015</v>
      </c>
      <c r="B1074" s="129" t="s">
        <v>738</v>
      </c>
      <c r="D1074" s="129" t="s">
        <v>728</v>
      </c>
      <c r="E1074" s="129" t="s">
        <v>676</v>
      </c>
      <c r="F1074" s="129" t="s">
        <v>628</v>
      </c>
      <c r="G1074" s="129" t="s">
        <v>755</v>
      </c>
      <c r="I1074" s="199">
        <v>12237.664999999999</v>
      </c>
    </row>
    <row r="1075" spans="1:9" x14ac:dyDescent="0.25">
      <c r="A1075" s="129">
        <v>2015</v>
      </c>
      <c r="C1075" s="129" t="s">
        <v>727</v>
      </c>
      <c r="D1075" s="129" t="s">
        <v>728</v>
      </c>
      <c r="E1075" s="129" t="s">
        <v>677</v>
      </c>
      <c r="F1075" s="129" t="s">
        <v>628</v>
      </c>
      <c r="G1075" s="129" t="s">
        <v>755</v>
      </c>
      <c r="I1075" s="199">
        <v>16961.341990000019</v>
      </c>
    </row>
    <row r="1076" spans="1:9" x14ac:dyDescent="0.25">
      <c r="A1076" s="129">
        <v>2015</v>
      </c>
      <c r="B1076" s="129" t="s">
        <v>733</v>
      </c>
      <c r="C1076" s="129" t="s">
        <v>727</v>
      </c>
      <c r="E1076" s="129" t="s">
        <v>739</v>
      </c>
      <c r="F1076" s="129" t="s">
        <v>628</v>
      </c>
      <c r="G1076" s="129" t="s">
        <v>755</v>
      </c>
      <c r="I1076" s="199">
        <v>307.52701000000002</v>
      </c>
    </row>
    <row r="1077" spans="1:9" x14ac:dyDescent="0.25">
      <c r="A1077" s="129">
        <v>2015</v>
      </c>
      <c r="B1077" s="129" t="s">
        <v>733</v>
      </c>
      <c r="C1077" s="129" t="s">
        <v>727</v>
      </c>
      <c r="E1077" s="129" t="s">
        <v>740</v>
      </c>
      <c r="F1077" s="129" t="s">
        <v>628</v>
      </c>
      <c r="G1077" s="129" t="s">
        <v>755</v>
      </c>
      <c r="I1077" s="199">
        <v>818.98559</v>
      </c>
    </row>
    <row r="1078" spans="1:9" x14ac:dyDescent="0.25">
      <c r="A1078" s="129">
        <v>2015</v>
      </c>
      <c r="B1078" s="129" t="s">
        <v>738</v>
      </c>
      <c r="D1078" s="129" t="s">
        <v>728</v>
      </c>
      <c r="E1078" s="129" t="s">
        <v>678</v>
      </c>
      <c r="F1078" s="129" t="s">
        <v>628</v>
      </c>
      <c r="G1078" s="129" t="s">
        <v>755</v>
      </c>
      <c r="I1078" s="199">
        <v>1126.5126</v>
      </c>
    </row>
    <row r="1079" spans="1:9" x14ac:dyDescent="0.25">
      <c r="A1079" s="129">
        <v>2015</v>
      </c>
      <c r="B1079" s="129" t="s">
        <v>733</v>
      </c>
      <c r="C1079" s="129" t="s">
        <v>727</v>
      </c>
      <c r="E1079" s="129" t="s">
        <v>741</v>
      </c>
      <c r="F1079" s="129" t="s">
        <v>628</v>
      </c>
      <c r="G1079" s="129" t="s">
        <v>755</v>
      </c>
      <c r="I1079" s="199">
        <v>1694.0525700000001</v>
      </c>
    </row>
    <row r="1080" spans="1:9" x14ac:dyDescent="0.25">
      <c r="A1080" s="129">
        <v>2015</v>
      </c>
      <c r="B1080" s="129" t="s">
        <v>733</v>
      </c>
      <c r="C1080" s="129" t="s">
        <v>727</v>
      </c>
      <c r="E1080" s="129" t="s">
        <v>742</v>
      </c>
      <c r="F1080" s="129" t="s">
        <v>628</v>
      </c>
      <c r="G1080" s="129" t="s">
        <v>755</v>
      </c>
      <c r="I1080" s="199">
        <v>1007.02856</v>
      </c>
    </row>
    <row r="1081" spans="1:9" x14ac:dyDescent="0.25">
      <c r="A1081" s="129">
        <v>2015</v>
      </c>
      <c r="B1081" s="129" t="s">
        <v>738</v>
      </c>
      <c r="D1081" s="129" t="s">
        <v>728</v>
      </c>
      <c r="E1081" s="129" t="s">
        <v>679</v>
      </c>
      <c r="F1081" s="129" t="s">
        <v>628</v>
      </c>
      <c r="G1081" s="129" t="s">
        <v>755</v>
      </c>
      <c r="I1081" s="199">
        <v>2701.08113</v>
      </c>
    </row>
    <row r="1082" spans="1:9" x14ac:dyDescent="0.25">
      <c r="A1082" s="129">
        <v>2015</v>
      </c>
      <c r="B1082" s="129" t="s">
        <v>733</v>
      </c>
      <c r="C1082" s="129" t="s">
        <v>727</v>
      </c>
      <c r="E1082" s="129" t="s">
        <v>743</v>
      </c>
      <c r="F1082" s="129" t="s">
        <v>628</v>
      </c>
      <c r="G1082" s="129" t="s">
        <v>755</v>
      </c>
      <c r="I1082" s="199"/>
    </row>
    <row r="1083" spans="1:9" x14ac:dyDescent="0.25">
      <c r="A1083" s="129">
        <v>2015</v>
      </c>
      <c r="B1083" s="129" t="s">
        <v>733</v>
      </c>
      <c r="C1083" s="129" t="s">
        <v>727</v>
      </c>
      <c r="E1083" s="129" t="s">
        <v>744</v>
      </c>
      <c r="F1083" s="129" t="s">
        <v>628</v>
      </c>
      <c r="G1083" s="129" t="s">
        <v>755</v>
      </c>
      <c r="I1083" s="199"/>
    </row>
    <row r="1084" spans="1:9" x14ac:dyDescent="0.25">
      <c r="A1084" s="129">
        <v>2015</v>
      </c>
      <c r="B1084" s="129" t="s">
        <v>738</v>
      </c>
      <c r="D1084" s="129" t="s">
        <v>728</v>
      </c>
      <c r="E1084" s="129" t="s">
        <v>680</v>
      </c>
      <c r="F1084" s="129" t="s">
        <v>628</v>
      </c>
      <c r="G1084" s="129" t="s">
        <v>755</v>
      </c>
      <c r="I1084" s="199">
        <v>1624.76367</v>
      </c>
    </row>
    <row r="1085" spans="1:9" x14ac:dyDescent="0.25">
      <c r="A1085" s="129">
        <v>2015</v>
      </c>
      <c r="C1085" s="129" t="s">
        <v>727</v>
      </c>
      <c r="D1085" s="129" t="s">
        <v>728</v>
      </c>
      <c r="E1085" s="129" t="s">
        <v>681</v>
      </c>
      <c r="F1085" s="129" t="s">
        <v>628</v>
      </c>
      <c r="G1085" s="129" t="s">
        <v>755</v>
      </c>
      <c r="I1085" s="199">
        <v>3285.3352599999998</v>
      </c>
    </row>
    <row r="1086" spans="1:9" x14ac:dyDescent="0.25">
      <c r="A1086" s="129">
        <v>2015</v>
      </c>
      <c r="B1086" s="129" t="s">
        <v>733</v>
      </c>
      <c r="C1086" s="129" t="s">
        <v>727</v>
      </c>
      <c r="E1086" s="129" t="s">
        <v>745</v>
      </c>
      <c r="F1086" s="129" t="s">
        <v>628</v>
      </c>
      <c r="G1086" s="129" t="s">
        <v>755</v>
      </c>
      <c r="I1086" s="199">
        <v>6784.2568400000036</v>
      </c>
    </row>
    <row r="1087" spans="1:9" x14ac:dyDescent="0.25">
      <c r="A1087" s="129">
        <v>2015</v>
      </c>
      <c r="B1087" s="129" t="s">
        <v>733</v>
      </c>
      <c r="C1087" s="129" t="s">
        <v>727</v>
      </c>
      <c r="E1087" s="129" t="s">
        <v>746</v>
      </c>
      <c r="F1087" s="129" t="s">
        <v>628</v>
      </c>
      <c r="G1087" s="129" t="s">
        <v>755</v>
      </c>
      <c r="I1087" s="199">
        <v>470.59897999999998</v>
      </c>
    </row>
    <row r="1088" spans="1:9" x14ac:dyDescent="0.25">
      <c r="A1088" s="129">
        <v>2015</v>
      </c>
      <c r="B1088" s="129" t="s">
        <v>738</v>
      </c>
      <c r="D1088" s="129" t="s">
        <v>728</v>
      </c>
      <c r="E1088" s="129" t="s">
        <v>682</v>
      </c>
      <c r="F1088" s="129" t="s">
        <v>628</v>
      </c>
      <c r="G1088" s="129" t="s">
        <v>755</v>
      </c>
      <c r="I1088" s="199">
        <v>7254.8558200000034</v>
      </c>
    </row>
    <row r="1089" spans="1:9" x14ac:dyDescent="0.25">
      <c r="A1089" s="129">
        <v>2015</v>
      </c>
      <c r="C1089" s="129" t="s">
        <v>727</v>
      </c>
      <c r="D1089" s="129" t="s">
        <v>728</v>
      </c>
      <c r="E1089" s="129" t="s">
        <v>683</v>
      </c>
      <c r="F1089" s="129" t="s">
        <v>628</v>
      </c>
      <c r="G1089" s="129" t="s">
        <v>755</v>
      </c>
      <c r="I1089" s="199">
        <v>1602.6731600000003</v>
      </c>
    </row>
    <row r="1090" spans="1:9" x14ac:dyDescent="0.25">
      <c r="A1090" s="129">
        <v>2015</v>
      </c>
      <c r="B1090" s="129" t="s">
        <v>733</v>
      </c>
      <c r="E1090" s="129" t="s">
        <v>747</v>
      </c>
      <c r="F1090" s="129" t="s">
        <v>628</v>
      </c>
      <c r="G1090" s="129" t="s">
        <v>755</v>
      </c>
      <c r="I1090" s="199">
        <v>9681.71144000001</v>
      </c>
    </row>
    <row r="1091" spans="1:9" x14ac:dyDescent="0.25">
      <c r="A1091" s="129">
        <v>2015</v>
      </c>
      <c r="B1091" s="129" t="s">
        <v>733</v>
      </c>
      <c r="E1091" s="129" t="s">
        <v>748</v>
      </c>
      <c r="F1091" s="129" t="s">
        <v>628</v>
      </c>
      <c r="G1091" s="129" t="s">
        <v>755</v>
      </c>
      <c r="I1091" s="199">
        <v>434.62069000000002</v>
      </c>
    </row>
    <row r="1092" spans="1:9" x14ac:dyDescent="0.25">
      <c r="A1092" s="129">
        <v>2015</v>
      </c>
      <c r="B1092" s="129" t="s">
        <v>738</v>
      </c>
      <c r="C1092" s="129" t="s">
        <v>727</v>
      </c>
      <c r="D1092" s="129" t="s">
        <v>728</v>
      </c>
      <c r="E1092" s="129" t="s">
        <v>684</v>
      </c>
      <c r="F1092" s="129" t="s">
        <v>628</v>
      </c>
      <c r="G1092" s="129" t="s">
        <v>755</v>
      </c>
      <c r="I1092" s="199">
        <v>10116.33213000001</v>
      </c>
    </row>
    <row r="1093" spans="1:9" x14ac:dyDescent="0.25">
      <c r="A1093" s="129">
        <v>2015</v>
      </c>
      <c r="C1093" s="129" t="s">
        <v>727</v>
      </c>
      <c r="D1093" s="129" t="s">
        <v>728</v>
      </c>
      <c r="E1093" s="129" t="s">
        <v>685</v>
      </c>
      <c r="F1093" s="129" t="s">
        <v>628</v>
      </c>
      <c r="G1093" s="129" t="s">
        <v>755</v>
      </c>
      <c r="I1093" s="199">
        <v>781.57346000000018</v>
      </c>
    </row>
    <row r="1094" spans="1:9" x14ac:dyDescent="0.25">
      <c r="A1094" s="129">
        <v>2015</v>
      </c>
      <c r="B1094" s="129" t="s">
        <v>733</v>
      </c>
      <c r="C1094" s="129" t="s">
        <v>727</v>
      </c>
      <c r="E1094" s="129" t="s">
        <v>749</v>
      </c>
      <c r="F1094" s="129" t="s">
        <v>628</v>
      </c>
      <c r="G1094" s="129" t="s">
        <v>755</v>
      </c>
      <c r="I1094" s="199">
        <v>2828.039929999999</v>
      </c>
    </row>
    <row r="1095" spans="1:9" x14ac:dyDescent="0.25">
      <c r="A1095" s="129">
        <v>2015</v>
      </c>
      <c r="B1095" s="129" t="s">
        <v>733</v>
      </c>
      <c r="C1095" s="129" t="s">
        <v>727</v>
      </c>
      <c r="E1095" s="129" t="s">
        <v>750</v>
      </c>
      <c r="F1095" s="129" t="s">
        <v>628</v>
      </c>
      <c r="G1095" s="129" t="s">
        <v>755</v>
      </c>
      <c r="I1095" s="199">
        <v>167.80268000000004</v>
      </c>
    </row>
    <row r="1096" spans="1:9" x14ac:dyDescent="0.25">
      <c r="A1096" s="129">
        <v>2015</v>
      </c>
      <c r="B1096" s="129" t="s">
        <v>738</v>
      </c>
      <c r="D1096" s="129" t="s">
        <v>728</v>
      </c>
      <c r="E1096" s="129" t="s">
        <v>686</v>
      </c>
      <c r="F1096" s="129" t="s">
        <v>628</v>
      </c>
      <c r="G1096" s="129" t="s">
        <v>755</v>
      </c>
      <c r="I1096" s="199">
        <v>2995.8426099999992</v>
      </c>
    </row>
    <row r="1097" spans="1:9" x14ac:dyDescent="0.25">
      <c r="A1097" s="129">
        <v>2016</v>
      </c>
      <c r="B1097" s="129" t="s">
        <v>733</v>
      </c>
      <c r="C1097" s="129" t="s">
        <v>727</v>
      </c>
      <c r="E1097" s="129" t="s">
        <v>734</v>
      </c>
      <c r="F1097" s="129" t="s">
        <v>628</v>
      </c>
      <c r="G1097" s="129" t="s">
        <v>735</v>
      </c>
      <c r="I1097" s="199">
        <v>1206.4146573655098</v>
      </c>
    </row>
    <row r="1098" spans="1:9" x14ac:dyDescent="0.25">
      <c r="A1098" s="129">
        <v>2016</v>
      </c>
      <c r="B1098" s="129" t="s">
        <v>733</v>
      </c>
      <c r="C1098" s="129" t="s">
        <v>727</v>
      </c>
      <c r="E1098" s="129" t="s">
        <v>736</v>
      </c>
      <c r="F1098" s="129" t="s">
        <v>628</v>
      </c>
      <c r="G1098" s="129" t="s">
        <v>735</v>
      </c>
      <c r="I1098" s="199">
        <v>9417.4181667660214</v>
      </c>
    </row>
    <row r="1099" spans="1:9" x14ac:dyDescent="0.25">
      <c r="A1099" s="129">
        <v>2016</v>
      </c>
      <c r="B1099" s="129" t="s">
        <v>733</v>
      </c>
      <c r="C1099" s="129" t="s">
        <v>727</v>
      </c>
      <c r="E1099" s="129" t="s">
        <v>737</v>
      </c>
      <c r="F1099" s="129" t="s">
        <v>628</v>
      </c>
      <c r="G1099" s="129" t="s">
        <v>735</v>
      </c>
      <c r="I1099" s="199">
        <v>2307.2571185356956</v>
      </c>
    </row>
    <row r="1100" spans="1:9" x14ac:dyDescent="0.25">
      <c r="A1100" s="129">
        <v>2016</v>
      </c>
      <c r="B1100" s="129" t="s">
        <v>738</v>
      </c>
      <c r="D1100" s="129" t="s">
        <v>728</v>
      </c>
      <c r="E1100" s="129" t="s">
        <v>676</v>
      </c>
      <c r="F1100" s="129" t="s">
        <v>628</v>
      </c>
      <c r="G1100" s="129" t="s">
        <v>735</v>
      </c>
      <c r="I1100" s="199">
        <v>12931.089942667228</v>
      </c>
    </row>
    <row r="1101" spans="1:9" x14ac:dyDescent="0.25">
      <c r="A1101" s="129">
        <v>2016</v>
      </c>
      <c r="C1101" s="129" t="s">
        <v>727</v>
      </c>
      <c r="D1101" s="129" t="s">
        <v>728</v>
      </c>
      <c r="E1101" s="129" t="s">
        <v>677</v>
      </c>
      <c r="F1101" s="129" t="s">
        <v>628</v>
      </c>
      <c r="G1101" s="129" t="s">
        <v>735</v>
      </c>
      <c r="I1101" s="199">
        <v>17513.634702457679</v>
      </c>
    </row>
    <row r="1102" spans="1:9" x14ac:dyDescent="0.25">
      <c r="A1102" s="129">
        <v>2016</v>
      </c>
      <c r="B1102" s="129" t="s">
        <v>733</v>
      </c>
      <c r="C1102" s="129" t="s">
        <v>727</v>
      </c>
      <c r="E1102" s="129" t="s">
        <v>739</v>
      </c>
      <c r="F1102" s="129" t="s">
        <v>628</v>
      </c>
      <c r="G1102" s="129" t="s">
        <v>735</v>
      </c>
      <c r="I1102" s="199">
        <v>343.92474896581712</v>
      </c>
    </row>
    <row r="1103" spans="1:9" x14ac:dyDescent="0.25">
      <c r="A1103" s="129">
        <v>2016</v>
      </c>
      <c r="B1103" s="129" t="s">
        <v>733</v>
      </c>
      <c r="C1103" s="129" t="s">
        <v>727</v>
      </c>
      <c r="E1103" s="129" t="s">
        <v>740</v>
      </c>
      <c r="F1103" s="129" t="s">
        <v>628</v>
      </c>
      <c r="G1103" s="129" t="s">
        <v>735</v>
      </c>
      <c r="I1103" s="199">
        <v>866.57328507617376</v>
      </c>
    </row>
    <row r="1104" spans="1:9" x14ac:dyDescent="0.25">
      <c r="A1104" s="129">
        <v>2016</v>
      </c>
      <c r="B1104" s="129" t="s">
        <v>738</v>
      </c>
      <c r="D1104" s="129" t="s">
        <v>728</v>
      </c>
      <c r="E1104" s="129" t="s">
        <v>678</v>
      </c>
      <c r="F1104" s="129" t="s">
        <v>628</v>
      </c>
      <c r="G1104" s="129" t="s">
        <v>735</v>
      </c>
      <c r="I1104" s="199">
        <v>1210.4980340419909</v>
      </c>
    </row>
    <row r="1105" spans="1:9" x14ac:dyDescent="0.25">
      <c r="A1105" s="129">
        <v>2016</v>
      </c>
      <c r="B1105" s="129" t="s">
        <v>733</v>
      </c>
      <c r="C1105" s="129" t="s">
        <v>727</v>
      </c>
      <c r="E1105" s="129" t="s">
        <v>741</v>
      </c>
      <c r="F1105" s="129" t="s">
        <v>628</v>
      </c>
      <c r="G1105" s="129" t="s">
        <v>735</v>
      </c>
      <c r="I1105" s="199">
        <v>1774.5377181059278</v>
      </c>
    </row>
    <row r="1106" spans="1:9" x14ac:dyDescent="0.25">
      <c r="A1106" s="129">
        <v>2016</v>
      </c>
      <c r="B1106" s="129" t="s">
        <v>733</v>
      </c>
      <c r="C1106" s="129" t="s">
        <v>727</v>
      </c>
      <c r="E1106" s="129" t="s">
        <v>742</v>
      </c>
      <c r="F1106" s="129" t="s">
        <v>628</v>
      </c>
      <c r="G1106" s="129" t="s">
        <v>735</v>
      </c>
      <c r="I1106" s="199">
        <v>1037.5060346307464</v>
      </c>
    </row>
    <row r="1107" spans="1:9" x14ac:dyDescent="0.25">
      <c r="A1107" s="129">
        <v>2016</v>
      </c>
      <c r="B1107" s="129" t="s">
        <v>738</v>
      </c>
      <c r="D1107" s="129" t="s">
        <v>728</v>
      </c>
      <c r="E1107" s="129" t="s">
        <v>679</v>
      </c>
      <c r="F1107" s="129" t="s">
        <v>628</v>
      </c>
      <c r="G1107" s="129" t="s">
        <v>735</v>
      </c>
      <c r="I1107" s="199">
        <v>2812.0437527366739</v>
      </c>
    </row>
    <row r="1108" spans="1:9" x14ac:dyDescent="0.25">
      <c r="A1108" s="129">
        <v>2016</v>
      </c>
      <c r="B1108" s="129" t="s">
        <v>733</v>
      </c>
      <c r="C1108" s="129" t="s">
        <v>727</v>
      </c>
      <c r="E1108" s="129" t="s">
        <v>743</v>
      </c>
      <c r="F1108" s="129" t="s">
        <v>628</v>
      </c>
      <c r="G1108" s="129" t="s">
        <v>735</v>
      </c>
      <c r="I1108" s="199"/>
    </row>
    <row r="1109" spans="1:9" x14ac:dyDescent="0.25">
      <c r="A1109" s="129">
        <v>2016</v>
      </c>
      <c r="B1109" s="129" t="s">
        <v>733</v>
      </c>
      <c r="C1109" s="129" t="s">
        <v>727</v>
      </c>
      <c r="E1109" s="129" t="s">
        <v>744</v>
      </c>
      <c r="F1109" s="129" t="s">
        <v>628</v>
      </c>
      <c r="G1109" s="129" t="s">
        <v>735</v>
      </c>
      <c r="I1109" s="199"/>
    </row>
    <row r="1110" spans="1:9" x14ac:dyDescent="0.25">
      <c r="A1110" s="129">
        <v>2016</v>
      </c>
      <c r="B1110" s="129" t="s">
        <v>738</v>
      </c>
      <c r="D1110" s="129" t="s">
        <v>728</v>
      </c>
      <c r="E1110" s="129" t="s">
        <v>680</v>
      </c>
      <c r="F1110" s="129" t="s">
        <v>628</v>
      </c>
      <c r="G1110" s="129" t="s">
        <v>735</v>
      </c>
      <c r="I1110" s="199">
        <v>1655.4132495473441</v>
      </c>
    </row>
    <row r="1111" spans="1:9" x14ac:dyDescent="0.25">
      <c r="A1111" s="129">
        <v>2016</v>
      </c>
      <c r="C1111" s="129" t="s">
        <v>727</v>
      </c>
      <c r="D1111" s="129" t="s">
        <v>728</v>
      </c>
      <c r="E1111" s="129" t="s">
        <v>681</v>
      </c>
      <c r="F1111" s="129" t="s">
        <v>628</v>
      </c>
      <c r="G1111" s="129" t="s">
        <v>735</v>
      </c>
      <c r="I1111" s="199">
        <v>3681.2271773047005</v>
      </c>
    </row>
    <row r="1112" spans="1:9" x14ac:dyDescent="0.25">
      <c r="A1112" s="129">
        <v>2016</v>
      </c>
      <c r="B1112" s="129" t="s">
        <v>733</v>
      </c>
      <c r="C1112" s="129" t="s">
        <v>727</v>
      </c>
      <c r="E1112" s="129" t="s">
        <v>745</v>
      </c>
      <c r="F1112" s="129" t="s">
        <v>628</v>
      </c>
      <c r="G1112" s="129" t="s">
        <v>735</v>
      </c>
      <c r="I1112" s="199">
        <v>6877.6299019740982</v>
      </c>
    </row>
    <row r="1113" spans="1:9" x14ac:dyDescent="0.25">
      <c r="A1113" s="129">
        <v>2016</v>
      </c>
      <c r="B1113" s="129" t="s">
        <v>733</v>
      </c>
      <c r="C1113" s="129" t="s">
        <v>727</v>
      </c>
      <c r="E1113" s="129" t="s">
        <v>746</v>
      </c>
      <c r="F1113" s="129" t="s">
        <v>628</v>
      </c>
      <c r="G1113" s="129" t="s">
        <v>735</v>
      </c>
      <c r="I1113" s="199">
        <v>679.97695855289237</v>
      </c>
    </row>
    <row r="1114" spans="1:9" x14ac:dyDescent="0.25">
      <c r="A1114" s="129">
        <v>2016</v>
      </c>
      <c r="B1114" s="129" t="s">
        <v>738</v>
      </c>
      <c r="D1114" s="129" t="s">
        <v>728</v>
      </c>
      <c r="E1114" s="129" t="s">
        <v>682</v>
      </c>
      <c r="F1114" s="129" t="s">
        <v>628</v>
      </c>
      <c r="G1114" s="129" t="s">
        <v>735</v>
      </c>
      <c r="I1114" s="199">
        <v>7557.6068605269902</v>
      </c>
    </row>
    <row r="1115" spans="1:9" x14ac:dyDescent="0.25">
      <c r="A1115" s="129">
        <v>2016</v>
      </c>
      <c r="C1115" s="129" t="s">
        <v>727</v>
      </c>
      <c r="D1115" s="129" t="s">
        <v>728</v>
      </c>
      <c r="E1115" s="129" t="s">
        <v>683</v>
      </c>
      <c r="F1115" s="129" t="s">
        <v>628</v>
      </c>
      <c r="G1115" s="129" t="s">
        <v>735</v>
      </c>
      <c r="I1115" s="199">
        <v>1475.3582571524676</v>
      </c>
    </row>
    <row r="1116" spans="1:9" x14ac:dyDescent="0.25">
      <c r="A1116" s="129">
        <v>2016</v>
      </c>
      <c r="B1116" s="129" t="s">
        <v>733</v>
      </c>
      <c r="E1116" s="129" t="s">
        <v>747</v>
      </c>
      <c r="F1116" s="129" t="s">
        <v>628</v>
      </c>
      <c r="G1116" s="129" t="s">
        <v>735</v>
      </c>
      <c r="I1116" s="199">
        <v>9796.8387418472794</v>
      </c>
    </row>
    <row r="1117" spans="1:9" x14ac:dyDescent="0.25">
      <c r="A1117" s="129">
        <v>2016</v>
      </c>
      <c r="B1117" s="129" t="s">
        <v>733</v>
      </c>
      <c r="E1117" s="129" t="s">
        <v>748</v>
      </c>
      <c r="F1117" s="129" t="s">
        <v>628</v>
      </c>
      <c r="G1117" s="129" t="s">
        <v>735</v>
      </c>
      <c r="I1117" s="199">
        <v>399.74078531534929</v>
      </c>
    </row>
    <row r="1118" spans="1:9" x14ac:dyDescent="0.25">
      <c r="A1118" s="129">
        <v>2016</v>
      </c>
      <c r="B1118" s="129" t="s">
        <v>738</v>
      </c>
      <c r="C1118" s="129" t="s">
        <v>727</v>
      </c>
      <c r="D1118" s="129" t="s">
        <v>728</v>
      </c>
      <c r="E1118" s="129" t="s">
        <v>684</v>
      </c>
      <c r="F1118" s="129" t="s">
        <v>628</v>
      </c>
      <c r="G1118" s="129" t="s">
        <v>735</v>
      </c>
      <c r="I1118" s="199">
        <v>10196.579527162628</v>
      </c>
    </row>
    <row r="1119" spans="1:9" x14ac:dyDescent="0.25">
      <c r="A1119" s="129">
        <v>2016</v>
      </c>
      <c r="C1119" s="129" t="s">
        <v>727</v>
      </c>
      <c r="D1119" s="129" t="s">
        <v>728</v>
      </c>
      <c r="E1119" s="129" t="s">
        <v>685</v>
      </c>
      <c r="F1119" s="129" t="s">
        <v>628</v>
      </c>
      <c r="G1119" s="129" t="s">
        <v>735</v>
      </c>
      <c r="I1119" s="199">
        <v>1123.2033814744259</v>
      </c>
    </row>
    <row r="1120" spans="1:9" x14ac:dyDescent="0.25">
      <c r="A1120" s="129">
        <v>2016</v>
      </c>
      <c r="B1120" s="129" t="s">
        <v>733</v>
      </c>
      <c r="C1120" s="129" t="s">
        <v>727</v>
      </c>
      <c r="E1120" s="129" t="s">
        <v>749</v>
      </c>
      <c r="F1120" s="129" t="s">
        <v>628</v>
      </c>
      <c r="G1120" s="129" t="s">
        <v>735</v>
      </c>
      <c r="I1120" s="199">
        <v>2803.4294376208954</v>
      </c>
    </row>
    <row r="1121" spans="1:9" x14ac:dyDescent="0.25">
      <c r="A1121" s="129">
        <v>2016</v>
      </c>
      <c r="B1121" s="129" t="s">
        <v>733</v>
      </c>
      <c r="C1121" s="129" t="s">
        <v>727</v>
      </c>
      <c r="E1121" s="129" t="s">
        <v>750</v>
      </c>
      <c r="F1121" s="129" t="s">
        <v>628</v>
      </c>
      <c r="G1121" s="129" t="s">
        <v>735</v>
      </c>
      <c r="I1121" s="199">
        <v>206.67748298964864</v>
      </c>
    </row>
    <row r="1122" spans="1:9" x14ac:dyDescent="0.25">
      <c r="A1122" s="129">
        <v>2016</v>
      </c>
      <c r="B1122" s="129" t="s">
        <v>738</v>
      </c>
      <c r="D1122" s="129" t="s">
        <v>728</v>
      </c>
      <c r="E1122" s="129" t="s">
        <v>686</v>
      </c>
      <c r="F1122" s="129" t="s">
        <v>628</v>
      </c>
      <c r="G1122" s="129" t="s">
        <v>735</v>
      </c>
      <c r="I1122" s="199">
        <v>3010.106920610544</v>
      </c>
    </row>
    <row r="1123" spans="1:9" x14ac:dyDescent="0.25">
      <c r="A1123" s="129">
        <v>2016</v>
      </c>
      <c r="B1123" s="129" t="s">
        <v>733</v>
      </c>
      <c r="C1123" s="129" t="s">
        <v>727</v>
      </c>
      <c r="E1123" s="129" t="s">
        <v>734</v>
      </c>
      <c r="F1123" s="129" t="s">
        <v>628</v>
      </c>
      <c r="G1123" s="129" t="s">
        <v>751</v>
      </c>
      <c r="I1123" s="199">
        <v>728.38</v>
      </c>
    </row>
    <row r="1124" spans="1:9" x14ac:dyDescent="0.25">
      <c r="A1124" s="129">
        <v>2016</v>
      </c>
      <c r="B1124" s="129" t="s">
        <v>733</v>
      </c>
      <c r="C1124" s="129" t="s">
        <v>727</v>
      </c>
      <c r="E1124" s="129" t="s">
        <v>736</v>
      </c>
      <c r="F1124" s="129" t="s">
        <v>628</v>
      </c>
      <c r="G1124" s="129" t="s">
        <v>751</v>
      </c>
      <c r="I1124" s="199">
        <v>5843.31</v>
      </c>
    </row>
    <row r="1125" spans="1:9" x14ac:dyDescent="0.25">
      <c r="A1125" s="129">
        <v>2016</v>
      </c>
      <c r="B1125" s="129" t="s">
        <v>733</v>
      </c>
      <c r="C1125" s="129" t="s">
        <v>727</v>
      </c>
      <c r="E1125" s="129" t="s">
        <v>737</v>
      </c>
      <c r="F1125" s="129" t="s">
        <v>628</v>
      </c>
      <c r="G1125" s="129" t="s">
        <v>751</v>
      </c>
      <c r="I1125" s="199">
        <v>2092.9299999999998</v>
      </c>
    </row>
    <row r="1126" spans="1:9" x14ac:dyDescent="0.25">
      <c r="A1126" s="129">
        <v>2016</v>
      </c>
      <c r="B1126" s="129" t="s">
        <v>738</v>
      </c>
      <c r="D1126" s="129" t="s">
        <v>728</v>
      </c>
      <c r="E1126" s="129" t="s">
        <v>676</v>
      </c>
      <c r="F1126" s="129" t="s">
        <v>628</v>
      </c>
      <c r="G1126" s="129" t="s">
        <v>751</v>
      </c>
      <c r="I1126" s="199">
        <v>8664.6200000000008</v>
      </c>
    </row>
    <row r="1127" spans="1:9" x14ac:dyDescent="0.25">
      <c r="A1127" s="129">
        <v>2016</v>
      </c>
      <c r="C1127" s="129" t="s">
        <v>727</v>
      </c>
      <c r="D1127" s="129" t="s">
        <v>728</v>
      </c>
      <c r="E1127" s="129" t="s">
        <v>677</v>
      </c>
      <c r="F1127" s="129" t="s">
        <v>628</v>
      </c>
      <c r="G1127" s="129" t="s">
        <v>751</v>
      </c>
      <c r="I1127" s="199">
        <v>6262.14</v>
      </c>
    </row>
    <row r="1128" spans="1:9" x14ac:dyDescent="0.25">
      <c r="A1128" s="129">
        <v>2016</v>
      </c>
      <c r="B1128" s="129" t="s">
        <v>733</v>
      </c>
      <c r="C1128" s="129" t="s">
        <v>727</v>
      </c>
      <c r="E1128" s="129" t="s">
        <v>739</v>
      </c>
      <c r="F1128" s="129" t="s">
        <v>628</v>
      </c>
      <c r="G1128" s="129" t="s">
        <v>751</v>
      </c>
      <c r="I1128" s="199">
        <v>124.22</v>
      </c>
    </row>
    <row r="1129" spans="1:9" x14ac:dyDescent="0.25">
      <c r="A1129" s="129">
        <v>2016</v>
      </c>
      <c r="B1129" s="129" t="s">
        <v>733</v>
      </c>
      <c r="C1129" s="129" t="s">
        <v>727</v>
      </c>
      <c r="E1129" s="129" t="s">
        <v>740</v>
      </c>
      <c r="F1129" s="129" t="s">
        <v>628</v>
      </c>
      <c r="G1129" s="129" t="s">
        <v>751</v>
      </c>
      <c r="I1129" s="199">
        <v>539.1</v>
      </c>
    </row>
    <row r="1130" spans="1:9" x14ac:dyDescent="0.25">
      <c r="A1130" s="129">
        <v>2016</v>
      </c>
      <c r="B1130" s="129" t="s">
        <v>738</v>
      </c>
      <c r="D1130" s="129" t="s">
        <v>728</v>
      </c>
      <c r="E1130" s="129" t="s">
        <v>678</v>
      </c>
      <c r="F1130" s="129" t="s">
        <v>628</v>
      </c>
      <c r="G1130" s="129" t="s">
        <v>751</v>
      </c>
      <c r="I1130" s="199">
        <v>663.32</v>
      </c>
    </row>
    <row r="1131" spans="1:9" x14ac:dyDescent="0.25">
      <c r="A1131" s="129">
        <v>2016</v>
      </c>
      <c r="B1131" s="129" t="s">
        <v>733</v>
      </c>
      <c r="C1131" s="129" t="s">
        <v>727</v>
      </c>
      <c r="E1131" s="129" t="s">
        <v>741</v>
      </c>
      <c r="F1131" s="129" t="s">
        <v>628</v>
      </c>
      <c r="G1131" s="129" t="s">
        <v>751</v>
      </c>
      <c r="I1131" s="199">
        <v>1453.76</v>
      </c>
    </row>
    <row r="1132" spans="1:9" x14ac:dyDescent="0.25">
      <c r="A1132" s="129">
        <v>2016</v>
      </c>
      <c r="B1132" s="129" t="s">
        <v>733</v>
      </c>
      <c r="C1132" s="129" t="s">
        <v>727</v>
      </c>
      <c r="E1132" s="129" t="s">
        <v>742</v>
      </c>
      <c r="F1132" s="129" t="s">
        <v>628</v>
      </c>
      <c r="G1132" s="129" t="s">
        <v>751</v>
      </c>
      <c r="I1132" s="199">
        <v>828.89</v>
      </c>
    </row>
    <row r="1133" spans="1:9" x14ac:dyDescent="0.25">
      <c r="A1133" s="129">
        <v>2016</v>
      </c>
      <c r="B1133" s="129" t="s">
        <v>738</v>
      </c>
      <c r="D1133" s="129" t="s">
        <v>728</v>
      </c>
      <c r="E1133" s="129" t="s">
        <v>679</v>
      </c>
      <c r="F1133" s="129" t="s">
        <v>628</v>
      </c>
      <c r="G1133" s="129" t="s">
        <v>751</v>
      </c>
      <c r="I1133" s="199">
        <v>2282.65</v>
      </c>
    </row>
    <row r="1134" spans="1:9" x14ac:dyDescent="0.25">
      <c r="A1134" s="129">
        <v>2016</v>
      </c>
      <c r="B1134" s="129" t="s">
        <v>733</v>
      </c>
      <c r="C1134" s="129" t="s">
        <v>727</v>
      </c>
      <c r="E1134" s="129" t="s">
        <v>743</v>
      </c>
      <c r="F1134" s="129" t="s">
        <v>628</v>
      </c>
      <c r="G1134" s="129" t="s">
        <v>751</v>
      </c>
      <c r="I1134" s="199"/>
    </row>
    <row r="1135" spans="1:9" x14ac:dyDescent="0.25">
      <c r="A1135" s="129">
        <v>2016</v>
      </c>
      <c r="B1135" s="129" t="s">
        <v>733</v>
      </c>
      <c r="C1135" s="129" t="s">
        <v>727</v>
      </c>
      <c r="E1135" s="129" t="s">
        <v>744</v>
      </c>
      <c r="F1135" s="129" t="s">
        <v>628</v>
      </c>
      <c r="G1135" s="129" t="s">
        <v>751</v>
      </c>
      <c r="I1135" s="199"/>
    </row>
    <row r="1136" spans="1:9" x14ac:dyDescent="0.25">
      <c r="A1136" s="129">
        <v>2016</v>
      </c>
      <c r="B1136" s="129" t="s">
        <v>738</v>
      </c>
      <c r="D1136" s="129" t="s">
        <v>728</v>
      </c>
      <c r="E1136" s="129" t="s">
        <v>680</v>
      </c>
      <c r="F1136" s="129" t="s">
        <v>628</v>
      </c>
      <c r="G1136" s="129" t="s">
        <v>751</v>
      </c>
      <c r="I1136" s="199">
        <v>1027.92</v>
      </c>
    </row>
    <row r="1137" spans="1:9" x14ac:dyDescent="0.25">
      <c r="A1137" s="129">
        <v>2016</v>
      </c>
      <c r="C1137" s="129" t="s">
        <v>727</v>
      </c>
      <c r="D1137" s="129" t="s">
        <v>728</v>
      </c>
      <c r="E1137" s="129" t="s">
        <v>681</v>
      </c>
      <c r="F1137" s="129" t="s">
        <v>628</v>
      </c>
      <c r="G1137" s="129" t="s">
        <v>751</v>
      </c>
      <c r="I1137" s="199">
        <v>2641.01</v>
      </c>
    </row>
    <row r="1138" spans="1:9" x14ac:dyDescent="0.25">
      <c r="A1138" s="129">
        <v>2016</v>
      </c>
      <c r="B1138" s="129" t="s">
        <v>733</v>
      </c>
      <c r="C1138" s="129" t="s">
        <v>727</v>
      </c>
      <c r="E1138" s="129" t="s">
        <v>745</v>
      </c>
      <c r="F1138" s="129" t="s">
        <v>628</v>
      </c>
      <c r="G1138" s="129" t="s">
        <v>751</v>
      </c>
      <c r="I1138" s="199">
        <v>1772.75</v>
      </c>
    </row>
    <row r="1139" spans="1:9" x14ac:dyDescent="0.25">
      <c r="A1139" s="129">
        <v>2016</v>
      </c>
      <c r="B1139" s="129" t="s">
        <v>733</v>
      </c>
      <c r="C1139" s="129" t="s">
        <v>727</v>
      </c>
      <c r="E1139" s="129" t="s">
        <v>746</v>
      </c>
      <c r="F1139" s="129" t="s">
        <v>628</v>
      </c>
      <c r="G1139" s="129" t="s">
        <v>751</v>
      </c>
      <c r="I1139" s="199">
        <v>557.97</v>
      </c>
    </row>
    <row r="1140" spans="1:9" x14ac:dyDescent="0.25">
      <c r="A1140" s="129">
        <v>2016</v>
      </c>
      <c r="B1140" s="129" t="s">
        <v>738</v>
      </c>
      <c r="D1140" s="129" t="s">
        <v>728</v>
      </c>
      <c r="E1140" s="129" t="s">
        <v>682</v>
      </c>
      <c r="F1140" s="129" t="s">
        <v>628</v>
      </c>
      <c r="G1140" s="129" t="s">
        <v>751</v>
      </c>
      <c r="I1140" s="199">
        <v>2330.7200000000003</v>
      </c>
    </row>
    <row r="1141" spans="1:9" x14ac:dyDescent="0.25">
      <c r="A1141" s="129">
        <v>2016</v>
      </c>
      <c r="C1141" s="129" t="s">
        <v>727</v>
      </c>
      <c r="D1141" s="129" t="s">
        <v>728</v>
      </c>
      <c r="E1141" s="129" t="s">
        <v>683</v>
      </c>
      <c r="F1141" s="129" t="s">
        <v>628</v>
      </c>
      <c r="G1141" s="129" t="s">
        <v>751</v>
      </c>
      <c r="I1141" s="199">
        <v>1160.53</v>
      </c>
    </row>
    <row r="1142" spans="1:9" x14ac:dyDescent="0.25">
      <c r="A1142" s="129">
        <v>2016</v>
      </c>
      <c r="B1142" s="129" t="s">
        <v>733</v>
      </c>
      <c r="E1142" s="129" t="s">
        <v>747</v>
      </c>
      <c r="F1142" s="129" t="s">
        <v>628</v>
      </c>
      <c r="G1142" s="129" t="s">
        <v>751</v>
      </c>
      <c r="I1142" s="199">
        <v>3228.06</v>
      </c>
    </row>
    <row r="1143" spans="1:9" x14ac:dyDescent="0.25">
      <c r="A1143" s="129">
        <v>2016</v>
      </c>
      <c r="B1143" s="129" t="s">
        <v>733</v>
      </c>
      <c r="E1143" s="129" t="s">
        <v>748</v>
      </c>
      <c r="F1143" s="129" t="s">
        <v>628</v>
      </c>
      <c r="G1143" s="129" t="s">
        <v>751</v>
      </c>
      <c r="I1143" s="199">
        <v>241.48</v>
      </c>
    </row>
    <row r="1144" spans="1:9" x14ac:dyDescent="0.25">
      <c r="A1144" s="129">
        <v>2016</v>
      </c>
      <c r="B1144" s="129" t="s">
        <v>738</v>
      </c>
      <c r="C1144" s="129" t="s">
        <v>727</v>
      </c>
      <c r="D1144" s="129" t="s">
        <v>728</v>
      </c>
      <c r="E1144" s="129" t="s">
        <v>684</v>
      </c>
      <c r="F1144" s="129" t="s">
        <v>628</v>
      </c>
      <c r="G1144" s="129" t="s">
        <v>751</v>
      </c>
      <c r="I1144" s="199">
        <v>3469.54</v>
      </c>
    </row>
    <row r="1145" spans="1:9" x14ac:dyDescent="0.25">
      <c r="A1145" s="129">
        <v>2016</v>
      </c>
      <c r="C1145" s="129" t="s">
        <v>727</v>
      </c>
      <c r="D1145" s="129" t="s">
        <v>728</v>
      </c>
      <c r="E1145" s="129" t="s">
        <v>685</v>
      </c>
      <c r="F1145" s="129" t="s">
        <v>628</v>
      </c>
      <c r="G1145" s="129" t="s">
        <v>751</v>
      </c>
      <c r="I1145" s="199">
        <v>485.7</v>
      </c>
    </row>
    <row r="1146" spans="1:9" x14ac:dyDescent="0.25">
      <c r="A1146" s="129">
        <v>2016</v>
      </c>
      <c r="B1146" s="129" t="s">
        <v>733</v>
      </c>
      <c r="C1146" s="129" t="s">
        <v>727</v>
      </c>
      <c r="E1146" s="129" t="s">
        <v>749</v>
      </c>
      <c r="F1146" s="129" t="s">
        <v>628</v>
      </c>
      <c r="G1146" s="129" t="s">
        <v>751</v>
      </c>
      <c r="I1146" s="199">
        <v>421.1</v>
      </c>
    </row>
    <row r="1147" spans="1:9" x14ac:dyDescent="0.25">
      <c r="A1147" s="129">
        <v>2016</v>
      </c>
      <c r="B1147" s="129" t="s">
        <v>733</v>
      </c>
      <c r="C1147" s="129" t="s">
        <v>727</v>
      </c>
      <c r="E1147" s="129" t="s">
        <v>750</v>
      </c>
      <c r="F1147" s="129" t="s">
        <v>628</v>
      </c>
      <c r="G1147" s="129" t="s">
        <v>751</v>
      </c>
      <c r="I1147" s="199">
        <v>78.92</v>
      </c>
    </row>
    <row r="1148" spans="1:9" x14ac:dyDescent="0.25">
      <c r="A1148" s="129">
        <v>2016</v>
      </c>
      <c r="B1148" s="129" t="s">
        <v>738</v>
      </c>
      <c r="D1148" s="129" t="s">
        <v>728</v>
      </c>
      <c r="E1148" s="129" t="s">
        <v>686</v>
      </c>
      <c r="F1148" s="129" t="s">
        <v>628</v>
      </c>
      <c r="G1148" s="129" t="s">
        <v>751</v>
      </c>
      <c r="I1148" s="199">
        <v>500.02000000000004</v>
      </c>
    </row>
    <row r="1149" spans="1:9" x14ac:dyDescent="0.25">
      <c r="A1149" s="129">
        <v>2016</v>
      </c>
      <c r="B1149" s="129" t="s">
        <v>733</v>
      </c>
      <c r="C1149" s="129" t="s">
        <v>727</v>
      </c>
      <c r="E1149" s="129" t="s">
        <v>734</v>
      </c>
      <c r="F1149" s="129" t="s">
        <v>628</v>
      </c>
      <c r="G1149" s="129" t="s">
        <v>752</v>
      </c>
      <c r="I1149" s="199">
        <v>385.74599999999998</v>
      </c>
    </row>
    <row r="1150" spans="1:9" x14ac:dyDescent="0.25">
      <c r="A1150" s="129">
        <v>2016</v>
      </c>
      <c r="B1150" s="129" t="s">
        <v>733</v>
      </c>
      <c r="C1150" s="129" t="s">
        <v>727</v>
      </c>
      <c r="E1150" s="129" t="s">
        <v>736</v>
      </c>
      <c r="F1150" s="129" t="s">
        <v>628</v>
      </c>
      <c r="G1150" s="129" t="s">
        <v>752</v>
      </c>
      <c r="I1150" s="199">
        <v>2221.1746199999998</v>
      </c>
    </row>
    <row r="1151" spans="1:9" x14ac:dyDescent="0.25">
      <c r="A1151" s="129">
        <v>2016</v>
      </c>
      <c r="B1151" s="129" t="s">
        <v>733</v>
      </c>
      <c r="C1151" s="129" t="s">
        <v>727</v>
      </c>
      <c r="E1151" s="129" t="s">
        <v>737</v>
      </c>
      <c r="F1151" s="129" t="s">
        <v>628</v>
      </c>
      <c r="G1151" s="129" t="s">
        <v>752</v>
      </c>
      <c r="I1151" s="199">
        <v>93.852400000000003</v>
      </c>
    </row>
    <row r="1152" spans="1:9" x14ac:dyDescent="0.25">
      <c r="A1152" s="129">
        <v>2016</v>
      </c>
      <c r="B1152" s="129" t="s">
        <v>738</v>
      </c>
      <c r="D1152" s="129" t="s">
        <v>728</v>
      </c>
      <c r="E1152" s="129" t="s">
        <v>676</v>
      </c>
      <c r="F1152" s="129" t="s">
        <v>628</v>
      </c>
      <c r="G1152" s="129" t="s">
        <v>752</v>
      </c>
      <c r="I1152" s="199">
        <v>2700.7730200000001</v>
      </c>
    </row>
    <row r="1153" spans="1:9" x14ac:dyDescent="0.25">
      <c r="A1153" s="129">
        <v>2016</v>
      </c>
      <c r="C1153" s="129" t="s">
        <v>727</v>
      </c>
      <c r="D1153" s="129" t="s">
        <v>728</v>
      </c>
      <c r="E1153" s="129" t="s">
        <v>677</v>
      </c>
      <c r="F1153" s="129" t="s">
        <v>628</v>
      </c>
      <c r="G1153" s="129" t="s">
        <v>752</v>
      </c>
      <c r="I1153" s="199">
        <v>3679.5838099999987</v>
      </c>
    </row>
    <row r="1154" spans="1:9" x14ac:dyDescent="0.25">
      <c r="A1154" s="129">
        <v>2016</v>
      </c>
      <c r="B1154" s="129" t="s">
        <v>733</v>
      </c>
      <c r="C1154" s="129" t="s">
        <v>727</v>
      </c>
      <c r="E1154" s="129" t="s">
        <v>739</v>
      </c>
      <c r="F1154" s="129" t="s">
        <v>628</v>
      </c>
      <c r="G1154" s="129" t="s">
        <v>752</v>
      </c>
      <c r="I1154" s="199">
        <v>95.595290000000006</v>
      </c>
    </row>
    <row r="1155" spans="1:9" x14ac:dyDescent="0.25">
      <c r="A1155" s="129">
        <v>2016</v>
      </c>
      <c r="B1155" s="129" t="s">
        <v>733</v>
      </c>
      <c r="C1155" s="129" t="s">
        <v>727</v>
      </c>
      <c r="E1155" s="129" t="s">
        <v>740</v>
      </c>
      <c r="F1155" s="129" t="s">
        <v>628</v>
      </c>
      <c r="G1155" s="129" t="s">
        <v>752</v>
      </c>
      <c r="I1155" s="199">
        <v>146.84969000000001</v>
      </c>
    </row>
    <row r="1156" spans="1:9" x14ac:dyDescent="0.25">
      <c r="A1156" s="129">
        <v>2016</v>
      </c>
      <c r="B1156" s="129" t="s">
        <v>738</v>
      </c>
      <c r="D1156" s="129" t="s">
        <v>728</v>
      </c>
      <c r="E1156" s="129" t="s">
        <v>678</v>
      </c>
      <c r="F1156" s="129" t="s">
        <v>628</v>
      </c>
      <c r="G1156" s="129" t="s">
        <v>752</v>
      </c>
      <c r="I1156" s="199">
        <v>242.44498000000002</v>
      </c>
    </row>
    <row r="1157" spans="1:9" x14ac:dyDescent="0.25">
      <c r="A1157" s="129">
        <v>2016</v>
      </c>
      <c r="B1157" s="129" t="s">
        <v>733</v>
      </c>
      <c r="C1157" s="129" t="s">
        <v>727</v>
      </c>
      <c r="E1157" s="129" t="s">
        <v>741</v>
      </c>
      <c r="F1157" s="129" t="s">
        <v>628</v>
      </c>
      <c r="G1157" s="129" t="s">
        <v>752</v>
      </c>
      <c r="I1157" s="199">
        <v>180.53621000000001</v>
      </c>
    </row>
    <row r="1158" spans="1:9" x14ac:dyDescent="0.25">
      <c r="A1158" s="129">
        <v>2016</v>
      </c>
      <c r="B1158" s="129" t="s">
        <v>733</v>
      </c>
      <c r="C1158" s="129" t="s">
        <v>727</v>
      </c>
      <c r="E1158" s="129" t="s">
        <v>742</v>
      </c>
      <c r="F1158" s="129" t="s">
        <v>628</v>
      </c>
      <c r="G1158" s="129" t="s">
        <v>752</v>
      </c>
      <c r="I1158" s="199">
        <v>90.516860000000008</v>
      </c>
    </row>
    <row r="1159" spans="1:9" x14ac:dyDescent="0.25">
      <c r="A1159" s="129">
        <v>2016</v>
      </c>
      <c r="B1159" s="129" t="s">
        <v>738</v>
      </c>
      <c r="D1159" s="129" t="s">
        <v>728</v>
      </c>
      <c r="E1159" s="129" t="s">
        <v>679</v>
      </c>
      <c r="F1159" s="129" t="s">
        <v>628</v>
      </c>
      <c r="G1159" s="129" t="s">
        <v>752</v>
      </c>
      <c r="I1159" s="199">
        <v>271.05307000000005</v>
      </c>
    </row>
    <row r="1160" spans="1:9" x14ac:dyDescent="0.25">
      <c r="A1160" s="129">
        <v>2016</v>
      </c>
      <c r="B1160" s="129" t="s">
        <v>733</v>
      </c>
      <c r="C1160" s="129" t="s">
        <v>727</v>
      </c>
      <c r="E1160" s="129" t="s">
        <v>743</v>
      </c>
      <c r="F1160" s="129" t="s">
        <v>628</v>
      </c>
      <c r="G1160" s="129" t="s">
        <v>752</v>
      </c>
      <c r="I1160" s="199"/>
    </row>
    <row r="1161" spans="1:9" x14ac:dyDescent="0.25">
      <c r="A1161" s="129">
        <v>2016</v>
      </c>
      <c r="B1161" s="129" t="s">
        <v>733</v>
      </c>
      <c r="C1161" s="129" t="s">
        <v>727</v>
      </c>
      <c r="E1161" s="129" t="s">
        <v>744</v>
      </c>
      <c r="F1161" s="129" t="s">
        <v>628</v>
      </c>
      <c r="G1161" s="129" t="s">
        <v>752</v>
      </c>
      <c r="I1161" s="199"/>
    </row>
    <row r="1162" spans="1:9" x14ac:dyDescent="0.25">
      <c r="A1162" s="129">
        <v>2016</v>
      </c>
      <c r="B1162" s="129" t="s">
        <v>738</v>
      </c>
      <c r="D1162" s="129" t="s">
        <v>728</v>
      </c>
      <c r="E1162" s="129" t="s">
        <v>680</v>
      </c>
      <c r="F1162" s="129" t="s">
        <v>628</v>
      </c>
      <c r="G1162" s="129" t="s">
        <v>752</v>
      </c>
      <c r="I1162" s="199">
        <v>253.80139</v>
      </c>
    </row>
    <row r="1163" spans="1:9" x14ac:dyDescent="0.25">
      <c r="A1163" s="129">
        <v>2016</v>
      </c>
      <c r="C1163" s="129" t="s">
        <v>727</v>
      </c>
      <c r="D1163" s="129" t="s">
        <v>728</v>
      </c>
      <c r="E1163" s="129" t="s">
        <v>681</v>
      </c>
      <c r="F1163" s="129" t="s">
        <v>628</v>
      </c>
      <c r="G1163" s="129" t="s">
        <v>752</v>
      </c>
      <c r="I1163" s="199">
        <v>309.41766000000001</v>
      </c>
    </row>
    <row r="1164" spans="1:9" x14ac:dyDescent="0.25">
      <c r="A1164" s="129">
        <v>2016</v>
      </c>
      <c r="B1164" s="129" t="s">
        <v>733</v>
      </c>
      <c r="C1164" s="129" t="s">
        <v>727</v>
      </c>
      <c r="E1164" s="129" t="s">
        <v>745</v>
      </c>
      <c r="F1164" s="129" t="s">
        <v>628</v>
      </c>
      <c r="G1164" s="129" t="s">
        <v>752</v>
      </c>
      <c r="I1164" s="199">
        <v>1822.38894</v>
      </c>
    </row>
    <row r="1165" spans="1:9" x14ac:dyDescent="0.25">
      <c r="A1165" s="129">
        <v>2016</v>
      </c>
      <c r="B1165" s="129" t="s">
        <v>733</v>
      </c>
      <c r="C1165" s="129" t="s">
        <v>727</v>
      </c>
      <c r="E1165" s="129" t="s">
        <v>746</v>
      </c>
      <c r="F1165" s="129" t="s">
        <v>628</v>
      </c>
      <c r="G1165" s="129" t="s">
        <v>752</v>
      </c>
      <c r="I1165" s="199">
        <v>53.842569999999995</v>
      </c>
    </row>
    <row r="1166" spans="1:9" x14ac:dyDescent="0.25">
      <c r="A1166" s="129">
        <v>2016</v>
      </c>
      <c r="B1166" s="129" t="s">
        <v>738</v>
      </c>
      <c r="D1166" s="129" t="s">
        <v>728</v>
      </c>
      <c r="E1166" s="129" t="s">
        <v>682</v>
      </c>
      <c r="F1166" s="129" t="s">
        <v>628</v>
      </c>
      <c r="G1166" s="129" t="s">
        <v>752</v>
      </c>
      <c r="I1166" s="199">
        <v>1876.2315100000001</v>
      </c>
    </row>
    <row r="1167" spans="1:9" x14ac:dyDescent="0.25">
      <c r="A1167" s="129">
        <v>2016</v>
      </c>
      <c r="C1167" s="129" t="s">
        <v>727</v>
      </c>
      <c r="D1167" s="129" t="s">
        <v>728</v>
      </c>
      <c r="E1167" s="129" t="s">
        <v>683</v>
      </c>
      <c r="F1167" s="129" t="s">
        <v>628</v>
      </c>
      <c r="G1167" s="129" t="s">
        <v>752</v>
      </c>
      <c r="I1167" s="199">
        <v>151.23116000000002</v>
      </c>
    </row>
    <row r="1168" spans="1:9" x14ac:dyDescent="0.25">
      <c r="A1168" s="129">
        <v>2016</v>
      </c>
      <c r="B1168" s="129" t="s">
        <v>733</v>
      </c>
      <c r="E1168" s="129" t="s">
        <v>747</v>
      </c>
      <c r="F1168" s="129" t="s">
        <v>628</v>
      </c>
      <c r="G1168" s="129" t="s">
        <v>752</v>
      </c>
      <c r="I1168" s="199">
        <v>2710.0874899999994</v>
      </c>
    </row>
    <row r="1169" spans="1:9" x14ac:dyDescent="0.25">
      <c r="A1169" s="129">
        <v>2016</v>
      </c>
      <c r="B1169" s="129" t="s">
        <v>733</v>
      </c>
      <c r="E1169" s="129" t="s">
        <v>748</v>
      </c>
      <c r="F1169" s="129" t="s">
        <v>628</v>
      </c>
      <c r="G1169" s="129" t="s">
        <v>752</v>
      </c>
      <c r="I1169" s="199">
        <v>78.21002</v>
      </c>
    </row>
    <row r="1170" spans="1:9" x14ac:dyDescent="0.25">
      <c r="A1170" s="129">
        <v>2016</v>
      </c>
      <c r="B1170" s="129" t="s">
        <v>738</v>
      </c>
      <c r="C1170" s="129" t="s">
        <v>727</v>
      </c>
      <c r="D1170" s="129" t="s">
        <v>728</v>
      </c>
      <c r="E1170" s="129" t="s">
        <v>684</v>
      </c>
      <c r="F1170" s="129" t="s">
        <v>628</v>
      </c>
      <c r="G1170" s="129" t="s">
        <v>752</v>
      </c>
      <c r="I1170" s="199">
        <v>2788.2975099999994</v>
      </c>
    </row>
    <row r="1171" spans="1:9" x14ac:dyDescent="0.25">
      <c r="A1171" s="129">
        <v>2016</v>
      </c>
      <c r="C1171" s="129" t="s">
        <v>727</v>
      </c>
      <c r="D1171" s="129" t="s">
        <v>728</v>
      </c>
      <c r="E1171" s="129" t="s">
        <v>685</v>
      </c>
      <c r="F1171" s="129" t="s">
        <v>628</v>
      </c>
      <c r="G1171" s="129" t="s">
        <v>752</v>
      </c>
      <c r="I1171" s="199">
        <v>136.93013999999999</v>
      </c>
    </row>
    <row r="1172" spans="1:9" x14ac:dyDescent="0.25">
      <c r="A1172" s="129">
        <v>2016</v>
      </c>
      <c r="B1172" s="129" t="s">
        <v>733</v>
      </c>
      <c r="C1172" s="129" t="s">
        <v>727</v>
      </c>
      <c r="E1172" s="129" t="s">
        <v>749</v>
      </c>
      <c r="F1172" s="129" t="s">
        <v>628</v>
      </c>
      <c r="G1172" s="129" t="s">
        <v>752</v>
      </c>
      <c r="I1172" s="199">
        <v>708.15072999999995</v>
      </c>
    </row>
    <row r="1173" spans="1:9" x14ac:dyDescent="0.25">
      <c r="A1173" s="129">
        <v>2016</v>
      </c>
      <c r="B1173" s="129" t="s">
        <v>733</v>
      </c>
      <c r="C1173" s="129" t="s">
        <v>727</v>
      </c>
      <c r="E1173" s="129" t="s">
        <v>750</v>
      </c>
      <c r="F1173" s="129" t="s">
        <v>628</v>
      </c>
      <c r="G1173" s="129" t="s">
        <v>752</v>
      </c>
      <c r="I1173" s="199">
        <v>42.249679999999998</v>
      </c>
    </row>
    <row r="1174" spans="1:9" x14ac:dyDescent="0.25">
      <c r="A1174" s="129">
        <v>2016</v>
      </c>
      <c r="B1174" s="129" t="s">
        <v>738</v>
      </c>
      <c r="D1174" s="129" t="s">
        <v>728</v>
      </c>
      <c r="E1174" s="129" t="s">
        <v>686</v>
      </c>
      <c r="F1174" s="129" t="s">
        <v>628</v>
      </c>
      <c r="G1174" s="129" t="s">
        <v>752</v>
      </c>
      <c r="I1174" s="199">
        <v>750.40040999999997</v>
      </c>
    </row>
    <row r="1175" spans="1:9" x14ac:dyDescent="0.25">
      <c r="A1175" s="129">
        <v>2016</v>
      </c>
      <c r="B1175" s="129" t="s">
        <v>733</v>
      </c>
      <c r="C1175" s="129" t="s">
        <v>727</v>
      </c>
      <c r="E1175" s="129" t="s">
        <v>734</v>
      </c>
      <c r="F1175" s="129" t="s">
        <v>628</v>
      </c>
      <c r="G1175" s="129" t="s">
        <v>753</v>
      </c>
      <c r="I1175" s="199">
        <v>92.288657365509948</v>
      </c>
    </row>
    <row r="1176" spans="1:9" x14ac:dyDescent="0.25">
      <c r="A1176" s="129">
        <v>2016</v>
      </c>
      <c r="B1176" s="129" t="s">
        <v>733</v>
      </c>
      <c r="C1176" s="129" t="s">
        <v>727</v>
      </c>
      <c r="E1176" s="129" t="s">
        <v>736</v>
      </c>
      <c r="F1176" s="129" t="s">
        <v>628</v>
      </c>
      <c r="G1176" s="129" t="s">
        <v>753</v>
      </c>
      <c r="I1176" s="199">
        <v>1352.9335467660212</v>
      </c>
    </row>
    <row r="1177" spans="1:9" x14ac:dyDescent="0.25">
      <c r="A1177" s="129">
        <v>2016</v>
      </c>
      <c r="B1177" s="129" t="s">
        <v>733</v>
      </c>
      <c r="C1177" s="129" t="s">
        <v>727</v>
      </c>
      <c r="E1177" s="129" t="s">
        <v>737</v>
      </c>
      <c r="F1177" s="129" t="s">
        <v>628</v>
      </c>
      <c r="G1177" s="129" t="s">
        <v>753</v>
      </c>
      <c r="I1177" s="199">
        <v>120.47471853569542</v>
      </c>
    </row>
    <row r="1178" spans="1:9" x14ac:dyDescent="0.25">
      <c r="A1178" s="129">
        <v>2016</v>
      </c>
      <c r="B1178" s="129" t="s">
        <v>738</v>
      </c>
      <c r="D1178" s="129" t="s">
        <v>728</v>
      </c>
      <c r="E1178" s="129" t="s">
        <v>676</v>
      </c>
      <c r="F1178" s="129" t="s">
        <v>628</v>
      </c>
      <c r="G1178" s="129" t="s">
        <v>753</v>
      </c>
      <c r="I1178" s="199">
        <v>1565.6969226672268</v>
      </c>
    </row>
    <row r="1179" spans="1:9" x14ac:dyDescent="0.25">
      <c r="A1179" s="129">
        <v>2016</v>
      </c>
      <c r="C1179" s="129" t="s">
        <v>727</v>
      </c>
      <c r="D1179" s="129" t="s">
        <v>728</v>
      </c>
      <c r="E1179" s="129" t="s">
        <v>677</v>
      </c>
      <c r="F1179" s="129" t="s">
        <v>628</v>
      </c>
      <c r="G1179" s="129" t="s">
        <v>753</v>
      </c>
      <c r="I1179" s="199">
        <v>7571.9108924576785</v>
      </c>
    </row>
    <row r="1180" spans="1:9" x14ac:dyDescent="0.25">
      <c r="A1180" s="129">
        <v>2016</v>
      </c>
      <c r="B1180" s="129" t="s">
        <v>733</v>
      </c>
      <c r="C1180" s="129" t="s">
        <v>727</v>
      </c>
      <c r="E1180" s="129" t="s">
        <v>739</v>
      </c>
      <c r="F1180" s="129" t="s">
        <v>628</v>
      </c>
      <c r="G1180" s="129" t="s">
        <v>753</v>
      </c>
      <c r="I1180" s="199">
        <v>124.10945896581711</v>
      </c>
    </row>
    <row r="1181" spans="1:9" x14ac:dyDescent="0.25">
      <c r="A1181" s="129">
        <v>2016</v>
      </c>
      <c r="B1181" s="129" t="s">
        <v>733</v>
      </c>
      <c r="C1181" s="129" t="s">
        <v>727</v>
      </c>
      <c r="E1181" s="129" t="s">
        <v>740</v>
      </c>
      <c r="F1181" s="129" t="s">
        <v>628</v>
      </c>
      <c r="G1181" s="129" t="s">
        <v>753</v>
      </c>
      <c r="I1181" s="199">
        <v>180.62359507617379</v>
      </c>
    </row>
    <row r="1182" spans="1:9" x14ac:dyDescent="0.25">
      <c r="A1182" s="129">
        <v>2016</v>
      </c>
      <c r="B1182" s="129" t="s">
        <v>738</v>
      </c>
      <c r="D1182" s="129" t="s">
        <v>728</v>
      </c>
      <c r="E1182" s="129" t="s">
        <v>678</v>
      </c>
      <c r="F1182" s="129" t="s">
        <v>628</v>
      </c>
      <c r="G1182" s="129" t="s">
        <v>753</v>
      </c>
      <c r="I1182" s="199">
        <v>304.7330540419909</v>
      </c>
    </row>
    <row r="1183" spans="1:9" x14ac:dyDescent="0.25">
      <c r="A1183" s="129">
        <v>2016</v>
      </c>
      <c r="B1183" s="129" t="s">
        <v>733</v>
      </c>
      <c r="C1183" s="129" t="s">
        <v>727</v>
      </c>
      <c r="E1183" s="129" t="s">
        <v>741</v>
      </c>
      <c r="F1183" s="129" t="s">
        <v>628</v>
      </c>
      <c r="G1183" s="129" t="s">
        <v>753</v>
      </c>
      <c r="I1183" s="199">
        <v>140.24150810592781</v>
      </c>
    </row>
    <row r="1184" spans="1:9" x14ac:dyDescent="0.25">
      <c r="A1184" s="129">
        <v>2016</v>
      </c>
      <c r="B1184" s="129" t="s">
        <v>733</v>
      </c>
      <c r="C1184" s="129" t="s">
        <v>727</v>
      </c>
      <c r="E1184" s="129" t="s">
        <v>742</v>
      </c>
      <c r="F1184" s="129" t="s">
        <v>628</v>
      </c>
      <c r="G1184" s="129" t="s">
        <v>753</v>
      </c>
      <c r="I1184" s="199">
        <v>118.09917463074632</v>
      </c>
    </row>
    <row r="1185" spans="1:9" x14ac:dyDescent="0.25">
      <c r="A1185" s="129">
        <v>2016</v>
      </c>
      <c r="B1185" s="129" t="s">
        <v>738</v>
      </c>
      <c r="D1185" s="129" t="s">
        <v>728</v>
      </c>
      <c r="E1185" s="129" t="s">
        <v>679</v>
      </c>
      <c r="F1185" s="129" t="s">
        <v>628</v>
      </c>
      <c r="G1185" s="129" t="s">
        <v>753</v>
      </c>
      <c r="I1185" s="199">
        <v>258.34068273667413</v>
      </c>
    </row>
    <row r="1186" spans="1:9" x14ac:dyDescent="0.25">
      <c r="A1186" s="129">
        <v>2016</v>
      </c>
      <c r="B1186" s="129" t="s">
        <v>733</v>
      </c>
      <c r="C1186" s="129" t="s">
        <v>727</v>
      </c>
      <c r="E1186" s="129" t="s">
        <v>743</v>
      </c>
      <c r="F1186" s="129" t="s">
        <v>628</v>
      </c>
      <c r="G1186" s="129" t="s">
        <v>753</v>
      </c>
      <c r="I1186" s="199"/>
    </row>
    <row r="1187" spans="1:9" x14ac:dyDescent="0.25">
      <c r="A1187" s="129">
        <v>2016</v>
      </c>
      <c r="B1187" s="129" t="s">
        <v>733</v>
      </c>
      <c r="C1187" s="129" t="s">
        <v>727</v>
      </c>
      <c r="E1187" s="129" t="s">
        <v>744</v>
      </c>
      <c r="F1187" s="129" t="s">
        <v>628</v>
      </c>
      <c r="G1187" s="129" t="s">
        <v>753</v>
      </c>
      <c r="I1187" s="199"/>
    </row>
    <row r="1188" spans="1:9" x14ac:dyDescent="0.25">
      <c r="A1188" s="129">
        <v>2016</v>
      </c>
      <c r="B1188" s="129" t="s">
        <v>738</v>
      </c>
      <c r="D1188" s="129" t="s">
        <v>728</v>
      </c>
      <c r="E1188" s="129" t="s">
        <v>680</v>
      </c>
      <c r="F1188" s="129" t="s">
        <v>628</v>
      </c>
      <c r="G1188" s="129" t="s">
        <v>753</v>
      </c>
      <c r="I1188" s="199">
        <v>373.69185954734394</v>
      </c>
    </row>
    <row r="1189" spans="1:9" x14ac:dyDescent="0.25">
      <c r="A1189" s="129">
        <v>2016</v>
      </c>
      <c r="C1189" s="129" t="s">
        <v>727</v>
      </c>
      <c r="D1189" s="129" t="s">
        <v>728</v>
      </c>
      <c r="E1189" s="129" t="s">
        <v>681</v>
      </c>
      <c r="F1189" s="129" t="s">
        <v>628</v>
      </c>
      <c r="G1189" s="129" t="s">
        <v>753</v>
      </c>
      <c r="I1189" s="199">
        <v>730.79951730470009</v>
      </c>
    </row>
    <row r="1190" spans="1:9" x14ac:dyDescent="0.25">
      <c r="A1190" s="129">
        <v>2016</v>
      </c>
      <c r="B1190" s="129" t="s">
        <v>733</v>
      </c>
      <c r="C1190" s="129" t="s">
        <v>727</v>
      </c>
      <c r="E1190" s="129" t="s">
        <v>745</v>
      </c>
      <c r="F1190" s="129" t="s">
        <v>628</v>
      </c>
      <c r="G1190" s="129" t="s">
        <v>753</v>
      </c>
      <c r="I1190" s="199">
        <v>3282.4909619740988</v>
      </c>
    </row>
    <row r="1191" spans="1:9" x14ac:dyDescent="0.25">
      <c r="A1191" s="129">
        <v>2016</v>
      </c>
      <c r="B1191" s="129" t="s">
        <v>733</v>
      </c>
      <c r="C1191" s="129" t="s">
        <v>727</v>
      </c>
      <c r="E1191" s="129" t="s">
        <v>746</v>
      </c>
      <c r="F1191" s="129" t="s">
        <v>628</v>
      </c>
      <c r="G1191" s="129" t="s">
        <v>753</v>
      </c>
      <c r="I1191" s="199">
        <v>68.164388552892319</v>
      </c>
    </row>
    <row r="1192" spans="1:9" x14ac:dyDescent="0.25">
      <c r="A1192" s="129">
        <v>2016</v>
      </c>
      <c r="B1192" s="129" t="s">
        <v>738</v>
      </c>
      <c r="D1192" s="129" t="s">
        <v>728</v>
      </c>
      <c r="E1192" s="129" t="s">
        <v>682</v>
      </c>
      <c r="F1192" s="129" t="s">
        <v>628</v>
      </c>
      <c r="G1192" s="129" t="s">
        <v>753</v>
      </c>
      <c r="I1192" s="199">
        <v>3350.6553505269912</v>
      </c>
    </row>
    <row r="1193" spans="1:9" x14ac:dyDescent="0.25">
      <c r="A1193" s="129">
        <v>2016</v>
      </c>
      <c r="C1193" s="129" t="s">
        <v>727</v>
      </c>
      <c r="D1193" s="129" t="s">
        <v>728</v>
      </c>
      <c r="E1193" s="129" t="s">
        <v>683</v>
      </c>
      <c r="F1193" s="129" t="s">
        <v>628</v>
      </c>
      <c r="G1193" s="129" t="s">
        <v>753</v>
      </c>
      <c r="I1193" s="199">
        <v>163.5970971524676</v>
      </c>
    </row>
    <row r="1194" spans="1:9" x14ac:dyDescent="0.25">
      <c r="A1194" s="129">
        <v>2016</v>
      </c>
      <c r="B1194" s="129" t="s">
        <v>733</v>
      </c>
      <c r="E1194" s="129" t="s">
        <v>747</v>
      </c>
      <c r="F1194" s="129" t="s">
        <v>628</v>
      </c>
      <c r="G1194" s="129" t="s">
        <v>753</v>
      </c>
      <c r="I1194" s="199">
        <v>3858.69125184728</v>
      </c>
    </row>
    <row r="1195" spans="1:9" x14ac:dyDescent="0.25">
      <c r="A1195" s="129">
        <v>2016</v>
      </c>
      <c r="B1195" s="129" t="s">
        <v>733</v>
      </c>
      <c r="E1195" s="129" t="s">
        <v>748</v>
      </c>
      <c r="F1195" s="129" t="s">
        <v>628</v>
      </c>
      <c r="G1195" s="129" t="s">
        <v>753</v>
      </c>
      <c r="I1195" s="199">
        <v>80.050765315349267</v>
      </c>
    </row>
    <row r="1196" spans="1:9" x14ac:dyDescent="0.25">
      <c r="A1196" s="129">
        <v>2016</v>
      </c>
      <c r="B1196" s="129" t="s">
        <v>738</v>
      </c>
      <c r="C1196" s="129" t="s">
        <v>727</v>
      </c>
      <c r="D1196" s="129" t="s">
        <v>728</v>
      </c>
      <c r="E1196" s="129" t="s">
        <v>684</v>
      </c>
      <c r="F1196" s="129" t="s">
        <v>628</v>
      </c>
      <c r="G1196" s="129" t="s">
        <v>753</v>
      </c>
      <c r="I1196" s="199">
        <v>3938.7420171626291</v>
      </c>
    </row>
    <row r="1197" spans="1:9" x14ac:dyDescent="0.25">
      <c r="A1197" s="129">
        <v>2016</v>
      </c>
      <c r="C1197" s="129" t="s">
        <v>727</v>
      </c>
      <c r="D1197" s="129" t="s">
        <v>728</v>
      </c>
      <c r="E1197" s="129" t="s">
        <v>685</v>
      </c>
      <c r="F1197" s="129" t="s">
        <v>628</v>
      </c>
      <c r="G1197" s="129" t="s">
        <v>753</v>
      </c>
      <c r="I1197" s="199">
        <v>500.57324147442591</v>
      </c>
    </row>
    <row r="1198" spans="1:9" x14ac:dyDescent="0.25">
      <c r="A1198" s="129">
        <v>2016</v>
      </c>
      <c r="B1198" s="129" t="s">
        <v>733</v>
      </c>
      <c r="C1198" s="129" t="s">
        <v>727</v>
      </c>
      <c r="E1198" s="129" t="s">
        <v>749</v>
      </c>
      <c r="F1198" s="129" t="s">
        <v>628</v>
      </c>
      <c r="G1198" s="129" t="s">
        <v>753</v>
      </c>
      <c r="I1198" s="199">
        <v>1674.1787076208952</v>
      </c>
    </row>
    <row r="1199" spans="1:9" x14ac:dyDescent="0.25">
      <c r="A1199" s="129">
        <v>2016</v>
      </c>
      <c r="B1199" s="129" t="s">
        <v>733</v>
      </c>
      <c r="C1199" s="129" t="s">
        <v>727</v>
      </c>
      <c r="E1199" s="129" t="s">
        <v>750</v>
      </c>
      <c r="F1199" s="129" t="s">
        <v>628</v>
      </c>
      <c r="G1199" s="129" t="s">
        <v>753</v>
      </c>
      <c r="I1199" s="199">
        <v>85.507802989648653</v>
      </c>
    </row>
    <row r="1200" spans="1:9" x14ac:dyDescent="0.25">
      <c r="A1200" s="129">
        <v>2016</v>
      </c>
      <c r="B1200" s="129" t="s">
        <v>738</v>
      </c>
      <c r="D1200" s="129" t="s">
        <v>728</v>
      </c>
      <c r="E1200" s="129" t="s">
        <v>686</v>
      </c>
      <c r="F1200" s="129" t="s">
        <v>628</v>
      </c>
      <c r="G1200" s="129" t="s">
        <v>753</v>
      </c>
      <c r="I1200" s="199">
        <v>1759.6865106105438</v>
      </c>
    </row>
    <row r="1201" spans="1:9" x14ac:dyDescent="0.25">
      <c r="A1201" s="129">
        <v>2016</v>
      </c>
      <c r="B1201" s="129" t="s">
        <v>733</v>
      </c>
      <c r="C1201" s="129" t="s">
        <v>727</v>
      </c>
      <c r="E1201" s="129" t="s">
        <v>734</v>
      </c>
      <c r="F1201" s="129" t="s">
        <v>628</v>
      </c>
      <c r="G1201" s="129" t="s">
        <v>754</v>
      </c>
      <c r="I1201" s="199">
        <v>4161.9593032856783</v>
      </c>
    </row>
    <row r="1202" spans="1:9" x14ac:dyDescent="0.25">
      <c r="A1202" s="129">
        <v>2016</v>
      </c>
      <c r="B1202" s="129" t="s">
        <v>733</v>
      </c>
      <c r="C1202" s="129" t="s">
        <v>727</v>
      </c>
      <c r="E1202" s="129" t="s">
        <v>736</v>
      </c>
      <c r="F1202" s="129" t="s">
        <v>628</v>
      </c>
      <c r="G1202" s="129" t="s">
        <v>754</v>
      </c>
      <c r="I1202" s="199">
        <v>15840.025981343377</v>
      </c>
    </row>
    <row r="1203" spans="1:9" x14ac:dyDescent="0.25">
      <c r="A1203" s="129">
        <v>2016</v>
      </c>
      <c r="B1203" s="129" t="s">
        <v>733</v>
      </c>
      <c r="C1203" s="129" t="s">
        <v>727</v>
      </c>
      <c r="E1203" s="129" t="s">
        <v>737</v>
      </c>
      <c r="F1203" s="129" t="s">
        <v>628</v>
      </c>
      <c r="G1203" s="129" t="s">
        <v>754</v>
      </c>
      <c r="I1203" s="199">
        <v>8308.9307217401638</v>
      </c>
    </row>
    <row r="1204" spans="1:9" x14ac:dyDescent="0.25">
      <c r="A1204" s="129">
        <v>2016</v>
      </c>
      <c r="B1204" s="129" t="s">
        <v>738</v>
      </c>
      <c r="D1204" s="129" t="s">
        <v>728</v>
      </c>
      <c r="E1204" s="129" t="s">
        <v>676</v>
      </c>
      <c r="F1204" s="129" t="s">
        <v>628</v>
      </c>
      <c r="G1204" s="129" t="s">
        <v>754</v>
      </c>
      <c r="I1204" s="199">
        <v>11127.500200215498</v>
      </c>
    </row>
    <row r="1205" spans="1:9" x14ac:dyDescent="0.25">
      <c r="A1205" s="129">
        <v>2016</v>
      </c>
      <c r="C1205" s="129" t="s">
        <v>727</v>
      </c>
      <c r="D1205" s="129" t="s">
        <v>728</v>
      </c>
      <c r="E1205" s="129" t="s">
        <v>677</v>
      </c>
      <c r="F1205" s="129" t="s">
        <v>628</v>
      </c>
      <c r="G1205" s="129" t="s">
        <v>754</v>
      </c>
      <c r="I1205" s="199">
        <v>26600.699740970671</v>
      </c>
    </row>
    <row r="1206" spans="1:9" x14ac:dyDescent="0.25">
      <c r="A1206" s="129">
        <v>2016</v>
      </c>
      <c r="B1206" s="129" t="s">
        <v>733</v>
      </c>
      <c r="C1206" s="129" t="s">
        <v>727</v>
      </c>
      <c r="E1206" s="129" t="s">
        <v>739</v>
      </c>
      <c r="F1206" s="129" t="s">
        <v>628</v>
      </c>
      <c r="G1206" s="129" t="s">
        <v>754</v>
      </c>
      <c r="I1206" s="199">
        <v>1760.5026155624455</v>
      </c>
    </row>
    <row r="1207" spans="1:9" x14ac:dyDescent="0.25">
      <c r="A1207" s="129">
        <v>2016</v>
      </c>
      <c r="B1207" s="129" t="s">
        <v>733</v>
      </c>
      <c r="C1207" s="129" t="s">
        <v>727</v>
      </c>
      <c r="E1207" s="129" t="s">
        <v>740</v>
      </c>
      <c r="F1207" s="129" t="s">
        <v>628</v>
      </c>
      <c r="G1207" s="129" t="s">
        <v>754</v>
      </c>
      <c r="I1207" s="199">
        <v>4586.1843160795215</v>
      </c>
    </row>
    <row r="1208" spans="1:9" x14ac:dyDescent="0.25">
      <c r="A1208" s="129">
        <v>2016</v>
      </c>
      <c r="B1208" s="129" t="s">
        <v>738</v>
      </c>
      <c r="D1208" s="129" t="s">
        <v>728</v>
      </c>
      <c r="E1208" s="129" t="s">
        <v>678</v>
      </c>
      <c r="F1208" s="129" t="s">
        <v>628</v>
      </c>
      <c r="G1208" s="129" t="s">
        <v>754</v>
      </c>
      <c r="I1208" s="199">
        <v>3149.8040223934154</v>
      </c>
    </row>
    <row r="1209" spans="1:9" x14ac:dyDescent="0.25">
      <c r="A1209" s="129">
        <v>2016</v>
      </c>
      <c r="B1209" s="129" t="s">
        <v>733</v>
      </c>
      <c r="C1209" s="129" t="s">
        <v>727</v>
      </c>
      <c r="E1209" s="129" t="s">
        <v>741</v>
      </c>
      <c r="F1209" s="129" t="s">
        <v>628</v>
      </c>
      <c r="G1209" s="129" t="s">
        <v>754</v>
      </c>
      <c r="I1209" s="199">
        <v>7243.9868149829472</v>
      </c>
    </row>
    <row r="1210" spans="1:9" x14ac:dyDescent="0.25">
      <c r="A1210" s="129">
        <v>2016</v>
      </c>
      <c r="B1210" s="129" t="s">
        <v>733</v>
      </c>
      <c r="C1210" s="129" t="s">
        <v>727</v>
      </c>
      <c r="E1210" s="129" t="s">
        <v>742</v>
      </c>
      <c r="F1210" s="129" t="s">
        <v>628</v>
      </c>
      <c r="G1210" s="129" t="s">
        <v>754</v>
      </c>
      <c r="I1210" s="199">
        <v>6014.7369452314069</v>
      </c>
    </row>
    <row r="1211" spans="1:9" x14ac:dyDescent="0.25">
      <c r="A1211" s="129">
        <v>2016</v>
      </c>
      <c r="B1211" s="129" t="s">
        <v>738</v>
      </c>
      <c r="D1211" s="129" t="s">
        <v>728</v>
      </c>
      <c r="E1211" s="129" t="s">
        <v>679</v>
      </c>
      <c r="F1211" s="129" t="s">
        <v>628</v>
      </c>
      <c r="G1211" s="129" t="s">
        <v>754</v>
      </c>
      <c r="I1211" s="199">
        <v>6736.0633753492511</v>
      </c>
    </row>
    <row r="1212" spans="1:9" x14ac:dyDescent="0.25">
      <c r="A1212" s="129">
        <v>2016</v>
      </c>
      <c r="B1212" s="129" t="s">
        <v>733</v>
      </c>
      <c r="C1212" s="129" t="s">
        <v>727</v>
      </c>
      <c r="E1212" s="129" t="s">
        <v>743</v>
      </c>
      <c r="F1212" s="129" t="s">
        <v>628</v>
      </c>
      <c r="G1212" s="129" t="s">
        <v>754</v>
      </c>
      <c r="I1212" s="199"/>
    </row>
    <row r="1213" spans="1:9" x14ac:dyDescent="0.25">
      <c r="A1213" s="129">
        <v>2016</v>
      </c>
      <c r="B1213" s="129" t="s">
        <v>733</v>
      </c>
      <c r="C1213" s="129" t="s">
        <v>727</v>
      </c>
      <c r="E1213" s="129" t="s">
        <v>744</v>
      </c>
      <c r="F1213" s="129" t="s">
        <v>628</v>
      </c>
      <c r="G1213" s="129" t="s">
        <v>754</v>
      </c>
      <c r="I1213" s="199"/>
    </row>
    <row r="1214" spans="1:9" x14ac:dyDescent="0.25">
      <c r="A1214" s="129">
        <v>2016</v>
      </c>
      <c r="B1214" s="129" t="s">
        <v>738</v>
      </c>
      <c r="D1214" s="129" t="s">
        <v>728</v>
      </c>
      <c r="E1214" s="129" t="s">
        <v>680</v>
      </c>
      <c r="F1214" s="129" t="s">
        <v>628</v>
      </c>
      <c r="G1214" s="129" t="s">
        <v>754</v>
      </c>
      <c r="I1214" s="199">
        <v>5546.0331457667835</v>
      </c>
    </row>
    <row r="1215" spans="1:9" x14ac:dyDescent="0.25">
      <c r="A1215" s="129">
        <v>2016</v>
      </c>
      <c r="C1215" s="129" t="s">
        <v>727</v>
      </c>
      <c r="D1215" s="129" t="s">
        <v>728</v>
      </c>
      <c r="E1215" s="129" t="s">
        <v>681</v>
      </c>
      <c r="F1215" s="129" t="s">
        <v>628</v>
      </c>
      <c r="G1215" s="129" t="s">
        <v>754</v>
      </c>
      <c r="I1215" s="199">
        <v>7829.4830165463927</v>
      </c>
    </row>
    <row r="1216" spans="1:9" x14ac:dyDescent="0.25">
      <c r="A1216" s="129">
        <v>2016</v>
      </c>
      <c r="B1216" s="129" t="s">
        <v>733</v>
      </c>
      <c r="C1216" s="129" t="s">
        <v>727</v>
      </c>
      <c r="E1216" s="129" t="s">
        <v>745</v>
      </c>
      <c r="F1216" s="129" t="s">
        <v>628</v>
      </c>
      <c r="G1216" s="129" t="s">
        <v>754</v>
      </c>
      <c r="I1216" s="199">
        <v>13315.914520266522</v>
      </c>
    </row>
    <row r="1217" spans="1:9" x14ac:dyDescent="0.25">
      <c r="A1217" s="129">
        <v>2016</v>
      </c>
      <c r="B1217" s="129" t="s">
        <v>733</v>
      </c>
      <c r="C1217" s="129" t="s">
        <v>727</v>
      </c>
      <c r="E1217" s="129" t="s">
        <v>746</v>
      </c>
      <c r="F1217" s="129" t="s">
        <v>628</v>
      </c>
      <c r="G1217" s="129" t="s">
        <v>754</v>
      </c>
      <c r="I1217" s="199">
        <v>6208.1343791919326</v>
      </c>
    </row>
    <row r="1218" spans="1:9" x14ac:dyDescent="0.25">
      <c r="A1218" s="129">
        <v>2016</v>
      </c>
      <c r="B1218" s="129" t="s">
        <v>738</v>
      </c>
      <c r="D1218" s="129" t="s">
        <v>728</v>
      </c>
      <c r="E1218" s="129" t="s">
        <v>682</v>
      </c>
      <c r="F1218" s="129" t="s">
        <v>628</v>
      </c>
      <c r="G1218" s="129" t="s">
        <v>754</v>
      </c>
      <c r="I1218" s="199">
        <v>12072.333718077638</v>
      </c>
    </row>
    <row r="1219" spans="1:9" x14ac:dyDescent="0.25">
      <c r="A1219" s="129">
        <v>2016</v>
      </c>
      <c r="C1219" s="129" t="s">
        <v>727</v>
      </c>
      <c r="D1219" s="129" t="s">
        <v>728</v>
      </c>
      <c r="E1219" s="129" t="s">
        <v>683</v>
      </c>
      <c r="F1219" s="129" t="s">
        <v>628</v>
      </c>
      <c r="G1219" s="129" t="s">
        <v>754</v>
      </c>
      <c r="I1219" s="199">
        <v>5561.3036946453594</v>
      </c>
    </row>
    <row r="1220" spans="1:9" x14ac:dyDescent="0.25">
      <c r="A1220" s="129">
        <v>2016</v>
      </c>
      <c r="B1220" s="129" t="s">
        <v>733</v>
      </c>
      <c r="E1220" s="129" t="s">
        <v>747</v>
      </c>
      <c r="F1220" s="129" t="s">
        <v>628</v>
      </c>
      <c r="G1220" s="129" t="s">
        <v>754</v>
      </c>
      <c r="I1220" s="199">
        <v>31262.848204509937</v>
      </c>
    </row>
    <row r="1221" spans="1:9" x14ac:dyDescent="0.25">
      <c r="A1221" s="129">
        <v>2016</v>
      </c>
      <c r="B1221" s="129" t="s">
        <v>733</v>
      </c>
      <c r="E1221" s="129" t="s">
        <v>748</v>
      </c>
      <c r="F1221" s="129" t="s">
        <v>628</v>
      </c>
      <c r="G1221" s="129" t="s">
        <v>754</v>
      </c>
      <c r="I1221" s="199">
        <v>2930.6724046023014</v>
      </c>
    </row>
    <row r="1222" spans="1:9" x14ac:dyDescent="0.25">
      <c r="A1222" s="129">
        <v>2016</v>
      </c>
      <c r="B1222" s="129" t="s">
        <v>738</v>
      </c>
      <c r="C1222" s="129" t="s">
        <v>727</v>
      </c>
      <c r="D1222" s="129" t="s">
        <v>728</v>
      </c>
      <c r="E1222" s="129" t="s">
        <v>684</v>
      </c>
      <c r="F1222" s="129" t="s">
        <v>628</v>
      </c>
      <c r="G1222" s="129" t="s">
        <v>754</v>
      </c>
      <c r="I1222" s="199">
        <v>22670.703243581989</v>
      </c>
    </row>
    <row r="1223" spans="1:9" x14ac:dyDescent="0.25">
      <c r="A1223" s="129">
        <v>2016</v>
      </c>
      <c r="C1223" s="129" t="s">
        <v>727</v>
      </c>
      <c r="D1223" s="129" t="s">
        <v>728</v>
      </c>
      <c r="E1223" s="129" t="s">
        <v>685</v>
      </c>
      <c r="F1223" s="129" t="s">
        <v>628</v>
      </c>
      <c r="G1223" s="129" t="s">
        <v>754</v>
      </c>
      <c r="I1223" s="199">
        <v>4643.1398207337797</v>
      </c>
    </row>
    <row r="1224" spans="1:9" x14ac:dyDescent="0.25">
      <c r="A1224" s="129">
        <v>2016</v>
      </c>
      <c r="B1224" s="129" t="s">
        <v>733</v>
      </c>
      <c r="C1224" s="129" t="s">
        <v>727</v>
      </c>
      <c r="E1224" s="129" t="s">
        <v>749</v>
      </c>
      <c r="F1224" s="129" t="s">
        <v>628</v>
      </c>
      <c r="G1224" s="129" t="s">
        <v>754</v>
      </c>
      <c r="I1224" s="199">
        <v>17059.754382163301</v>
      </c>
    </row>
    <row r="1225" spans="1:9" x14ac:dyDescent="0.25">
      <c r="A1225" s="129">
        <v>2016</v>
      </c>
      <c r="B1225" s="129" t="s">
        <v>733</v>
      </c>
      <c r="C1225" s="129" t="s">
        <v>727</v>
      </c>
      <c r="E1225" s="129" t="s">
        <v>750</v>
      </c>
      <c r="F1225" s="129" t="s">
        <v>628</v>
      </c>
      <c r="G1225" s="129" t="s">
        <v>754</v>
      </c>
      <c r="I1225" s="199">
        <v>2728.1274979493737</v>
      </c>
    </row>
    <row r="1226" spans="1:9" x14ac:dyDescent="0.25">
      <c r="A1226" s="129">
        <v>2016</v>
      </c>
      <c r="B1226" s="129" t="s">
        <v>738</v>
      </c>
      <c r="D1226" s="129" t="s">
        <v>728</v>
      </c>
      <c r="E1226" s="129" t="s">
        <v>686</v>
      </c>
      <c r="F1226" s="129" t="s">
        <v>628</v>
      </c>
      <c r="G1226" s="129" t="s">
        <v>754</v>
      </c>
      <c r="I1226" s="199">
        <v>12537.515080347806</v>
      </c>
    </row>
    <row r="1227" spans="1:9" x14ac:dyDescent="0.25">
      <c r="A1227" s="129">
        <v>2016</v>
      </c>
      <c r="B1227" s="129" t="s">
        <v>733</v>
      </c>
      <c r="C1227" s="129" t="s">
        <v>727</v>
      </c>
      <c r="E1227" s="129" t="s">
        <v>734</v>
      </c>
      <c r="F1227" s="129" t="s">
        <v>628</v>
      </c>
      <c r="G1227" s="129" t="s">
        <v>755</v>
      </c>
      <c r="I1227" s="199">
        <v>1180.4448702206553</v>
      </c>
    </row>
    <row r="1228" spans="1:9" x14ac:dyDescent="0.25">
      <c r="A1228" s="129">
        <v>2016</v>
      </c>
      <c r="B1228" s="129" t="s">
        <v>733</v>
      </c>
      <c r="C1228" s="129" t="s">
        <v>727</v>
      </c>
      <c r="E1228" s="129" t="s">
        <v>736</v>
      </c>
      <c r="F1228" s="129" t="s">
        <v>628</v>
      </c>
      <c r="G1228" s="129" t="s">
        <v>755</v>
      </c>
      <c r="I1228" s="199">
        <v>9214.6948794188083</v>
      </c>
    </row>
    <row r="1229" spans="1:9" x14ac:dyDescent="0.25">
      <c r="A1229" s="129">
        <v>2016</v>
      </c>
      <c r="B1229" s="129" t="s">
        <v>733</v>
      </c>
      <c r="C1229" s="129" t="s">
        <v>727</v>
      </c>
      <c r="E1229" s="129" t="s">
        <v>737</v>
      </c>
      <c r="F1229" s="129" t="s">
        <v>628</v>
      </c>
      <c r="G1229" s="129" t="s">
        <v>755</v>
      </c>
      <c r="I1229" s="199">
        <v>2257.5901355535179</v>
      </c>
    </row>
    <row r="1230" spans="1:9" x14ac:dyDescent="0.25">
      <c r="A1230" s="129">
        <v>2016</v>
      </c>
      <c r="B1230" s="129" t="s">
        <v>738</v>
      </c>
      <c r="D1230" s="129" t="s">
        <v>728</v>
      </c>
      <c r="E1230" s="129" t="s">
        <v>676</v>
      </c>
      <c r="F1230" s="129" t="s">
        <v>628</v>
      </c>
      <c r="G1230" s="129" t="s">
        <v>755</v>
      </c>
      <c r="I1230" s="199">
        <v>12652.729885192983</v>
      </c>
    </row>
    <row r="1231" spans="1:9" x14ac:dyDescent="0.25">
      <c r="A1231" s="129">
        <v>2016</v>
      </c>
      <c r="C1231" s="129" t="s">
        <v>727</v>
      </c>
      <c r="D1231" s="129" t="s">
        <v>728</v>
      </c>
      <c r="E1231" s="129" t="s">
        <v>677</v>
      </c>
      <c r="F1231" s="129" t="s">
        <v>628</v>
      </c>
      <c r="G1231" s="129" t="s">
        <v>755</v>
      </c>
      <c r="I1231" s="199">
        <v>17136.628867375421</v>
      </c>
    </row>
    <row r="1232" spans="1:9" x14ac:dyDescent="0.25">
      <c r="A1232" s="129">
        <v>2016</v>
      </c>
      <c r="B1232" s="129" t="s">
        <v>733</v>
      </c>
      <c r="C1232" s="129" t="s">
        <v>727</v>
      </c>
      <c r="E1232" s="129" t="s">
        <v>739</v>
      </c>
      <c r="F1232" s="129" t="s">
        <v>628</v>
      </c>
      <c r="G1232" s="129" t="s">
        <v>755</v>
      </c>
      <c r="I1232" s="199">
        <v>336.52128078847073</v>
      </c>
    </row>
    <row r="1233" spans="1:9" x14ac:dyDescent="0.25">
      <c r="A1233" s="129">
        <v>2016</v>
      </c>
      <c r="B1233" s="129" t="s">
        <v>733</v>
      </c>
      <c r="C1233" s="129" t="s">
        <v>727</v>
      </c>
      <c r="E1233" s="129" t="s">
        <v>740</v>
      </c>
      <c r="F1233" s="129" t="s">
        <v>628</v>
      </c>
      <c r="G1233" s="129" t="s">
        <v>755</v>
      </c>
      <c r="I1233" s="199">
        <v>847.91906563226394</v>
      </c>
    </row>
    <row r="1234" spans="1:9" x14ac:dyDescent="0.25">
      <c r="A1234" s="129">
        <v>2016</v>
      </c>
      <c r="B1234" s="129" t="s">
        <v>738</v>
      </c>
      <c r="D1234" s="129" t="s">
        <v>728</v>
      </c>
      <c r="E1234" s="129" t="s">
        <v>678</v>
      </c>
      <c r="F1234" s="129" t="s">
        <v>628</v>
      </c>
      <c r="G1234" s="129" t="s">
        <v>755</v>
      </c>
      <c r="I1234" s="199">
        <v>1184.4403464207346</v>
      </c>
    </row>
    <row r="1235" spans="1:9" x14ac:dyDescent="0.25">
      <c r="A1235" s="129">
        <v>2016</v>
      </c>
      <c r="B1235" s="129" t="s">
        <v>733</v>
      </c>
      <c r="C1235" s="129" t="s">
        <v>727</v>
      </c>
      <c r="E1235" s="129" t="s">
        <v>741</v>
      </c>
      <c r="F1235" s="129" t="s">
        <v>628</v>
      </c>
      <c r="G1235" s="129" t="s">
        <v>755</v>
      </c>
      <c r="I1235" s="199">
        <v>1736.3382760331974</v>
      </c>
    </row>
    <row r="1236" spans="1:9" x14ac:dyDescent="0.25">
      <c r="A1236" s="129">
        <v>2016</v>
      </c>
      <c r="B1236" s="129" t="s">
        <v>733</v>
      </c>
      <c r="C1236" s="129" t="s">
        <v>727</v>
      </c>
      <c r="E1236" s="129" t="s">
        <v>742</v>
      </c>
      <c r="F1236" s="129" t="s">
        <v>628</v>
      </c>
      <c r="G1236" s="129" t="s">
        <v>755</v>
      </c>
      <c r="I1236" s="199">
        <v>1015.172245235564</v>
      </c>
    </row>
    <row r="1237" spans="1:9" x14ac:dyDescent="0.25">
      <c r="A1237" s="129">
        <v>2016</v>
      </c>
      <c r="B1237" s="129" t="s">
        <v>738</v>
      </c>
      <c r="D1237" s="129" t="s">
        <v>728</v>
      </c>
      <c r="E1237" s="129" t="s">
        <v>679</v>
      </c>
      <c r="F1237" s="129" t="s">
        <v>628</v>
      </c>
      <c r="G1237" s="129" t="s">
        <v>755</v>
      </c>
      <c r="I1237" s="199">
        <v>2751.5105212687613</v>
      </c>
    </row>
    <row r="1238" spans="1:9" x14ac:dyDescent="0.25">
      <c r="A1238" s="129">
        <v>2016</v>
      </c>
      <c r="B1238" s="129" t="s">
        <v>733</v>
      </c>
      <c r="C1238" s="129" t="s">
        <v>727</v>
      </c>
      <c r="E1238" s="129" t="s">
        <v>743</v>
      </c>
      <c r="F1238" s="129" t="s">
        <v>628</v>
      </c>
      <c r="G1238" s="129" t="s">
        <v>755</v>
      </c>
      <c r="I1238" s="199"/>
    </row>
    <row r="1239" spans="1:9" x14ac:dyDescent="0.25">
      <c r="A1239" s="129">
        <v>2016</v>
      </c>
      <c r="B1239" s="129" t="s">
        <v>733</v>
      </c>
      <c r="C1239" s="129" t="s">
        <v>727</v>
      </c>
      <c r="E1239" s="129" t="s">
        <v>744</v>
      </c>
      <c r="F1239" s="129" t="s">
        <v>628</v>
      </c>
      <c r="G1239" s="129" t="s">
        <v>755</v>
      </c>
      <c r="I1239" s="199"/>
    </row>
    <row r="1240" spans="1:9" x14ac:dyDescent="0.25">
      <c r="A1240" s="129">
        <v>2016</v>
      </c>
      <c r="B1240" s="129" t="s">
        <v>738</v>
      </c>
      <c r="D1240" s="129" t="s">
        <v>728</v>
      </c>
      <c r="E1240" s="129" t="s">
        <v>680</v>
      </c>
      <c r="F1240" s="129" t="s">
        <v>628</v>
      </c>
      <c r="G1240" s="129" t="s">
        <v>755</v>
      </c>
      <c r="I1240" s="199">
        <v>1619.7781306725481</v>
      </c>
    </row>
    <row r="1241" spans="1:9" x14ac:dyDescent="0.25">
      <c r="A1241" s="129">
        <v>2016</v>
      </c>
      <c r="C1241" s="129" t="s">
        <v>727</v>
      </c>
      <c r="D1241" s="129" t="s">
        <v>728</v>
      </c>
      <c r="E1241" s="129" t="s">
        <v>681</v>
      </c>
      <c r="F1241" s="129" t="s">
        <v>628</v>
      </c>
      <c r="G1241" s="129" t="s">
        <v>755</v>
      </c>
      <c r="I1241" s="199">
        <v>3601.9835394370843</v>
      </c>
    </row>
    <row r="1242" spans="1:9" x14ac:dyDescent="0.25">
      <c r="A1242" s="129">
        <v>2016</v>
      </c>
      <c r="B1242" s="129" t="s">
        <v>733</v>
      </c>
      <c r="C1242" s="129" t="s">
        <v>727</v>
      </c>
      <c r="E1242" s="129" t="s">
        <v>745</v>
      </c>
      <c r="F1242" s="129" t="s">
        <v>628</v>
      </c>
      <c r="G1242" s="129" t="s">
        <v>755</v>
      </c>
      <c r="I1242" s="199">
        <v>6729.579160444323</v>
      </c>
    </row>
    <row r="1243" spans="1:9" x14ac:dyDescent="0.25">
      <c r="A1243" s="129">
        <v>2016</v>
      </c>
      <c r="B1243" s="129" t="s">
        <v>733</v>
      </c>
      <c r="C1243" s="129" t="s">
        <v>727</v>
      </c>
      <c r="E1243" s="129" t="s">
        <v>746</v>
      </c>
      <c r="F1243" s="129" t="s">
        <v>628</v>
      </c>
      <c r="G1243" s="129" t="s">
        <v>755</v>
      </c>
      <c r="I1243" s="199">
        <v>665.33948977778118</v>
      </c>
    </row>
    <row r="1244" spans="1:9" x14ac:dyDescent="0.25">
      <c r="A1244" s="129">
        <v>2016</v>
      </c>
      <c r="B1244" s="129" t="s">
        <v>738</v>
      </c>
      <c r="D1244" s="129" t="s">
        <v>728</v>
      </c>
      <c r="E1244" s="129" t="s">
        <v>682</v>
      </c>
      <c r="F1244" s="129" t="s">
        <v>628</v>
      </c>
      <c r="G1244" s="129" t="s">
        <v>755</v>
      </c>
      <c r="I1244" s="199">
        <v>7394.9186502221037</v>
      </c>
    </row>
    <row r="1245" spans="1:9" x14ac:dyDescent="0.25">
      <c r="A1245" s="129">
        <v>2016</v>
      </c>
      <c r="C1245" s="129" t="s">
        <v>727</v>
      </c>
      <c r="D1245" s="129" t="s">
        <v>728</v>
      </c>
      <c r="E1245" s="129" t="s">
        <v>683</v>
      </c>
      <c r="F1245" s="129" t="s">
        <v>628</v>
      </c>
      <c r="G1245" s="129" t="s">
        <v>755</v>
      </c>
      <c r="I1245" s="199">
        <v>1443.5990774485983</v>
      </c>
    </row>
    <row r="1246" spans="1:9" x14ac:dyDescent="0.25">
      <c r="A1246" s="129">
        <v>2016</v>
      </c>
      <c r="B1246" s="129" t="s">
        <v>733</v>
      </c>
      <c r="E1246" s="129" t="s">
        <v>747</v>
      </c>
      <c r="F1246" s="129" t="s">
        <v>628</v>
      </c>
      <c r="G1246" s="129" t="s">
        <v>755</v>
      </c>
      <c r="I1246" s="199">
        <v>9585.9478883045776</v>
      </c>
    </row>
    <row r="1247" spans="1:9" x14ac:dyDescent="0.25">
      <c r="A1247" s="129">
        <v>2016</v>
      </c>
      <c r="B1247" s="129" t="s">
        <v>733</v>
      </c>
      <c r="E1247" s="129" t="s">
        <v>748</v>
      </c>
      <c r="F1247" s="129" t="s">
        <v>628</v>
      </c>
      <c r="G1247" s="129" t="s">
        <v>755</v>
      </c>
      <c r="I1247" s="199">
        <v>391.13579776452963</v>
      </c>
    </row>
    <row r="1248" spans="1:9" x14ac:dyDescent="0.25">
      <c r="A1248" s="129">
        <v>2016</v>
      </c>
      <c r="B1248" s="129" t="s">
        <v>738</v>
      </c>
      <c r="C1248" s="129" t="s">
        <v>727</v>
      </c>
      <c r="D1248" s="129" t="s">
        <v>728</v>
      </c>
      <c r="E1248" s="129" t="s">
        <v>684</v>
      </c>
      <c r="F1248" s="129" t="s">
        <v>628</v>
      </c>
      <c r="G1248" s="129" t="s">
        <v>755</v>
      </c>
      <c r="I1248" s="199">
        <v>9977.083686069107</v>
      </c>
    </row>
    <row r="1249" spans="1:9" x14ac:dyDescent="0.25">
      <c r="A1249" s="129">
        <v>2016</v>
      </c>
      <c r="C1249" s="129" t="s">
        <v>727</v>
      </c>
      <c r="D1249" s="129" t="s">
        <v>728</v>
      </c>
      <c r="E1249" s="129" t="s">
        <v>685</v>
      </c>
      <c r="F1249" s="129" t="s">
        <v>628</v>
      </c>
      <c r="G1249" s="129" t="s">
        <v>755</v>
      </c>
      <c r="I1249" s="199">
        <v>1099.024835102178</v>
      </c>
    </row>
    <row r="1250" spans="1:9" x14ac:dyDescent="0.25">
      <c r="A1250" s="129">
        <v>2016</v>
      </c>
      <c r="B1250" s="129" t="s">
        <v>733</v>
      </c>
      <c r="C1250" s="129" t="s">
        <v>727</v>
      </c>
      <c r="E1250" s="129" t="s">
        <v>749</v>
      </c>
      <c r="F1250" s="129" t="s">
        <v>628</v>
      </c>
      <c r="G1250" s="129" t="s">
        <v>755</v>
      </c>
      <c r="I1250" s="199">
        <v>2743.0816415077256</v>
      </c>
    </row>
    <row r="1251" spans="1:9" x14ac:dyDescent="0.25">
      <c r="A1251" s="129">
        <v>2016</v>
      </c>
      <c r="B1251" s="129" t="s">
        <v>733</v>
      </c>
      <c r="C1251" s="129" t="s">
        <v>727</v>
      </c>
      <c r="E1251" s="129" t="s">
        <v>750</v>
      </c>
      <c r="F1251" s="129" t="s">
        <v>628</v>
      </c>
      <c r="G1251" s="129" t="s">
        <v>755</v>
      </c>
      <c r="I1251" s="199">
        <v>202.22845693703388</v>
      </c>
    </row>
    <row r="1252" spans="1:9" x14ac:dyDescent="0.25">
      <c r="A1252" s="129">
        <v>2016</v>
      </c>
      <c r="B1252" s="129" t="s">
        <v>738</v>
      </c>
      <c r="D1252" s="129" t="s">
        <v>728</v>
      </c>
      <c r="E1252" s="129" t="s">
        <v>686</v>
      </c>
      <c r="F1252" s="129" t="s">
        <v>628</v>
      </c>
      <c r="G1252" s="129" t="s">
        <v>755</v>
      </c>
      <c r="I1252" s="199">
        <v>2945.3100984447592</v>
      </c>
    </row>
    <row r="1253" spans="1:9" x14ac:dyDescent="0.25">
      <c r="A1253" s="129">
        <v>2017</v>
      </c>
      <c r="B1253" s="129" t="s">
        <v>733</v>
      </c>
      <c r="C1253" s="129" t="s">
        <v>727</v>
      </c>
      <c r="E1253" s="129" t="s">
        <v>734</v>
      </c>
      <c r="F1253" s="129" t="s">
        <v>628</v>
      </c>
      <c r="G1253" s="129" t="s">
        <v>735</v>
      </c>
      <c r="I1253" s="199">
        <v>1341.54225</v>
      </c>
    </row>
    <row r="1254" spans="1:9" x14ac:dyDescent="0.25">
      <c r="A1254" s="129">
        <v>2017</v>
      </c>
      <c r="B1254" s="129" t="s">
        <v>733</v>
      </c>
      <c r="C1254" s="129" t="s">
        <v>727</v>
      </c>
      <c r="E1254" s="129" t="s">
        <v>736</v>
      </c>
      <c r="F1254" s="129" t="s">
        <v>628</v>
      </c>
      <c r="G1254" s="129" t="s">
        <v>735</v>
      </c>
      <c r="I1254" s="199">
        <v>9511.0405099999989</v>
      </c>
    </row>
    <row r="1255" spans="1:9" x14ac:dyDescent="0.25">
      <c r="A1255" s="129">
        <v>2017</v>
      </c>
      <c r="B1255" s="129" t="s">
        <v>733</v>
      </c>
      <c r="C1255" s="129" t="s">
        <v>727</v>
      </c>
      <c r="E1255" s="129" t="s">
        <v>737</v>
      </c>
      <c r="F1255" s="129" t="s">
        <v>628</v>
      </c>
      <c r="G1255" s="129" t="s">
        <v>735</v>
      </c>
      <c r="I1255" s="199">
        <v>2586.4297099999999</v>
      </c>
    </row>
    <row r="1256" spans="1:9" x14ac:dyDescent="0.25">
      <c r="A1256" s="129">
        <v>2017</v>
      </c>
      <c r="B1256" s="129" t="s">
        <v>738</v>
      </c>
      <c r="D1256" s="129" t="s">
        <v>728</v>
      </c>
      <c r="E1256" s="129" t="s">
        <v>676</v>
      </c>
      <c r="F1256" s="129" t="s">
        <v>628</v>
      </c>
      <c r="G1256" s="129" t="s">
        <v>735</v>
      </c>
      <c r="I1256" s="199">
        <v>13439.01247</v>
      </c>
    </row>
    <row r="1257" spans="1:9" x14ac:dyDescent="0.25">
      <c r="A1257" s="129">
        <v>2017</v>
      </c>
      <c r="C1257" s="129" t="s">
        <v>727</v>
      </c>
      <c r="D1257" s="129" t="s">
        <v>728</v>
      </c>
      <c r="E1257" s="129" t="s">
        <v>677</v>
      </c>
      <c r="F1257" s="129" t="s">
        <v>628</v>
      </c>
      <c r="G1257" s="129" t="s">
        <v>735</v>
      </c>
      <c r="I1257" s="199">
        <v>20083.022089999991</v>
      </c>
    </row>
    <row r="1258" spans="1:9" x14ac:dyDescent="0.25">
      <c r="A1258" s="129">
        <v>2017</v>
      </c>
      <c r="B1258" s="129" t="s">
        <v>733</v>
      </c>
      <c r="C1258" s="129" t="s">
        <v>727</v>
      </c>
      <c r="E1258" s="129" t="s">
        <v>739</v>
      </c>
      <c r="F1258" s="129" t="s">
        <v>628</v>
      </c>
      <c r="G1258" s="129" t="s">
        <v>735</v>
      </c>
      <c r="I1258" s="199">
        <v>457.43586000000016</v>
      </c>
    </row>
    <row r="1259" spans="1:9" x14ac:dyDescent="0.25">
      <c r="A1259" s="129">
        <v>2017</v>
      </c>
      <c r="B1259" s="129" t="s">
        <v>733</v>
      </c>
      <c r="C1259" s="129" t="s">
        <v>727</v>
      </c>
      <c r="E1259" s="129" t="s">
        <v>740</v>
      </c>
      <c r="F1259" s="129" t="s">
        <v>628</v>
      </c>
      <c r="G1259" s="129" t="s">
        <v>735</v>
      </c>
      <c r="I1259" s="199">
        <v>984.87778999999989</v>
      </c>
    </row>
    <row r="1260" spans="1:9" x14ac:dyDescent="0.25">
      <c r="A1260" s="129">
        <v>2017</v>
      </c>
      <c r="B1260" s="129" t="s">
        <v>738</v>
      </c>
      <c r="D1260" s="129" t="s">
        <v>728</v>
      </c>
      <c r="E1260" s="129" t="s">
        <v>678</v>
      </c>
      <c r="F1260" s="129" t="s">
        <v>628</v>
      </c>
      <c r="G1260" s="129" t="s">
        <v>735</v>
      </c>
      <c r="I1260" s="199">
        <v>1442.3136500000001</v>
      </c>
    </row>
    <row r="1261" spans="1:9" x14ac:dyDescent="0.25">
      <c r="A1261" s="129">
        <v>2017</v>
      </c>
      <c r="B1261" s="129" t="s">
        <v>733</v>
      </c>
      <c r="C1261" s="129" t="s">
        <v>727</v>
      </c>
      <c r="E1261" s="129" t="s">
        <v>741</v>
      </c>
      <c r="F1261" s="129" t="s">
        <v>628</v>
      </c>
      <c r="G1261" s="129" t="s">
        <v>735</v>
      </c>
      <c r="I1261" s="199">
        <v>1685.7112599999998</v>
      </c>
    </row>
    <row r="1262" spans="1:9" x14ac:dyDescent="0.25">
      <c r="A1262" s="129">
        <v>2017</v>
      </c>
      <c r="B1262" s="129" t="s">
        <v>733</v>
      </c>
      <c r="C1262" s="129" t="s">
        <v>727</v>
      </c>
      <c r="E1262" s="129" t="s">
        <v>742</v>
      </c>
      <c r="F1262" s="129" t="s">
        <v>628</v>
      </c>
      <c r="G1262" s="129" t="s">
        <v>735</v>
      </c>
      <c r="I1262" s="199">
        <v>1199.6580300000001</v>
      </c>
    </row>
    <row r="1263" spans="1:9" x14ac:dyDescent="0.25">
      <c r="A1263" s="129">
        <v>2017</v>
      </c>
      <c r="B1263" s="129" t="s">
        <v>738</v>
      </c>
      <c r="D1263" s="129" t="s">
        <v>728</v>
      </c>
      <c r="E1263" s="129" t="s">
        <v>679</v>
      </c>
      <c r="F1263" s="129" t="s">
        <v>628</v>
      </c>
      <c r="G1263" s="129" t="s">
        <v>735</v>
      </c>
      <c r="I1263" s="199">
        <v>2885.3692899999996</v>
      </c>
    </row>
    <row r="1264" spans="1:9" x14ac:dyDescent="0.25">
      <c r="A1264" s="129">
        <v>2017</v>
      </c>
      <c r="B1264" s="129" t="s">
        <v>733</v>
      </c>
      <c r="C1264" s="129" t="s">
        <v>727</v>
      </c>
      <c r="E1264" s="129" t="s">
        <v>743</v>
      </c>
      <c r="F1264" s="129" t="s">
        <v>628</v>
      </c>
      <c r="G1264" s="129" t="s">
        <v>735</v>
      </c>
      <c r="I1264" s="199"/>
    </row>
    <row r="1265" spans="1:9" x14ac:dyDescent="0.25">
      <c r="A1265" s="129">
        <v>2017</v>
      </c>
      <c r="B1265" s="129" t="s">
        <v>733</v>
      </c>
      <c r="C1265" s="129" t="s">
        <v>727</v>
      </c>
      <c r="E1265" s="129" t="s">
        <v>744</v>
      </c>
      <c r="F1265" s="129" t="s">
        <v>628</v>
      </c>
      <c r="G1265" s="129" t="s">
        <v>735</v>
      </c>
      <c r="I1265" s="199"/>
    </row>
    <row r="1266" spans="1:9" x14ac:dyDescent="0.25">
      <c r="A1266" s="129">
        <v>2017</v>
      </c>
      <c r="B1266" s="129" t="s">
        <v>738</v>
      </c>
      <c r="D1266" s="129" t="s">
        <v>728</v>
      </c>
      <c r="E1266" s="129" t="s">
        <v>680</v>
      </c>
      <c r="F1266" s="129" t="s">
        <v>628</v>
      </c>
      <c r="G1266" s="129" t="s">
        <v>735</v>
      </c>
      <c r="I1266" s="199">
        <v>1747.7788899999998</v>
      </c>
    </row>
    <row r="1267" spans="1:9" x14ac:dyDescent="0.25">
      <c r="A1267" s="129">
        <v>2017</v>
      </c>
      <c r="C1267" s="129" t="s">
        <v>727</v>
      </c>
      <c r="D1267" s="129" t="s">
        <v>728</v>
      </c>
      <c r="E1267" s="129" t="s">
        <v>681</v>
      </c>
      <c r="F1267" s="129" t="s">
        <v>628</v>
      </c>
      <c r="G1267" s="129" t="s">
        <v>735</v>
      </c>
      <c r="I1267" s="199">
        <v>3973.2487700000001</v>
      </c>
    </row>
    <row r="1268" spans="1:9" x14ac:dyDescent="0.25">
      <c r="A1268" s="129">
        <v>2017</v>
      </c>
      <c r="B1268" s="129" t="s">
        <v>733</v>
      </c>
      <c r="C1268" s="129" t="s">
        <v>727</v>
      </c>
      <c r="E1268" s="129" t="s">
        <v>745</v>
      </c>
      <c r="F1268" s="129" t="s">
        <v>628</v>
      </c>
      <c r="G1268" s="129" t="s">
        <v>735</v>
      </c>
      <c r="I1268" s="199">
        <v>8361.7629099999976</v>
      </c>
    </row>
    <row r="1269" spans="1:9" x14ac:dyDescent="0.25">
      <c r="A1269" s="129">
        <v>2017</v>
      </c>
      <c r="B1269" s="129" t="s">
        <v>733</v>
      </c>
      <c r="C1269" s="129" t="s">
        <v>727</v>
      </c>
      <c r="E1269" s="129" t="s">
        <v>746</v>
      </c>
      <c r="F1269" s="129" t="s">
        <v>628</v>
      </c>
      <c r="G1269" s="129" t="s">
        <v>735</v>
      </c>
      <c r="I1269" s="199">
        <v>620.80187000000001</v>
      </c>
    </row>
    <row r="1270" spans="1:9" x14ac:dyDescent="0.25">
      <c r="A1270" s="129">
        <v>2017</v>
      </c>
      <c r="B1270" s="129" t="s">
        <v>738</v>
      </c>
      <c r="D1270" s="129" t="s">
        <v>728</v>
      </c>
      <c r="E1270" s="129" t="s">
        <v>682</v>
      </c>
      <c r="F1270" s="129" t="s">
        <v>628</v>
      </c>
      <c r="G1270" s="129" t="s">
        <v>735</v>
      </c>
      <c r="I1270" s="199">
        <v>8982.564779999997</v>
      </c>
    </row>
    <row r="1271" spans="1:9" x14ac:dyDescent="0.25">
      <c r="A1271" s="129">
        <v>2017</v>
      </c>
      <c r="C1271" s="129" t="s">
        <v>727</v>
      </c>
      <c r="D1271" s="129" t="s">
        <v>728</v>
      </c>
      <c r="E1271" s="129" t="s">
        <v>683</v>
      </c>
      <c r="F1271" s="129" t="s">
        <v>628</v>
      </c>
      <c r="G1271" s="129" t="s">
        <v>735</v>
      </c>
      <c r="I1271" s="199">
        <v>1751.8410000000001</v>
      </c>
    </row>
    <row r="1272" spans="1:9" x14ac:dyDescent="0.25">
      <c r="A1272" s="129">
        <v>2017</v>
      </c>
      <c r="B1272" s="129" t="s">
        <v>733</v>
      </c>
      <c r="E1272" s="129" t="s">
        <v>747</v>
      </c>
      <c r="F1272" s="129" t="s">
        <v>628</v>
      </c>
      <c r="G1272" s="129" t="s">
        <v>735</v>
      </c>
      <c r="I1272" s="199"/>
    </row>
    <row r="1273" spans="1:9" x14ac:dyDescent="0.25">
      <c r="A1273" s="129">
        <v>2017</v>
      </c>
      <c r="B1273" s="129" t="s">
        <v>733</v>
      </c>
      <c r="E1273" s="129" t="s">
        <v>748</v>
      </c>
      <c r="F1273" s="129" t="s">
        <v>628</v>
      </c>
      <c r="G1273" s="129" t="s">
        <v>735</v>
      </c>
      <c r="I1273" s="199"/>
    </row>
    <row r="1274" spans="1:9" x14ac:dyDescent="0.25">
      <c r="A1274" s="129">
        <v>2017</v>
      </c>
      <c r="B1274" s="129" t="s">
        <v>738</v>
      </c>
      <c r="C1274" s="129" t="s">
        <v>727</v>
      </c>
      <c r="D1274" s="129" t="s">
        <v>728</v>
      </c>
      <c r="E1274" s="129" t="s">
        <v>684</v>
      </c>
      <c r="F1274" s="129" t="s">
        <v>628</v>
      </c>
      <c r="G1274" s="129" t="s">
        <v>735</v>
      </c>
      <c r="I1274" s="199">
        <v>10848.027340000002</v>
      </c>
    </row>
    <row r="1275" spans="1:9" x14ac:dyDescent="0.25">
      <c r="A1275" s="129">
        <v>2017</v>
      </c>
      <c r="C1275" s="129" t="s">
        <v>727</v>
      </c>
      <c r="D1275" s="129" t="s">
        <v>728</v>
      </c>
      <c r="E1275" s="129" t="s">
        <v>685</v>
      </c>
      <c r="F1275" s="129" t="s">
        <v>628</v>
      </c>
      <c r="G1275" s="129" t="s">
        <v>735</v>
      </c>
      <c r="I1275" s="199">
        <v>1154.63851</v>
      </c>
    </row>
    <row r="1276" spans="1:9" x14ac:dyDescent="0.25">
      <c r="A1276" s="129">
        <v>2017</v>
      </c>
      <c r="B1276" s="129" t="s">
        <v>733</v>
      </c>
      <c r="C1276" s="129" t="s">
        <v>727</v>
      </c>
      <c r="E1276" s="129" t="s">
        <v>749</v>
      </c>
      <c r="F1276" s="129" t="s">
        <v>628</v>
      </c>
      <c r="G1276" s="129" t="s">
        <v>735</v>
      </c>
      <c r="I1276" s="199">
        <v>3230.8419000000008</v>
      </c>
    </row>
    <row r="1277" spans="1:9" x14ac:dyDescent="0.25">
      <c r="A1277" s="129">
        <v>2017</v>
      </c>
      <c r="B1277" s="129" t="s">
        <v>733</v>
      </c>
      <c r="C1277" s="129" t="s">
        <v>727</v>
      </c>
      <c r="E1277" s="129" t="s">
        <v>750</v>
      </c>
      <c r="F1277" s="129" t="s">
        <v>628</v>
      </c>
      <c r="G1277" s="129" t="s">
        <v>735</v>
      </c>
      <c r="I1277" s="199">
        <v>236.23383000000001</v>
      </c>
    </row>
    <row r="1278" spans="1:9" x14ac:dyDescent="0.25">
      <c r="A1278" s="129">
        <v>2017</v>
      </c>
      <c r="B1278" s="129" t="s">
        <v>738</v>
      </c>
      <c r="D1278" s="129" t="s">
        <v>728</v>
      </c>
      <c r="E1278" s="129" t="s">
        <v>686</v>
      </c>
      <c r="F1278" s="129" t="s">
        <v>628</v>
      </c>
      <c r="G1278" s="129" t="s">
        <v>735</v>
      </c>
      <c r="I1278" s="199">
        <v>3467.0757300000009</v>
      </c>
    </row>
    <row r="1279" spans="1:9" x14ac:dyDescent="0.25">
      <c r="A1279" s="129">
        <v>2017</v>
      </c>
      <c r="B1279" s="129" t="s">
        <v>733</v>
      </c>
      <c r="C1279" s="129" t="s">
        <v>727</v>
      </c>
      <c r="E1279" s="129" t="s">
        <v>734</v>
      </c>
      <c r="F1279" s="129" t="s">
        <v>628</v>
      </c>
      <c r="G1279" s="129" t="s">
        <v>751</v>
      </c>
      <c r="I1279" s="199">
        <v>770</v>
      </c>
    </row>
    <row r="1280" spans="1:9" x14ac:dyDescent="0.25">
      <c r="A1280" s="129">
        <v>2017</v>
      </c>
      <c r="B1280" s="129" t="s">
        <v>733</v>
      </c>
      <c r="C1280" s="129" t="s">
        <v>727</v>
      </c>
      <c r="E1280" s="129" t="s">
        <v>736</v>
      </c>
      <c r="F1280" s="129" t="s">
        <v>628</v>
      </c>
      <c r="G1280" s="129" t="s">
        <v>751</v>
      </c>
      <c r="I1280" s="199">
        <v>5419</v>
      </c>
    </row>
    <row r="1281" spans="1:9" x14ac:dyDescent="0.25">
      <c r="A1281" s="129">
        <v>2017</v>
      </c>
      <c r="B1281" s="129" t="s">
        <v>733</v>
      </c>
      <c r="C1281" s="129" t="s">
        <v>727</v>
      </c>
      <c r="E1281" s="129" t="s">
        <v>737</v>
      </c>
      <c r="F1281" s="129" t="s">
        <v>628</v>
      </c>
      <c r="G1281" s="129" t="s">
        <v>751</v>
      </c>
      <c r="I1281" s="199">
        <v>2323</v>
      </c>
    </row>
    <row r="1282" spans="1:9" x14ac:dyDescent="0.25">
      <c r="A1282" s="129">
        <v>2017</v>
      </c>
      <c r="B1282" s="129" t="s">
        <v>738</v>
      </c>
      <c r="D1282" s="129" t="s">
        <v>728</v>
      </c>
      <c r="E1282" s="129" t="s">
        <v>676</v>
      </c>
      <c r="F1282" s="129" t="s">
        <v>628</v>
      </c>
      <c r="G1282" s="129" t="s">
        <v>751</v>
      </c>
      <c r="I1282" s="199">
        <v>8512</v>
      </c>
    </row>
    <row r="1283" spans="1:9" x14ac:dyDescent="0.25">
      <c r="A1283" s="129">
        <v>2017</v>
      </c>
      <c r="C1283" s="129" t="s">
        <v>727</v>
      </c>
      <c r="D1283" s="129" t="s">
        <v>728</v>
      </c>
      <c r="E1283" s="129" t="s">
        <v>677</v>
      </c>
      <c r="F1283" s="129" t="s">
        <v>628</v>
      </c>
      <c r="G1283" s="129" t="s">
        <v>751</v>
      </c>
      <c r="I1283" s="199">
        <v>8268</v>
      </c>
    </row>
    <row r="1284" spans="1:9" x14ac:dyDescent="0.25">
      <c r="A1284" s="129">
        <v>2017</v>
      </c>
      <c r="B1284" s="129" t="s">
        <v>733</v>
      </c>
      <c r="C1284" s="129" t="s">
        <v>727</v>
      </c>
      <c r="E1284" s="129" t="s">
        <v>739</v>
      </c>
      <c r="F1284" s="129" t="s">
        <v>628</v>
      </c>
      <c r="G1284" s="129" t="s">
        <v>751</v>
      </c>
      <c r="I1284" s="199">
        <v>150</v>
      </c>
    </row>
    <row r="1285" spans="1:9" x14ac:dyDescent="0.25">
      <c r="A1285" s="129">
        <v>2017</v>
      </c>
      <c r="B1285" s="129" t="s">
        <v>733</v>
      </c>
      <c r="C1285" s="129" t="s">
        <v>727</v>
      </c>
      <c r="E1285" s="129" t="s">
        <v>740</v>
      </c>
      <c r="F1285" s="129" t="s">
        <v>628</v>
      </c>
      <c r="G1285" s="129" t="s">
        <v>751</v>
      </c>
      <c r="I1285" s="199">
        <v>624</v>
      </c>
    </row>
    <row r="1286" spans="1:9" x14ac:dyDescent="0.25">
      <c r="A1286" s="129">
        <v>2017</v>
      </c>
      <c r="B1286" s="129" t="s">
        <v>738</v>
      </c>
      <c r="D1286" s="129" t="s">
        <v>728</v>
      </c>
      <c r="E1286" s="129" t="s">
        <v>678</v>
      </c>
      <c r="F1286" s="129" t="s">
        <v>628</v>
      </c>
      <c r="G1286" s="129" t="s">
        <v>751</v>
      </c>
      <c r="I1286" s="199">
        <v>774</v>
      </c>
    </row>
    <row r="1287" spans="1:9" x14ac:dyDescent="0.25">
      <c r="A1287" s="129">
        <v>2017</v>
      </c>
      <c r="B1287" s="129" t="s">
        <v>733</v>
      </c>
      <c r="C1287" s="129" t="s">
        <v>727</v>
      </c>
      <c r="E1287" s="129" t="s">
        <v>741</v>
      </c>
      <c r="F1287" s="129" t="s">
        <v>628</v>
      </c>
      <c r="G1287" s="129" t="s">
        <v>751</v>
      </c>
      <c r="I1287" s="199">
        <v>1369</v>
      </c>
    </row>
    <row r="1288" spans="1:9" x14ac:dyDescent="0.25">
      <c r="A1288" s="129">
        <v>2017</v>
      </c>
      <c r="B1288" s="129" t="s">
        <v>733</v>
      </c>
      <c r="C1288" s="129" t="s">
        <v>727</v>
      </c>
      <c r="E1288" s="129" t="s">
        <v>742</v>
      </c>
      <c r="F1288" s="129" t="s">
        <v>628</v>
      </c>
      <c r="G1288" s="129" t="s">
        <v>751</v>
      </c>
      <c r="I1288" s="199">
        <v>891</v>
      </c>
    </row>
    <row r="1289" spans="1:9" x14ac:dyDescent="0.25">
      <c r="A1289" s="129">
        <v>2017</v>
      </c>
      <c r="B1289" s="129" t="s">
        <v>738</v>
      </c>
      <c r="D1289" s="129" t="s">
        <v>728</v>
      </c>
      <c r="E1289" s="129" t="s">
        <v>679</v>
      </c>
      <c r="F1289" s="129" t="s">
        <v>628</v>
      </c>
      <c r="G1289" s="129" t="s">
        <v>751</v>
      </c>
      <c r="I1289" s="199">
        <v>2260</v>
      </c>
    </row>
    <row r="1290" spans="1:9" x14ac:dyDescent="0.25">
      <c r="A1290" s="129">
        <v>2017</v>
      </c>
      <c r="B1290" s="129" t="s">
        <v>733</v>
      </c>
      <c r="C1290" s="129" t="s">
        <v>727</v>
      </c>
      <c r="E1290" s="129" t="s">
        <v>743</v>
      </c>
      <c r="F1290" s="129" t="s">
        <v>628</v>
      </c>
      <c r="G1290" s="129" t="s">
        <v>751</v>
      </c>
      <c r="I1290" s="199"/>
    </row>
    <row r="1291" spans="1:9" x14ac:dyDescent="0.25">
      <c r="A1291" s="129">
        <v>2017</v>
      </c>
      <c r="B1291" s="129" t="s">
        <v>733</v>
      </c>
      <c r="C1291" s="129" t="s">
        <v>727</v>
      </c>
      <c r="E1291" s="129" t="s">
        <v>744</v>
      </c>
      <c r="F1291" s="129" t="s">
        <v>628</v>
      </c>
      <c r="G1291" s="129" t="s">
        <v>751</v>
      </c>
      <c r="I1291" s="199"/>
    </row>
    <row r="1292" spans="1:9" x14ac:dyDescent="0.25">
      <c r="A1292" s="129">
        <v>2017</v>
      </c>
      <c r="B1292" s="129" t="s">
        <v>738</v>
      </c>
      <c r="D1292" s="129" t="s">
        <v>728</v>
      </c>
      <c r="E1292" s="129" t="s">
        <v>680</v>
      </c>
      <c r="F1292" s="129" t="s">
        <v>628</v>
      </c>
      <c r="G1292" s="129" t="s">
        <v>751</v>
      </c>
      <c r="I1292" s="199">
        <v>995</v>
      </c>
    </row>
    <row r="1293" spans="1:9" x14ac:dyDescent="0.25">
      <c r="A1293" s="129">
        <v>2017</v>
      </c>
      <c r="C1293" s="129" t="s">
        <v>727</v>
      </c>
      <c r="D1293" s="129" t="s">
        <v>728</v>
      </c>
      <c r="E1293" s="129" t="s">
        <v>681</v>
      </c>
      <c r="F1293" s="129" t="s">
        <v>628</v>
      </c>
      <c r="G1293" s="129" t="s">
        <v>751</v>
      </c>
      <c r="I1293" s="199">
        <v>2795</v>
      </c>
    </row>
    <row r="1294" spans="1:9" x14ac:dyDescent="0.25">
      <c r="A1294" s="129">
        <v>2017</v>
      </c>
      <c r="B1294" s="129" t="s">
        <v>733</v>
      </c>
      <c r="C1294" s="129" t="s">
        <v>727</v>
      </c>
      <c r="E1294" s="129" t="s">
        <v>745</v>
      </c>
      <c r="F1294" s="129" t="s">
        <v>628</v>
      </c>
      <c r="G1294" s="129" t="s">
        <v>751</v>
      </c>
      <c r="I1294" s="199">
        <v>2540</v>
      </c>
    </row>
    <row r="1295" spans="1:9" x14ac:dyDescent="0.25">
      <c r="A1295" s="129">
        <v>2017</v>
      </c>
      <c r="B1295" s="129" t="s">
        <v>733</v>
      </c>
      <c r="C1295" s="129" t="s">
        <v>727</v>
      </c>
      <c r="E1295" s="129" t="s">
        <v>746</v>
      </c>
      <c r="F1295" s="129" t="s">
        <v>628</v>
      </c>
      <c r="G1295" s="129" t="s">
        <v>751</v>
      </c>
      <c r="I1295" s="199">
        <v>475</v>
      </c>
    </row>
    <row r="1296" spans="1:9" x14ac:dyDescent="0.25">
      <c r="A1296" s="129">
        <v>2017</v>
      </c>
      <c r="B1296" s="129" t="s">
        <v>738</v>
      </c>
      <c r="D1296" s="129" t="s">
        <v>728</v>
      </c>
      <c r="E1296" s="129" t="s">
        <v>682</v>
      </c>
      <c r="F1296" s="129" t="s">
        <v>628</v>
      </c>
      <c r="G1296" s="129" t="s">
        <v>751</v>
      </c>
      <c r="I1296" s="199">
        <v>3015</v>
      </c>
    </row>
    <row r="1297" spans="1:9" x14ac:dyDescent="0.25">
      <c r="A1297" s="129">
        <v>2017</v>
      </c>
      <c r="C1297" s="129" t="s">
        <v>727</v>
      </c>
      <c r="D1297" s="129" t="s">
        <v>728</v>
      </c>
      <c r="E1297" s="129" t="s">
        <v>683</v>
      </c>
      <c r="F1297" s="129" t="s">
        <v>628</v>
      </c>
      <c r="G1297" s="129" t="s">
        <v>751</v>
      </c>
      <c r="I1297" s="199">
        <v>1318</v>
      </c>
    </row>
    <row r="1298" spans="1:9" x14ac:dyDescent="0.25">
      <c r="A1298" s="129">
        <v>2017</v>
      </c>
      <c r="B1298" s="129" t="s">
        <v>733</v>
      </c>
      <c r="E1298" s="129" t="s">
        <v>747</v>
      </c>
      <c r="F1298" s="129" t="s">
        <v>628</v>
      </c>
      <c r="G1298" s="129" t="s">
        <v>751</v>
      </c>
      <c r="I1298" s="199"/>
    </row>
    <row r="1299" spans="1:9" x14ac:dyDescent="0.25">
      <c r="A1299" s="129">
        <v>2017</v>
      </c>
      <c r="B1299" s="129" t="s">
        <v>733</v>
      </c>
      <c r="E1299" s="129" t="s">
        <v>748</v>
      </c>
      <c r="F1299" s="129" t="s">
        <v>628</v>
      </c>
      <c r="G1299" s="129" t="s">
        <v>751</v>
      </c>
      <c r="I1299" s="199"/>
    </row>
    <row r="1300" spans="1:9" x14ac:dyDescent="0.25">
      <c r="A1300" s="129">
        <v>2017</v>
      </c>
      <c r="B1300" s="129" t="s">
        <v>738</v>
      </c>
      <c r="C1300" s="129" t="s">
        <v>727</v>
      </c>
      <c r="D1300" s="129" t="s">
        <v>728</v>
      </c>
      <c r="E1300" s="129" t="s">
        <v>684</v>
      </c>
      <c r="F1300" s="129" t="s">
        <v>628</v>
      </c>
      <c r="G1300" s="129" t="s">
        <v>751</v>
      </c>
      <c r="I1300" s="199">
        <v>3731</v>
      </c>
    </row>
    <row r="1301" spans="1:9" x14ac:dyDescent="0.25">
      <c r="A1301" s="129">
        <v>2017</v>
      </c>
      <c r="C1301" s="129" t="s">
        <v>727</v>
      </c>
      <c r="D1301" s="129" t="s">
        <v>728</v>
      </c>
      <c r="E1301" s="129" t="s">
        <v>685</v>
      </c>
      <c r="F1301" s="129" t="s">
        <v>628</v>
      </c>
      <c r="G1301" s="129" t="s">
        <v>751</v>
      </c>
      <c r="I1301" s="199">
        <v>558</v>
      </c>
    </row>
    <row r="1302" spans="1:9" x14ac:dyDescent="0.25">
      <c r="A1302" s="129">
        <v>2017</v>
      </c>
      <c r="B1302" s="129" t="s">
        <v>733</v>
      </c>
      <c r="C1302" s="129" t="s">
        <v>727</v>
      </c>
      <c r="E1302" s="129" t="s">
        <v>749</v>
      </c>
      <c r="F1302" s="129" t="s">
        <v>628</v>
      </c>
      <c r="G1302" s="129" t="s">
        <v>751</v>
      </c>
      <c r="I1302" s="199">
        <v>470</v>
      </c>
    </row>
    <row r="1303" spans="1:9" x14ac:dyDescent="0.25">
      <c r="A1303" s="129">
        <v>2017</v>
      </c>
      <c r="B1303" s="129" t="s">
        <v>733</v>
      </c>
      <c r="C1303" s="129" t="s">
        <v>727</v>
      </c>
      <c r="E1303" s="129" t="s">
        <v>750</v>
      </c>
      <c r="F1303" s="129" t="s">
        <v>628</v>
      </c>
      <c r="G1303" s="129" t="s">
        <v>751</v>
      </c>
      <c r="I1303" s="199">
        <v>83</v>
      </c>
    </row>
    <row r="1304" spans="1:9" x14ac:dyDescent="0.25">
      <c r="A1304" s="129">
        <v>2017</v>
      </c>
      <c r="B1304" s="129" t="s">
        <v>738</v>
      </c>
      <c r="D1304" s="129" t="s">
        <v>728</v>
      </c>
      <c r="E1304" s="129" t="s">
        <v>686</v>
      </c>
      <c r="F1304" s="129" t="s">
        <v>628</v>
      </c>
      <c r="G1304" s="129" t="s">
        <v>751</v>
      </c>
      <c r="I1304" s="199">
        <v>553</v>
      </c>
    </row>
    <row r="1305" spans="1:9" x14ac:dyDescent="0.25">
      <c r="A1305" s="129">
        <v>2017</v>
      </c>
      <c r="B1305" s="129" t="s">
        <v>733</v>
      </c>
      <c r="C1305" s="129" t="s">
        <v>727</v>
      </c>
      <c r="E1305" s="129" t="s">
        <v>734</v>
      </c>
      <c r="F1305" s="129" t="s">
        <v>628</v>
      </c>
      <c r="G1305" s="129" t="s">
        <v>752</v>
      </c>
      <c r="I1305" s="199">
        <v>405.45199999999994</v>
      </c>
    </row>
    <row r="1306" spans="1:9" x14ac:dyDescent="0.25">
      <c r="A1306" s="129">
        <v>2017</v>
      </c>
      <c r="B1306" s="129" t="s">
        <v>733</v>
      </c>
      <c r="C1306" s="129" t="s">
        <v>727</v>
      </c>
      <c r="E1306" s="129" t="s">
        <v>736</v>
      </c>
      <c r="F1306" s="129" t="s">
        <v>628</v>
      </c>
      <c r="G1306" s="129" t="s">
        <v>752</v>
      </c>
      <c r="I1306" s="199">
        <v>2316.92254</v>
      </c>
    </row>
    <row r="1307" spans="1:9" x14ac:dyDescent="0.25">
      <c r="A1307" s="129">
        <v>2017</v>
      </c>
      <c r="B1307" s="129" t="s">
        <v>733</v>
      </c>
      <c r="C1307" s="129" t="s">
        <v>727</v>
      </c>
      <c r="E1307" s="129" t="s">
        <v>737</v>
      </c>
      <c r="F1307" s="129" t="s">
        <v>628</v>
      </c>
      <c r="G1307" s="129" t="s">
        <v>752</v>
      </c>
      <c r="I1307" s="199">
        <v>99.388200000000012</v>
      </c>
    </row>
    <row r="1308" spans="1:9" x14ac:dyDescent="0.25">
      <c r="A1308" s="129">
        <v>2017</v>
      </c>
      <c r="B1308" s="129" t="s">
        <v>738</v>
      </c>
      <c r="D1308" s="129" t="s">
        <v>728</v>
      </c>
      <c r="E1308" s="129" t="s">
        <v>676</v>
      </c>
      <c r="F1308" s="129" t="s">
        <v>628</v>
      </c>
      <c r="G1308" s="129" t="s">
        <v>752</v>
      </c>
      <c r="I1308" s="199">
        <v>2821.7627399999997</v>
      </c>
    </row>
    <row r="1309" spans="1:9" x14ac:dyDescent="0.25">
      <c r="A1309" s="129">
        <v>2017</v>
      </c>
      <c r="C1309" s="129" t="s">
        <v>727</v>
      </c>
      <c r="D1309" s="129" t="s">
        <v>728</v>
      </c>
      <c r="E1309" s="129" t="s">
        <v>677</v>
      </c>
      <c r="F1309" s="129" t="s">
        <v>628</v>
      </c>
      <c r="G1309" s="129" t="s">
        <v>752</v>
      </c>
      <c r="I1309" s="199">
        <v>3582.8196200000007</v>
      </c>
    </row>
    <row r="1310" spans="1:9" x14ac:dyDescent="0.25">
      <c r="A1310" s="129">
        <v>2017</v>
      </c>
      <c r="B1310" s="129" t="s">
        <v>733</v>
      </c>
      <c r="C1310" s="129" t="s">
        <v>727</v>
      </c>
      <c r="E1310" s="129" t="s">
        <v>739</v>
      </c>
      <c r="F1310" s="129" t="s">
        <v>628</v>
      </c>
      <c r="G1310" s="129" t="s">
        <v>752</v>
      </c>
      <c r="I1310" s="199">
        <v>93.100579999999994</v>
      </c>
    </row>
    <row r="1311" spans="1:9" x14ac:dyDescent="0.25">
      <c r="A1311" s="129">
        <v>2017</v>
      </c>
      <c r="B1311" s="129" t="s">
        <v>733</v>
      </c>
      <c r="C1311" s="129" t="s">
        <v>727</v>
      </c>
      <c r="E1311" s="129" t="s">
        <v>740</v>
      </c>
      <c r="F1311" s="129" t="s">
        <v>628</v>
      </c>
      <c r="G1311" s="129" t="s">
        <v>752</v>
      </c>
      <c r="I1311" s="199">
        <v>157.11052999999998</v>
      </c>
    </row>
    <row r="1312" spans="1:9" x14ac:dyDescent="0.25">
      <c r="A1312" s="129">
        <v>2017</v>
      </c>
      <c r="B1312" s="129" t="s">
        <v>738</v>
      </c>
      <c r="D1312" s="129" t="s">
        <v>728</v>
      </c>
      <c r="E1312" s="129" t="s">
        <v>678</v>
      </c>
      <c r="F1312" s="129" t="s">
        <v>628</v>
      </c>
      <c r="G1312" s="129" t="s">
        <v>752</v>
      </c>
      <c r="I1312" s="199">
        <v>250.21110999999996</v>
      </c>
    </row>
    <row r="1313" spans="1:9" x14ac:dyDescent="0.25">
      <c r="A1313" s="129">
        <v>2017</v>
      </c>
      <c r="B1313" s="129" t="s">
        <v>733</v>
      </c>
      <c r="C1313" s="129" t="s">
        <v>727</v>
      </c>
      <c r="E1313" s="129" t="s">
        <v>741</v>
      </c>
      <c r="F1313" s="129" t="s">
        <v>628</v>
      </c>
      <c r="G1313" s="129" t="s">
        <v>752</v>
      </c>
      <c r="I1313" s="199">
        <v>194.91861999999998</v>
      </c>
    </row>
    <row r="1314" spans="1:9" x14ac:dyDescent="0.25">
      <c r="A1314" s="129">
        <v>2017</v>
      </c>
      <c r="B1314" s="129" t="s">
        <v>733</v>
      </c>
      <c r="C1314" s="129" t="s">
        <v>727</v>
      </c>
      <c r="E1314" s="129" t="s">
        <v>742</v>
      </c>
      <c r="F1314" s="129" t="s">
        <v>628</v>
      </c>
      <c r="G1314" s="129" t="s">
        <v>752</v>
      </c>
      <c r="I1314" s="199">
        <v>92.582380000000001</v>
      </c>
    </row>
    <row r="1315" spans="1:9" x14ac:dyDescent="0.25">
      <c r="A1315" s="129">
        <v>2017</v>
      </c>
      <c r="B1315" s="129" t="s">
        <v>738</v>
      </c>
      <c r="D1315" s="129" t="s">
        <v>728</v>
      </c>
      <c r="E1315" s="129" t="s">
        <v>679</v>
      </c>
      <c r="F1315" s="129" t="s">
        <v>628</v>
      </c>
      <c r="G1315" s="129" t="s">
        <v>752</v>
      </c>
      <c r="I1315" s="199">
        <v>287.50099999999998</v>
      </c>
    </row>
    <row r="1316" spans="1:9" x14ac:dyDescent="0.25">
      <c r="A1316" s="129">
        <v>2017</v>
      </c>
      <c r="B1316" s="129" t="s">
        <v>733</v>
      </c>
      <c r="C1316" s="129" t="s">
        <v>727</v>
      </c>
      <c r="E1316" s="129" t="s">
        <v>743</v>
      </c>
      <c r="F1316" s="129" t="s">
        <v>628</v>
      </c>
      <c r="G1316" s="129" t="s">
        <v>752</v>
      </c>
      <c r="I1316" s="199"/>
    </row>
    <row r="1317" spans="1:9" x14ac:dyDescent="0.25">
      <c r="A1317" s="129">
        <v>2017</v>
      </c>
      <c r="B1317" s="129" t="s">
        <v>733</v>
      </c>
      <c r="C1317" s="129" t="s">
        <v>727</v>
      </c>
      <c r="E1317" s="129" t="s">
        <v>744</v>
      </c>
      <c r="F1317" s="129" t="s">
        <v>628</v>
      </c>
      <c r="G1317" s="129" t="s">
        <v>752</v>
      </c>
      <c r="I1317" s="199"/>
    </row>
    <row r="1318" spans="1:9" x14ac:dyDescent="0.25">
      <c r="A1318" s="129">
        <v>2017</v>
      </c>
      <c r="B1318" s="129" t="s">
        <v>738</v>
      </c>
      <c r="D1318" s="129" t="s">
        <v>728</v>
      </c>
      <c r="E1318" s="129" t="s">
        <v>680</v>
      </c>
      <c r="F1318" s="129" t="s">
        <v>628</v>
      </c>
      <c r="G1318" s="129" t="s">
        <v>752</v>
      </c>
      <c r="I1318" s="199">
        <v>254.02962000000002</v>
      </c>
    </row>
    <row r="1319" spans="1:9" x14ac:dyDescent="0.25">
      <c r="A1319" s="129">
        <v>2017</v>
      </c>
      <c r="C1319" s="129" t="s">
        <v>727</v>
      </c>
      <c r="D1319" s="129" t="s">
        <v>728</v>
      </c>
      <c r="E1319" s="129" t="s">
        <v>681</v>
      </c>
      <c r="F1319" s="129" t="s">
        <v>628</v>
      </c>
      <c r="G1319" s="129" t="s">
        <v>752</v>
      </c>
      <c r="I1319" s="199">
        <v>319.84061999999994</v>
      </c>
    </row>
    <row r="1320" spans="1:9" x14ac:dyDescent="0.25">
      <c r="A1320" s="129">
        <v>2017</v>
      </c>
      <c r="B1320" s="129" t="s">
        <v>733</v>
      </c>
      <c r="C1320" s="129" t="s">
        <v>727</v>
      </c>
      <c r="E1320" s="129" t="s">
        <v>745</v>
      </c>
      <c r="F1320" s="129" t="s">
        <v>628</v>
      </c>
      <c r="G1320" s="129" t="s">
        <v>752</v>
      </c>
      <c r="I1320" s="199">
        <v>2253.2893300000005</v>
      </c>
    </row>
    <row r="1321" spans="1:9" x14ac:dyDescent="0.25">
      <c r="A1321" s="129">
        <v>2017</v>
      </c>
      <c r="B1321" s="129" t="s">
        <v>733</v>
      </c>
      <c r="C1321" s="129" t="s">
        <v>727</v>
      </c>
      <c r="E1321" s="129" t="s">
        <v>746</v>
      </c>
      <c r="F1321" s="129" t="s">
        <v>628</v>
      </c>
      <c r="G1321" s="129" t="s">
        <v>752</v>
      </c>
      <c r="I1321" s="199">
        <v>53.309979999999996</v>
      </c>
    </row>
    <row r="1322" spans="1:9" x14ac:dyDescent="0.25">
      <c r="A1322" s="129">
        <v>2017</v>
      </c>
      <c r="B1322" s="129" t="s">
        <v>738</v>
      </c>
      <c r="D1322" s="129" t="s">
        <v>728</v>
      </c>
      <c r="E1322" s="129" t="s">
        <v>682</v>
      </c>
      <c r="F1322" s="129" t="s">
        <v>628</v>
      </c>
      <c r="G1322" s="129" t="s">
        <v>752</v>
      </c>
      <c r="I1322" s="199">
        <v>2306.5993100000005</v>
      </c>
    </row>
    <row r="1323" spans="1:9" x14ac:dyDescent="0.25">
      <c r="A1323" s="129">
        <v>2017</v>
      </c>
      <c r="C1323" s="129" t="s">
        <v>727</v>
      </c>
      <c r="D1323" s="129" t="s">
        <v>728</v>
      </c>
      <c r="E1323" s="129" t="s">
        <v>683</v>
      </c>
      <c r="F1323" s="129" t="s">
        <v>628</v>
      </c>
      <c r="G1323" s="129" t="s">
        <v>752</v>
      </c>
      <c r="I1323" s="199">
        <v>166.81112999999999</v>
      </c>
    </row>
    <row r="1324" spans="1:9" x14ac:dyDescent="0.25">
      <c r="A1324" s="129">
        <v>2017</v>
      </c>
      <c r="B1324" s="129" t="s">
        <v>733</v>
      </c>
      <c r="E1324" s="129" t="s">
        <v>747</v>
      </c>
      <c r="F1324" s="129" t="s">
        <v>628</v>
      </c>
      <c r="G1324" s="129" t="s">
        <v>752</v>
      </c>
      <c r="I1324" s="199"/>
    </row>
    <row r="1325" spans="1:9" x14ac:dyDescent="0.25">
      <c r="A1325" s="129">
        <v>2017</v>
      </c>
      <c r="B1325" s="129" t="s">
        <v>733</v>
      </c>
      <c r="E1325" s="129" t="s">
        <v>748</v>
      </c>
      <c r="F1325" s="129" t="s">
        <v>628</v>
      </c>
      <c r="G1325" s="129" t="s">
        <v>752</v>
      </c>
      <c r="I1325" s="199"/>
    </row>
    <row r="1326" spans="1:9" x14ac:dyDescent="0.25">
      <c r="A1326" s="129">
        <v>2017</v>
      </c>
      <c r="B1326" s="129" t="s">
        <v>738</v>
      </c>
      <c r="C1326" s="129" t="s">
        <v>727</v>
      </c>
      <c r="D1326" s="129" t="s">
        <v>728</v>
      </c>
      <c r="E1326" s="129" t="s">
        <v>684</v>
      </c>
      <c r="F1326" s="129" t="s">
        <v>628</v>
      </c>
      <c r="G1326" s="129" t="s">
        <v>752</v>
      </c>
      <c r="I1326" s="199">
        <v>2808.7341700000011</v>
      </c>
    </row>
    <row r="1327" spans="1:9" x14ac:dyDescent="0.25">
      <c r="A1327" s="129">
        <v>2017</v>
      </c>
      <c r="C1327" s="129" t="s">
        <v>727</v>
      </c>
      <c r="D1327" s="129" t="s">
        <v>728</v>
      </c>
      <c r="E1327" s="129" t="s">
        <v>685</v>
      </c>
      <c r="F1327" s="129" t="s">
        <v>628</v>
      </c>
      <c r="G1327" s="129" t="s">
        <v>752</v>
      </c>
      <c r="I1327" s="199">
        <v>147.55550999999997</v>
      </c>
    </row>
    <row r="1328" spans="1:9" x14ac:dyDescent="0.25">
      <c r="A1328" s="129">
        <v>2017</v>
      </c>
      <c r="B1328" s="129" t="s">
        <v>733</v>
      </c>
      <c r="C1328" s="129" t="s">
        <v>727</v>
      </c>
      <c r="E1328" s="129" t="s">
        <v>749</v>
      </c>
      <c r="F1328" s="129" t="s">
        <v>628</v>
      </c>
      <c r="G1328" s="129" t="s">
        <v>752</v>
      </c>
      <c r="I1328" s="199">
        <v>718.71676000000014</v>
      </c>
    </row>
    <row r="1329" spans="1:9" x14ac:dyDescent="0.25">
      <c r="A1329" s="129">
        <v>2017</v>
      </c>
      <c r="B1329" s="129" t="s">
        <v>733</v>
      </c>
      <c r="C1329" s="129" t="s">
        <v>727</v>
      </c>
      <c r="E1329" s="129" t="s">
        <v>750</v>
      </c>
      <c r="F1329" s="129" t="s">
        <v>628</v>
      </c>
      <c r="G1329" s="129" t="s">
        <v>752</v>
      </c>
      <c r="I1329" s="199">
        <v>51.845910000000003</v>
      </c>
    </row>
    <row r="1330" spans="1:9" x14ac:dyDescent="0.25">
      <c r="A1330" s="129">
        <v>2017</v>
      </c>
      <c r="B1330" s="129" t="s">
        <v>738</v>
      </c>
      <c r="D1330" s="129" t="s">
        <v>728</v>
      </c>
      <c r="E1330" s="129" t="s">
        <v>686</v>
      </c>
      <c r="F1330" s="129" t="s">
        <v>628</v>
      </c>
      <c r="G1330" s="129" t="s">
        <v>752</v>
      </c>
      <c r="I1330" s="199">
        <v>770.56267000000014</v>
      </c>
    </row>
    <row r="1331" spans="1:9" x14ac:dyDescent="0.25">
      <c r="A1331" s="129">
        <v>2017</v>
      </c>
      <c r="B1331" s="129" t="s">
        <v>733</v>
      </c>
      <c r="C1331" s="129" t="s">
        <v>727</v>
      </c>
      <c r="E1331" s="129" t="s">
        <v>734</v>
      </c>
      <c r="F1331" s="129" t="s">
        <v>628</v>
      </c>
      <c r="G1331" s="129" t="s">
        <v>753</v>
      </c>
      <c r="I1331" s="199">
        <v>166.09024999999994</v>
      </c>
    </row>
    <row r="1332" spans="1:9" x14ac:dyDescent="0.25">
      <c r="A1332" s="129">
        <v>2017</v>
      </c>
      <c r="B1332" s="129" t="s">
        <v>733</v>
      </c>
      <c r="C1332" s="129" t="s">
        <v>727</v>
      </c>
      <c r="E1332" s="129" t="s">
        <v>736</v>
      </c>
      <c r="F1332" s="129" t="s">
        <v>628</v>
      </c>
      <c r="G1332" s="129" t="s">
        <v>753</v>
      </c>
      <c r="I1332" s="199">
        <v>1775.1179699999986</v>
      </c>
    </row>
    <row r="1333" spans="1:9" x14ac:dyDescent="0.25">
      <c r="A1333" s="129">
        <v>2017</v>
      </c>
      <c r="B1333" s="129" t="s">
        <v>733</v>
      </c>
      <c r="C1333" s="129" t="s">
        <v>727</v>
      </c>
      <c r="E1333" s="129" t="s">
        <v>737</v>
      </c>
      <c r="F1333" s="129" t="s">
        <v>628</v>
      </c>
      <c r="G1333" s="129" t="s">
        <v>753</v>
      </c>
      <c r="I1333" s="199">
        <v>164.04151000000005</v>
      </c>
    </row>
    <row r="1334" spans="1:9" x14ac:dyDescent="0.25">
      <c r="A1334" s="129">
        <v>2017</v>
      </c>
      <c r="B1334" s="129" t="s">
        <v>738</v>
      </c>
      <c r="D1334" s="129" t="s">
        <v>728</v>
      </c>
      <c r="E1334" s="129" t="s">
        <v>676</v>
      </c>
      <c r="F1334" s="129" t="s">
        <v>628</v>
      </c>
      <c r="G1334" s="129" t="s">
        <v>753</v>
      </c>
      <c r="I1334" s="199">
        <v>2105.2497299999986</v>
      </c>
    </row>
    <row r="1335" spans="1:9" x14ac:dyDescent="0.25">
      <c r="A1335" s="129">
        <v>2017</v>
      </c>
      <c r="C1335" s="129" t="s">
        <v>727</v>
      </c>
      <c r="D1335" s="129" t="s">
        <v>728</v>
      </c>
      <c r="E1335" s="129" t="s">
        <v>677</v>
      </c>
      <c r="F1335" s="129" t="s">
        <v>628</v>
      </c>
      <c r="G1335" s="129" t="s">
        <v>753</v>
      </c>
      <c r="I1335" s="199">
        <v>8232.2024699999911</v>
      </c>
    </row>
    <row r="1336" spans="1:9" x14ac:dyDescent="0.25">
      <c r="A1336" s="129">
        <v>2017</v>
      </c>
      <c r="B1336" s="129" t="s">
        <v>733</v>
      </c>
      <c r="C1336" s="129" t="s">
        <v>727</v>
      </c>
      <c r="E1336" s="129" t="s">
        <v>739</v>
      </c>
      <c r="F1336" s="129" t="s">
        <v>628</v>
      </c>
      <c r="G1336" s="129" t="s">
        <v>753</v>
      </c>
      <c r="I1336" s="199">
        <v>214.33528000000015</v>
      </c>
    </row>
    <row r="1337" spans="1:9" x14ac:dyDescent="0.25">
      <c r="A1337" s="129">
        <v>2017</v>
      </c>
      <c r="B1337" s="129" t="s">
        <v>733</v>
      </c>
      <c r="C1337" s="129" t="s">
        <v>727</v>
      </c>
      <c r="E1337" s="129" t="s">
        <v>740</v>
      </c>
      <c r="F1337" s="129" t="s">
        <v>628</v>
      </c>
      <c r="G1337" s="129" t="s">
        <v>753</v>
      </c>
      <c r="I1337" s="199">
        <v>203.76725999999999</v>
      </c>
    </row>
    <row r="1338" spans="1:9" x14ac:dyDescent="0.25">
      <c r="A1338" s="129">
        <v>2017</v>
      </c>
      <c r="B1338" s="129" t="s">
        <v>738</v>
      </c>
      <c r="D1338" s="129" t="s">
        <v>728</v>
      </c>
      <c r="E1338" s="129" t="s">
        <v>678</v>
      </c>
      <c r="F1338" s="129" t="s">
        <v>628</v>
      </c>
      <c r="G1338" s="129" t="s">
        <v>753</v>
      </c>
      <c r="I1338" s="199">
        <v>418.10254000000015</v>
      </c>
    </row>
    <row r="1339" spans="1:9" x14ac:dyDescent="0.25">
      <c r="A1339" s="129">
        <v>2017</v>
      </c>
      <c r="B1339" s="129" t="s">
        <v>733</v>
      </c>
      <c r="C1339" s="129" t="s">
        <v>727</v>
      </c>
      <c r="E1339" s="129" t="s">
        <v>741</v>
      </c>
      <c r="F1339" s="129" t="s">
        <v>628</v>
      </c>
      <c r="G1339" s="129" t="s">
        <v>753</v>
      </c>
      <c r="I1339" s="199">
        <v>121.79263999999998</v>
      </c>
    </row>
    <row r="1340" spans="1:9" x14ac:dyDescent="0.25">
      <c r="A1340" s="129">
        <v>2017</v>
      </c>
      <c r="B1340" s="129" t="s">
        <v>733</v>
      </c>
      <c r="C1340" s="129" t="s">
        <v>727</v>
      </c>
      <c r="E1340" s="129" t="s">
        <v>742</v>
      </c>
      <c r="F1340" s="129" t="s">
        <v>628</v>
      </c>
      <c r="G1340" s="129" t="s">
        <v>753</v>
      </c>
      <c r="I1340" s="199">
        <v>216.07565000000011</v>
      </c>
    </row>
    <row r="1341" spans="1:9" x14ac:dyDescent="0.25">
      <c r="A1341" s="129">
        <v>2017</v>
      </c>
      <c r="B1341" s="129" t="s">
        <v>738</v>
      </c>
      <c r="D1341" s="129" t="s">
        <v>728</v>
      </c>
      <c r="E1341" s="129" t="s">
        <v>679</v>
      </c>
      <c r="F1341" s="129" t="s">
        <v>628</v>
      </c>
      <c r="G1341" s="129" t="s">
        <v>753</v>
      </c>
      <c r="I1341" s="199">
        <v>337.86829000000012</v>
      </c>
    </row>
    <row r="1342" spans="1:9" x14ac:dyDescent="0.25">
      <c r="A1342" s="129">
        <v>2017</v>
      </c>
      <c r="B1342" s="129" t="s">
        <v>733</v>
      </c>
      <c r="C1342" s="129" t="s">
        <v>727</v>
      </c>
      <c r="E1342" s="129" t="s">
        <v>743</v>
      </c>
      <c r="F1342" s="129" t="s">
        <v>628</v>
      </c>
      <c r="G1342" s="129" t="s">
        <v>753</v>
      </c>
      <c r="I1342" s="199"/>
    </row>
    <row r="1343" spans="1:9" x14ac:dyDescent="0.25">
      <c r="A1343" s="129">
        <v>2017</v>
      </c>
      <c r="B1343" s="129" t="s">
        <v>733</v>
      </c>
      <c r="C1343" s="129" t="s">
        <v>727</v>
      </c>
      <c r="E1343" s="129" t="s">
        <v>744</v>
      </c>
      <c r="F1343" s="129" t="s">
        <v>628</v>
      </c>
      <c r="G1343" s="129" t="s">
        <v>753</v>
      </c>
      <c r="I1343" s="199"/>
    </row>
    <row r="1344" spans="1:9" x14ac:dyDescent="0.25">
      <c r="A1344" s="129">
        <v>2017</v>
      </c>
      <c r="B1344" s="129" t="s">
        <v>738</v>
      </c>
      <c r="D1344" s="129" t="s">
        <v>728</v>
      </c>
      <c r="E1344" s="129" t="s">
        <v>680</v>
      </c>
      <c r="F1344" s="129" t="s">
        <v>628</v>
      </c>
      <c r="G1344" s="129" t="s">
        <v>753</v>
      </c>
      <c r="I1344" s="199">
        <v>498.7492699999998</v>
      </c>
    </row>
    <row r="1345" spans="1:9" x14ac:dyDescent="0.25">
      <c r="A1345" s="129">
        <v>2017</v>
      </c>
      <c r="C1345" s="129" t="s">
        <v>727</v>
      </c>
      <c r="D1345" s="129" t="s">
        <v>728</v>
      </c>
      <c r="E1345" s="129" t="s">
        <v>681</v>
      </c>
      <c r="F1345" s="129" t="s">
        <v>628</v>
      </c>
      <c r="G1345" s="129" t="s">
        <v>753</v>
      </c>
      <c r="I1345" s="199">
        <v>858.40815000000021</v>
      </c>
    </row>
    <row r="1346" spans="1:9" x14ac:dyDescent="0.25">
      <c r="A1346" s="129">
        <v>2017</v>
      </c>
      <c r="B1346" s="129" t="s">
        <v>733</v>
      </c>
      <c r="C1346" s="129" t="s">
        <v>727</v>
      </c>
      <c r="E1346" s="129" t="s">
        <v>745</v>
      </c>
      <c r="F1346" s="129" t="s">
        <v>628</v>
      </c>
      <c r="G1346" s="129" t="s">
        <v>753</v>
      </c>
      <c r="I1346" s="199">
        <v>3568.4735799999971</v>
      </c>
    </row>
    <row r="1347" spans="1:9" x14ac:dyDescent="0.25">
      <c r="A1347" s="129">
        <v>2017</v>
      </c>
      <c r="B1347" s="129" t="s">
        <v>733</v>
      </c>
      <c r="C1347" s="129" t="s">
        <v>727</v>
      </c>
      <c r="E1347" s="129" t="s">
        <v>746</v>
      </c>
      <c r="F1347" s="129" t="s">
        <v>628</v>
      </c>
      <c r="G1347" s="129" t="s">
        <v>753</v>
      </c>
      <c r="I1347" s="199">
        <v>92.491889999999998</v>
      </c>
    </row>
    <row r="1348" spans="1:9" x14ac:dyDescent="0.25">
      <c r="A1348" s="129">
        <v>2017</v>
      </c>
      <c r="B1348" s="129" t="s">
        <v>738</v>
      </c>
      <c r="D1348" s="129" t="s">
        <v>728</v>
      </c>
      <c r="E1348" s="129" t="s">
        <v>682</v>
      </c>
      <c r="F1348" s="129" t="s">
        <v>628</v>
      </c>
      <c r="G1348" s="129" t="s">
        <v>753</v>
      </c>
      <c r="I1348" s="199">
        <v>3660.9654699999969</v>
      </c>
    </row>
    <row r="1349" spans="1:9" x14ac:dyDescent="0.25">
      <c r="A1349" s="129">
        <v>2017</v>
      </c>
      <c r="C1349" s="129" t="s">
        <v>727</v>
      </c>
      <c r="D1349" s="129" t="s">
        <v>728</v>
      </c>
      <c r="E1349" s="129" t="s">
        <v>683</v>
      </c>
      <c r="F1349" s="129" t="s">
        <v>628</v>
      </c>
      <c r="G1349" s="129" t="s">
        <v>753</v>
      </c>
      <c r="I1349" s="199">
        <v>267.02987000000013</v>
      </c>
    </row>
    <row r="1350" spans="1:9" x14ac:dyDescent="0.25">
      <c r="A1350" s="129">
        <v>2017</v>
      </c>
      <c r="B1350" s="129" t="s">
        <v>733</v>
      </c>
      <c r="E1350" s="129" t="s">
        <v>747</v>
      </c>
      <c r="F1350" s="129" t="s">
        <v>628</v>
      </c>
      <c r="G1350" s="129" t="s">
        <v>753</v>
      </c>
      <c r="I1350" s="199"/>
    </row>
    <row r="1351" spans="1:9" x14ac:dyDescent="0.25">
      <c r="A1351" s="129">
        <v>2017</v>
      </c>
      <c r="B1351" s="129" t="s">
        <v>733</v>
      </c>
      <c r="E1351" s="129" t="s">
        <v>748</v>
      </c>
      <c r="F1351" s="129" t="s">
        <v>628</v>
      </c>
      <c r="G1351" s="129" t="s">
        <v>753</v>
      </c>
      <c r="I1351" s="199"/>
    </row>
    <row r="1352" spans="1:9" x14ac:dyDescent="0.25">
      <c r="A1352" s="129">
        <v>2017</v>
      </c>
      <c r="B1352" s="129" t="s">
        <v>738</v>
      </c>
      <c r="C1352" s="129" t="s">
        <v>727</v>
      </c>
      <c r="D1352" s="129" t="s">
        <v>728</v>
      </c>
      <c r="E1352" s="129" t="s">
        <v>684</v>
      </c>
      <c r="F1352" s="129" t="s">
        <v>628</v>
      </c>
      <c r="G1352" s="129" t="s">
        <v>753</v>
      </c>
      <c r="I1352" s="199">
        <v>4308.2931700000008</v>
      </c>
    </row>
    <row r="1353" spans="1:9" x14ac:dyDescent="0.25">
      <c r="A1353" s="129">
        <v>2017</v>
      </c>
      <c r="C1353" s="129" t="s">
        <v>727</v>
      </c>
      <c r="D1353" s="129" t="s">
        <v>728</v>
      </c>
      <c r="E1353" s="129" t="s">
        <v>685</v>
      </c>
      <c r="F1353" s="129" t="s">
        <v>628</v>
      </c>
      <c r="G1353" s="129" t="s">
        <v>753</v>
      </c>
      <c r="I1353" s="199">
        <v>449.08300000000003</v>
      </c>
    </row>
    <row r="1354" spans="1:9" x14ac:dyDescent="0.25">
      <c r="A1354" s="129">
        <v>2017</v>
      </c>
      <c r="B1354" s="129" t="s">
        <v>733</v>
      </c>
      <c r="C1354" s="129" t="s">
        <v>727</v>
      </c>
      <c r="E1354" s="129" t="s">
        <v>749</v>
      </c>
      <c r="F1354" s="129" t="s">
        <v>628</v>
      </c>
      <c r="G1354" s="129" t="s">
        <v>753</v>
      </c>
      <c r="I1354" s="199">
        <v>2042.1251400000006</v>
      </c>
    </row>
    <row r="1355" spans="1:9" x14ac:dyDescent="0.25">
      <c r="A1355" s="129">
        <v>2017</v>
      </c>
      <c r="B1355" s="129" t="s">
        <v>733</v>
      </c>
      <c r="C1355" s="129" t="s">
        <v>727</v>
      </c>
      <c r="E1355" s="129" t="s">
        <v>750</v>
      </c>
      <c r="F1355" s="129" t="s">
        <v>628</v>
      </c>
      <c r="G1355" s="129" t="s">
        <v>753</v>
      </c>
      <c r="I1355" s="199">
        <v>101.38791999999999</v>
      </c>
    </row>
    <row r="1356" spans="1:9" x14ac:dyDescent="0.25">
      <c r="A1356" s="129">
        <v>2017</v>
      </c>
      <c r="B1356" s="129" t="s">
        <v>738</v>
      </c>
      <c r="D1356" s="129" t="s">
        <v>728</v>
      </c>
      <c r="E1356" s="129" t="s">
        <v>686</v>
      </c>
      <c r="F1356" s="129" t="s">
        <v>628</v>
      </c>
      <c r="G1356" s="129" t="s">
        <v>753</v>
      </c>
      <c r="I1356" s="199">
        <v>2143.5130600000007</v>
      </c>
    </row>
    <row r="1357" spans="1:9" x14ac:dyDescent="0.25">
      <c r="A1357" s="129">
        <v>2017</v>
      </c>
      <c r="B1357" s="129" t="s">
        <v>733</v>
      </c>
      <c r="C1357" s="129" t="s">
        <v>727</v>
      </c>
      <c r="E1357" s="129" t="s">
        <v>734</v>
      </c>
      <c r="F1357" s="129" t="s">
        <v>628</v>
      </c>
      <c r="G1357" s="129" t="s">
        <v>754</v>
      </c>
      <c r="I1357" s="199">
        <v>4580.3151662893961</v>
      </c>
    </row>
    <row r="1358" spans="1:9" x14ac:dyDescent="0.25">
      <c r="A1358" s="129">
        <v>2017</v>
      </c>
      <c r="B1358" s="129" t="s">
        <v>733</v>
      </c>
      <c r="C1358" s="129" t="s">
        <v>727</v>
      </c>
      <c r="E1358" s="129" t="s">
        <v>736</v>
      </c>
      <c r="F1358" s="129" t="s">
        <v>628</v>
      </c>
      <c r="G1358" s="129" t="s">
        <v>754</v>
      </c>
      <c r="I1358" s="199">
        <v>15737.167603182164</v>
      </c>
    </row>
    <row r="1359" spans="1:9" x14ac:dyDescent="0.25">
      <c r="A1359" s="129">
        <v>2017</v>
      </c>
      <c r="B1359" s="129" t="s">
        <v>733</v>
      </c>
      <c r="C1359" s="129" t="s">
        <v>727</v>
      </c>
      <c r="E1359" s="129" t="s">
        <v>737</v>
      </c>
      <c r="F1359" s="129" t="s">
        <v>628</v>
      </c>
      <c r="G1359" s="129" t="s">
        <v>754</v>
      </c>
      <c r="I1359" s="199">
        <v>9246.6938015258438</v>
      </c>
    </row>
    <row r="1360" spans="1:9" x14ac:dyDescent="0.25">
      <c r="A1360" s="129">
        <v>2017</v>
      </c>
      <c r="B1360" s="129" t="s">
        <v>738</v>
      </c>
      <c r="D1360" s="129" t="s">
        <v>728</v>
      </c>
      <c r="E1360" s="129" t="s">
        <v>676</v>
      </c>
      <c r="F1360" s="129" t="s">
        <v>628</v>
      </c>
      <c r="G1360" s="129" t="s">
        <v>754</v>
      </c>
      <c r="I1360" s="199">
        <v>11418.265018373373</v>
      </c>
    </row>
    <row r="1361" spans="1:9" x14ac:dyDescent="0.25">
      <c r="A1361" s="129">
        <v>2017</v>
      </c>
      <c r="C1361" s="129" t="s">
        <v>727</v>
      </c>
      <c r="D1361" s="129" t="s">
        <v>728</v>
      </c>
      <c r="E1361" s="129" t="s">
        <v>677</v>
      </c>
      <c r="F1361" s="129" t="s">
        <v>628</v>
      </c>
      <c r="G1361" s="129" t="s">
        <v>754</v>
      </c>
      <c r="I1361" s="199">
        <v>30120.361464937094</v>
      </c>
    </row>
    <row r="1362" spans="1:9" x14ac:dyDescent="0.25">
      <c r="A1362" s="129">
        <v>2017</v>
      </c>
      <c r="B1362" s="129" t="s">
        <v>733</v>
      </c>
      <c r="C1362" s="129" t="s">
        <v>727</v>
      </c>
      <c r="E1362" s="129" t="s">
        <v>739</v>
      </c>
      <c r="F1362" s="129" t="s">
        <v>628</v>
      </c>
      <c r="G1362" s="129" t="s">
        <v>754</v>
      </c>
      <c r="I1362" s="199">
        <v>2331.5962077577869</v>
      </c>
    </row>
    <row r="1363" spans="1:9" x14ac:dyDescent="0.25">
      <c r="A1363" s="129">
        <v>2017</v>
      </c>
      <c r="B1363" s="129" t="s">
        <v>733</v>
      </c>
      <c r="C1363" s="129" t="s">
        <v>727</v>
      </c>
      <c r="E1363" s="129" t="s">
        <v>740</v>
      </c>
      <c r="F1363" s="129" t="s">
        <v>628</v>
      </c>
      <c r="G1363" s="129" t="s">
        <v>754</v>
      </c>
      <c r="I1363" s="199">
        <v>5197.8202861530826</v>
      </c>
    </row>
    <row r="1364" spans="1:9" x14ac:dyDescent="0.25">
      <c r="A1364" s="129">
        <v>2017</v>
      </c>
      <c r="B1364" s="129" t="s">
        <v>738</v>
      </c>
      <c r="D1364" s="129" t="s">
        <v>728</v>
      </c>
      <c r="E1364" s="129" t="s">
        <v>678</v>
      </c>
      <c r="F1364" s="129" t="s">
        <v>628</v>
      </c>
      <c r="G1364" s="129" t="s">
        <v>754</v>
      </c>
      <c r="I1364" s="199">
        <v>3739.7707619746466</v>
      </c>
    </row>
    <row r="1365" spans="1:9" x14ac:dyDescent="0.25">
      <c r="A1365" s="129">
        <v>2017</v>
      </c>
      <c r="B1365" s="129" t="s">
        <v>733</v>
      </c>
      <c r="C1365" s="129" t="s">
        <v>727</v>
      </c>
      <c r="E1365" s="129" t="s">
        <v>741</v>
      </c>
      <c r="F1365" s="129" t="s">
        <v>628</v>
      </c>
      <c r="G1365" s="129" t="s">
        <v>754</v>
      </c>
      <c r="I1365" s="199">
        <v>6823.4159353647865</v>
      </c>
    </row>
    <row r="1366" spans="1:9" x14ac:dyDescent="0.25">
      <c r="A1366" s="129">
        <v>2017</v>
      </c>
      <c r="B1366" s="129" t="s">
        <v>733</v>
      </c>
      <c r="C1366" s="129" t="s">
        <v>727</v>
      </c>
      <c r="E1366" s="129" t="s">
        <v>742</v>
      </c>
      <c r="F1366" s="129" t="s">
        <v>628</v>
      </c>
      <c r="G1366" s="129" t="s">
        <v>754</v>
      </c>
      <c r="I1366" s="199">
        <v>6922.1556544167288</v>
      </c>
    </row>
    <row r="1367" spans="1:9" x14ac:dyDescent="0.25">
      <c r="A1367" s="129">
        <v>2017</v>
      </c>
      <c r="B1367" s="129" t="s">
        <v>738</v>
      </c>
      <c r="D1367" s="129" t="s">
        <v>728</v>
      </c>
      <c r="E1367" s="129" t="s">
        <v>679</v>
      </c>
      <c r="F1367" s="129" t="s">
        <v>628</v>
      </c>
      <c r="G1367" s="129" t="s">
        <v>754</v>
      </c>
      <c r="I1367" s="199">
        <v>6864.1250609603776</v>
      </c>
    </row>
    <row r="1368" spans="1:9" x14ac:dyDescent="0.25">
      <c r="A1368" s="129">
        <v>2017</v>
      </c>
      <c r="B1368" s="129" t="s">
        <v>733</v>
      </c>
      <c r="C1368" s="129" t="s">
        <v>727</v>
      </c>
      <c r="E1368" s="129" t="s">
        <v>743</v>
      </c>
      <c r="F1368" s="129" t="s">
        <v>628</v>
      </c>
      <c r="G1368" s="129" t="s">
        <v>754</v>
      </c>
      <c r="I1368" s="199"/>
    </row>
    <row r="1369" spans="1:9" x14ac:dyDescent="0.25">
      <c r="A1369" s="129">
        <v>2017</v>
      </c>
      <c r="B1369" s="129" t="s">
        <v>733</v>
      </c>
      <c r="C1369" s="129" t="s">
        <v>727</v>
      </c>
      <c r="E1369" s="129" t="s">
        <v>744</v>
      </c>
      <c r="F1369" s="129" t="s">
        <v>628</v>
      </c>
      <c r="G1369" s="129" t="s">
        <v>754</v>
      </c>
      <c r="I1369" s="199"/>
    </row>
    <row r="1370" spans="1:9" x14ac:dyDescent="0.25">
      <c r="A1370" s="129">
        <v>2017</v>
      </c>
      <c r="B1370" s="129" t="s">
        <v>738</v>
      </c>
      <c r="D1370" s="129" t="s">
        <v>728</v>
      </c>
      <c r="E1370" s="129" t="s">
        <v>680</v>
      </c>
      <c r="F1370" s="129" t="s">
        <v>628</v>
      </c>
      <c r="G1370" s="129" t="s">
        <v>754</v>
      </c>
      <c r="I1370" s="199">
        <v>5911.7685121294526</v>
      </c>
    </row>
    <row r="1371" spans="1:9" x14ac:dyDescent="0.25">
      <c r="A1371" s="129">
        <v>2017</v>
      </c>
      <c r="C1371" s="129" t="s">
        <v>727</v>
      </c>
      <c r="D1371" s="129" t="s">
        <v>728</v>
      </c>
      <c r="E1371" s="129" t="s">
        <v>681</v>
      </c>
      <c r="F1371" s="129" t="s">
        <v>628</v>
      </c>
      <c r="G1371" s="129" t="s">
        <v>754</v>
      </c>
      <c r="I1371" s="199">
        <v>8417.4719293934213</v>
      </c>
    </row>
    <row r="1372" spans="1:9" x14ac:dyDescent="0.25">
      <c r="A1372" s="129">
        <v>2017</v>
      </c>
      <c r="B1372" s="129" t="s">
        <v>733</v>
      </c>
      <c r="C1372" s="129" t="s">
        <v>727</v>
      </c>
      <c r="E1372" s="129" t="s">
        <v>745</v>
      </c>
      <c r="F1372" s="129" t="s">
        <v>628</v>
      </c>
      <c r="G1372" s="129" t="s">
        <v>754</v>
      </c>
      <c r="I1372" s="199">
        <v>16081.457546017693</v>
      </c>
    </row>
    <row r="1373" spans="1:9" x14ac:dyDescent="0.25">
      <c r="A1373" s="129">
        <v>2017</v>
      </c>
      <c r="B1373" s="129" t="s">
        <v>733</v>
      </c>
      <c r="C1373" s="129" t="s">
        <v>727</v>
      </c>
      <c r="E1373" s="129" t="s">
        <v>746</v>
      </c>
      <c r="F1373" s="129" t="s">
        <v>628</v>
      </c>
      <c r="G1373" s="129" t="s">
        <v>754</v>
      </c>
      <c r="I1373" s="199">
        <v>5630.0389059184154</v>
      </c>
    </row>
    <row r="1374" spans="1:9" x14ac:dyDescent="0.25">
      <c r="A1374" s="129">
        <v>2017</v>
      </c>
      <c r="B1374" s="129" t="s">
        <v>738</v>
      </c>
      <c r="D1374" s="129" t="s">
        <v>728</v>
      </c>
      <c r="E1374" s="129" t="s">
        <v>682</v>
      </c>
      <c r="F1374" s="129" t="s">
        <v>628</v>
      </c>
      <c r="G1374" s="129" t="s">
        <v>754</v>
      </c>
      <c r="I1374" s="199">
        <v>14252.858532374734</v>
      </c>
    </row>
    <row r="1375" spans="1:9" x14ac:dyDescent="0.25">
      <c r="A1375" s="129">
        <v>2017</v>
      </c>
      <c r="C1375" s="129" t="s">
        <v>727</v>
      </c>
      <c r="D1375" s="129" t="s">
        <v>728</v>
      </c>
      <c r="E1375" s="129" t="s">
        <v>683</v>
      </c>
      <c r="F1375" s="129" t="s">
        <v>628</v>
      </c>
      <c r="G1375" s="129" t="s">
        <v>754</v>
      </c>
      <c r="I1375" s="199">
        <v>6579.0914621780585</v>
      </c>
    </row>
    <row r="1376" spans="1:9" x14ac:dyDescent="0.25">
      <c r="A1376" s="129">
        <v>2017</v>
      </c>
      <c r="B1376" s="129" t="s">
        <v>733</v>
      </c>
      <c r="E1376" s="129" t="s">
        <v>747</v>
      </c>
      <c r="F1376" s="129" t="s">
        <v>628</v>
      </c>
      <c r="G1376" s="129" t="s">
        <v>754</v>
      </c>
      <c r="I1376" s="199"/>
    </row>
    <row r="1377" spans="1:9" x14ac:dyDescent="0.25">
      <c r="A1377" s="129">
        <v>2017</v>
      </c>
      <c r="B1377" s="129" t="s">
        <v>733</v>
      </c>
      <c r="E1377" s="129" t="s">
        <v>748</v>
      </c>
      <c r="F1377" s="129" t="s">
        <v>628</v>
      </c>
      <c r="G1377" s="129" t="s">
        <v>754</v>
      </c>
      <c r="I1377" s="199"/>
    </row>
    <row r="1378" spans="1:9" x14ac:dyDescent="0.25">
      <c r="A1378" s="129">
        <v>2017</v>
      </c>
      <c r="B1378" s="129" t="s">
        <v>738</v>
      </c>
      <c r="C1378" s="129" t="s">
        <v>727</v>
      </c>
      <c r="D1378" s="129" t="s">
        <v>728</v>
      </c>
      <c r="E1378" s="129" t="s">
        <v>684</v>
      </c>
      <c r="F1378" s="129" t="s">
        <v>628</v>
      </c>
      <c r="G1378" s="129" t="s">
        <v>754</v>
      </c>
      <c r="I1378" s="199">
        <v>23863.006581668124</v>
      </c>
    </row>
    <row r="1379" spans="1:9" x14ac:dyDescent="0.25">
      <c r="A1379" s="129">
        <v>2017</v>
      </c>
      <c r="C1379" s="129" t="s">
        <v>727</v>
      </c>
      <c r="D1379" s="129" t="s">
        <v>728</v>
      </c>
      <c r="E1379" s="129" t="s">
        <v>685</v>
      </c>
      <c r="F1379" s="129" t="s">
        <v>628</v>
      </c>
      <c r="G1379" s="129" t="s">
        <v>754</v>
      </c>
      <c r="I1379" s="199">
        <v>4754.2204754885406</v>
      </c>
    </row>
    <row r="1380" spans="1:9" x14ac:dyDescent="0.25">
      <c r="A1380" s="129">
        <v>2017</v>
      </c>
      <c r="B1380" s="129" t="s">
        <v>733</v>
      </c>
      <c r="C1380" s="129" t="s">
        <v>727</v>
      </c>
      <c r="E1380" s="129" t="s">
        <v>749</v>
      </c>
      <c r="F1380" s="129" t="s">
        <v>628</v>
      </c>
      <c r="G1380" s="129" t="s">
        <v>754</v>
      </c>
      <c r="I1380" s="199">
        <v>19506.145551584239</v>
      </c>
    </row>
    <row r="1381" spans="1:9" x14ac:dyDescent="0.25">
      <c r="A1381" s="129">
        <v>2017</v>
      </c>
      <c r="B1381" s="129" t="s">
        <v>733</v>
      </c>
      <c r="C1381" s="129" t="s">
        <v>727</v>
      </c>
      <c r="E1381" s="129" t="s">
        <v>750</v>
      </c>
      <c r="F1381" s="129" t="s">
        <v>628</v>
      </c>
      <c r="G1381" s="129" t="s">
        <v>754</v>
      </c>
      <c r="I1381" s="199">
        <v>3124.5794590304872</v>
      </c>
    </row>
    <row r="1382" spans="1:9" x14ac:dyDescent="0.25">
      <c r="A1382" s="129">
        <v>2017</v>
      </c>
      <c r="B1382" s="129" t="s">
        <v>738</v>
      </c>
      <c r="D1382" s="129" t="s">
        <v>728</v>
      </c>
      <c r="E1382" s="129" t="s">
        <v>686</v>
      </c>
      <c r="F1382" s="129" t="s">
        <v>628</v>
      </c>
      <c r="G1382" s="129" t="s">
        <v>754</v>
      </c>
      <c r="I1382" s="199">
        <v>14339.736083480509</v>
      </c>
    </row>
    <row r="1383" spans="1:9" x14ac:dyDescent="0.25">
      <c r="A1383" s="129">
        <v>2017</v>
      </c>
      <c r="B1383" s="129" t="s">
        <v>733</v>
      </c>
      <c r="C1383" s="129" t="s">
        <v>727</v>
      </c>
      <c r="E1383" s="129" t="s">
        <v>734</v>
      </c>
      <c r="F1383" s="129" t="s">
        <v>628</v>
      </c>
      <c r="G1383" s="129" t="s">
        <v>755</v>
      </c>
      <c r="I1383" s="199">
        <v>1288.1880762575643</v>
      </c>
    </row>
    <row r="1384" spans="1:9" x14ac:dyDescent="0.25">
      <c r="A1384" s="129">
        <v>2017</v>
      </c>
      <c r="B1384" s="129" t="s">
        <v>733</v>
      </c>
      <c r="C1384" s="129" t="s">
        <v>727</v>
      </c>
      <c r="E1384" s="129" t="s">
        <v>736</v>
      </c>
      <c r="F1384" s="129" t="s">
        <v>628</v>
      </c>
      <c r="G1384" s="129" t="s">
        <v>755</v>
      </c>
      <c r="I1384" s="199">
        <v>9132.779066618783</v>
      </c>
    </row>
    <row r="1385" spans="1:9" x14ac:dyDescent="0.25">
      <c r="A1385" s="129">
        <v>2017</v>
      </c>
      <c r="B1385" s="129" t="s">
        <v>733</v>
      </c>
      <c r="C1385" s="129" t="s">
        <v>727</v>
      </c>
      <c r="E1385" s="129" t="s">
        <v>737</v>
      </c>
      <c r="F1385" s="129" t="s">
        <v>628</v>
      </c>
      <c r="G1385" s="129" t="s">
        <v>755</v>
      </c>
      <c r="I1385" s="199">
        <v>2483.5653983318898</v>
      </c>
    </row>
    <row r="1386" spans="1:9" x14ac:dyDescent="0.25">
      <c r="A1386" s="129">
        <v>2017</v>
      </c>
      <c r="B1386" s="129" t="s">
        <v>738</v>
      </c>
      <c r="D1386" s="129" t="s">
        <v>728</v>
      </c>
      <c r="E1386" s="129" t="s">
        <v>676</v>
      </c>
      <c r="F1386" s="129" t="s">
        <v>628</v>
      </c>
      <c r="G1386" s="129" t="s">
        <v>755</v>
      </c>
      <c r="I1386" s="199">
        <v>12904.532541208237</v>
      </c>
    </row>
    <row r="1387" spans="1:9" x14ac:dyDescent="0.25">
      <c r="A1387" s="129">
        <v>2017</v>
      </c>
      <c r="C1387" s="129" t="s">
        <v>727</v>
      </c>
      <c r="D1387" s="129" t="s">
        <v>728</v>
      </c>
      <c r="E1387" s="129" t="s">
        <v>677</v>
      </c>
      <c r="F1387" s="129" t="s">
        <v>628</v>
      </c>
      <c r="G1387" s="129" t="s">
        <v>755</v>
      </c>
      <c r="I1387" s="199">
        <v>19284.304755631256</v>
      </c>
    </row>
    <row r="1388" spans="1:9" x14ac:dyDescent="0.25">
      <c r="A1388" s="129">
        <v>2017</v>
      </c>
      <c r="B1388" s="129" t="s">
        <v>733</v>
      </c>
      <c r="C1388" s="129" t="s">
        <v>727</v>
      </c>
      <c r="E1388" s="129" t="s">
        <v>739</v>
      </c>
      <c r="F1388" s="129" t="s">
        <v>628</v>
      </c>
      <c r="G1388" s="129" t="s">
        <v>755</v>
      </c>
      <c r="I1388" s="199">
        <v>439.24328175622099</v>
      </c>
    </row>
    <row r="1389" spans="1:9" x14ac:dyDescent="0.25">
      <c r="A1389" s="129">
        <v>2017</v>
      </c>
      <c r="B1389" s="129" t="s">
        <v>733</v>
      </c>
      <c r="C1389" s="129" t="s">
        <v>727</v>
      </c>
      <c r="E1389" s="129" t="s">
        <v>740</v>
      </c>
      <c r="F1389" s="129" t="s">
        <v>628</v>
      </c>
      <c r="G1389" s="129" t="s">
        <v>755</v>
      </c>
      <c r="I1389" s="199">
        <v>945.70843791829975</v>
      </c>
    </row>
    <row r="1390" spans="1:9" x14ac:dyDescent="0.25">
      <c r="A1390" s="129">
        <v>2017</v>
      </c>
      <c r="B1390" s="129" t="s">
        <v>738</v>
      </c>
      <c r="D1390" s="129" t="s">
        <v>728</v>
      </c>
      <c r="E1390" s="129" t="s">
        <v>678</v>
      </c>
      <c r="F1390" s="129" t="s">
        <v>628</v>
      </c>
      <c r="G1390" s="129" t="s">
        <v>755</v>
      </c>
      <c r="I1390" s="199">
        <v>1384.9517196745207</v>
      </c>
    </row>
    <row r="1391" spans="1:9" x14ac:dyDescent="0.25">
      <c r="A1391" s="129">
        <v>2017</v>
      </c>
      <c r="B1391" s="129" t="s">
        <v>733</v>
      </c>
      <c r="C1391" s="129" t="s">
        <v>727</v>
      </c>
      <c r="E1391" s="129" t="s">
        <v>741</v>
      </c>
      <c r="F1391" s="129" t="s">
        <v>628</v>
      </c>
      <c r="G1391" s="129" t="s">
        <v>755</v>
      </c>
      <c r="I1391" s="199">
        <v>1618.6692183157963</v>
      </c>
    </row>
    <row r="1392" spans="1:9" x14ac:dyDescent="0.25">
      <c r="A1392" s="129">
        <v>2017</v>
      </c>
      <c r="B1392" s="129" t="s">
        <v>733</v>
      </c>
      <c r="C1392" s="129" t="s">
        <v>727</v>
      </c>
      <c r="E1392" s="129" t="s">
        <v>742</v>
      </c>
      <c r="F1392" s="129" t="s">
        <v>628</v>
      </c>
      <c r="G1392" s="129" t="s">
        <v>755</v>
      </c>
      <c r="I1392" s="199">
        <v>1151.9467015165862</v>
      </c>
    </row>
    <row r="1393" spans="1:9" x14ac:dyDescent="0.25">
      <c r="A1393" s="129">
        <v>2017</v>
      </c>
      <c r="B1393" s="129" t="s">
        <v>738</v>
      </c>
      <c r="D1393" s="129" t="s">
        <v>728</v>
      </c>
      <c r="E1393" s="129" t="s">
        <v>679</v>
      </c>
      <c r="F1393" s="129" t="s">
        <v>628</v>
      </c>
      <c r="G1393" s="129" t="s">
        <v>755</v>
      </c>
      <c r="I1393" s="199">
        <v>2770.6159198323821</v>
      </c>
    </row>
    <row r="1394" spans="1:9" x14ac:dyDescent="0.25">
      <c r="A1394" s="129">
        <v>2017</v>
      </c>
      <c r="B1394" s="129" t="s">
        <v>733</v>
      </c>
      <c r="C1394" s="129" t="s">
        <v>727</v>
      </c>
      <c r="E1394" s="129" t="s">
        <v>743</v>
      </c>
      <c r="F1394" s="129" t="s">
        <v>628</v>
      </c>
      <c r="G1394" s="129" t="s">
        <v>755</v>
      </c>
      <c r="I1394" s="199"/>
    </row>
    <row r="1395" spans="1:9" x14ac:dyDescent="0.25">
      <c r="A1395" s="129">
        <v>2017</v>
      </c>
      <c r="B1395" s="129" t="s">
        <v>733</v>
      </c>
      <c r="C1395" s="129" t="s">
        <v>727</v>
      </c>
      <c r="E1395" s="129" t="s">
        <v>744</v>
      </c>
      <c r="F1395" s="129" t="s">
        <v>628</v>
      </c>
      <c r="G1395" s="129" t="s">
        <v>755</v>
      </c>
      <c r="I1395" s="199"/>
    </row>
    <row r="1396" spans="1:9" x14ac:dyDescent="0.25">
      <c r="A1396" s="129">
        <v>2017</v>
      </c>
      <c r="B1396" s="129" t="s">
        <v>738</v>
      </c>
      <c r="D1396" s="129" t="s">
        <v>728</v>
      </c>
      <c r="E1396" s="129" t="s">
        <v>680</v>
      </c>
      <c r="F1396" s="129" t="s">
        <v>628</v>
      </c>
      <c r="G1396" s="129" t="s">
        <v>755</v>
      </c>
      <c r="I1396" s="199">
        <v>1678.2683706254356</v>
      </c>
    </row>
    <row r="1397" spans="1:9" x14ac:dyDescent="0.25">
      <c r="A1397" s="129">
        <v>2017</v>
      </c>
      <c r="C1397" s="129" t="s">
        <v>727</v>
      </c>
      <c r="D1397" s="129" t="s">
        <v>728</v>
      </c>
      <c r="E1397" s="129" t="s">
        <v>681</v>
      </c>
      <c r="F1397" s="129" t="s">
        <v>628</v>
      </c>
      <c r="G1397" s="129" t="s">
        <v>755</v>
      </c>
      <c r="I1397" s="199">
        <v>3815.2295908079182</v>
      </c>
    </row>
    <row r="1398" spans="1:9" x14ac:dyDescent="0.25">
      <c r="A1398" s="129">
        <v>2017</v>
      </c>
      <c r="B1398" s="129" t="s">
        <v>733</v>
      </c>
      <c r="C1398" s="129" t="s">
        <v>727</v>
      </c>
      <c r="E1398" s="129" t="s">
        <v>745</v>
      </c>
      <c r="F1398" s="129" t="s">
        <v>628</v>
      </c>
      <c r="G1398" s="129" t="s">
        <v>755</v>
      </c>
      <c r="I1398" s="199">
        <v>8029.2091264026531</v>
      </c>
    </row>
    <row r="1399" spans="1:9" x14ac:dyDescent="0.25">
      <c r="A1399" s="129">
        <v>2017</v>
      </c>
      <c r="B1399" s="129" t="s">
        <v>733</v>
      </c>
      <c r="C1399" s="129" t="s">
        <v>727</v>
      </c>
      <c r="E1399" s="129" t="s">
        <v>746</v>
      </c>
      <c r="F1399" s="129" t="s">
        <v>628</v>
      </c>
      <c r="G1399" s="129" t="s">
        <v>755</v>
      </c>
      <c r="I1399" s="199">
        <v>596.11209908029252</v>
      </c>
    </row>
    <row r="1400" spans="1:9" x14ac:dyDescent="0.25">
      <c r="A1400" s="129">
        <v>2017</v>
      </c>
      <c r="B1400" s="129" t="s">
        <v>738</v>
      </c>
      <c r="D1400" s="129" t="s">
        <v>728</v>
      </c>
      <c r="E1400" s="129" t="s">
        <v>682</v>
      </c>
      <c r="F1400" s="129" t="s">
        <v>628</v>
      </c>
      <c r="G1400" s="129" t="s">
        <v>755</v>
      </c>
      <c r="I1400" s="199">
        <v>8625.321225482945</v>
      </c>
    </row>
    <row r="1401" spans="1:9" x14ac:dyDescent="0.25">
      <c r="A1401" s="129">
        <v>2017</v>
      </c>
      <c r="C1401" s="129" t="s">
        <v>727</v>
      </c>
      <c r="D1401" s="129" t="s">
        <v>728</v>
      </c>
      <c r="E1401" s="129" t="s">
        <v>683</v>
      </c>
      <c r="F1401" s="129" t="s">
        <v>628</v>
      </c>
      <c r="G1401" s="129" t="s">
        <v>755</v>
      </c>
      <c r="I1401" s="199">
        <v>1682.168927366341</v>
      </c>
    </row>
    <row r="1402" spans="1:9" x14ac:dyDescent="0.25">
      <c r="A1402" s="129">
        <v>2017</v>
      </c>
      <c r="B1402" s="129" t="s">
        <v>733</v>
      </c>
      <c r="E1402" s="129" t="s">
        <v>747</v>
      </c>
      <c r="F1402" s="129" t="s">
        <v>628</v>
      </c>
      <c r="G1402" s="129" t="s">
        <v>755</v>
      </c>
      <c r="I1402" s="199">
        <v>0</v>
      </c>
    </row>
    <row r="1403" spans="1:9" x14ac:dyDescent="0.25">
      <c r="A1403" s="129">
        <v>2017</v>
      </c>
      <c r="B1403" s="129" t="s">
        <v>733</v>
      </c>
      <c r="E1403" s="129" t="s">
        <v>748</v>
      </c>
      <c r="F1403" s="129" t="s">
        <v>628</v>
      </c>
      <c r="G1403" s="129" t="s">
        <v>755</v>
      </c>
      <c r="I1403" s="199">
        <v>0</v>
      </c>
    </row>
    <row r="1404" spans="1:9" x14ac:dyDescent="0.25">
      <c r="A1404" s="129">
        <v>2017</v>
      </c>
      <c r="B1404" s="129" t="s">
        <v>738</v>
      </c>
      <c r="C1404" s="129" t="s">
        <v>727</v>
      </c>
      <c r="D1404" s="129" t="s">
        <v>728</v>
      </c>
      <c r="E1404" s="129" t="s">
        <v>684</v>
      </c>
      <c r="F1404" s="129" t="s">
        <v>628</v>
      </c>
      <c r="G1404" s="129" t="s">
        <v>755</v>
      </c>
      <c r="I1404" s="199">
        <v>10416.592895456006</v>
      </c>
    </row>
    <row r="1405" spans="1:9" x14ac:dyDescent="0.25">
      <c r="A1405" s="129">
        <v>2017</v>
      </c>
      <c r="C1405" s="129" t="s">
        <v>727</v>
      </c>
      <c r="D1405" s="129" t="s">
        <v>728</v>
      </c>
      <c r="E1405" s="129" t="s">
        <v>685</v>
      </c>
      <c r="F1405" s="129" t="s">
        <v>628</v>
      </c>
      <c r="G1405" s="129" t="s">
        <v>755</v>
      </c>
      <c r="I1405" s="199">
        <v>1108.7176426756596</v>
      </c>
    </row>
    <row r="1406" spans="1:9" x14ac:dyDescent="0.25">
      <c r="A1406" s="129">
        <v>2017</v>
      </c>
      <c r="B1406" s="129" t="s">
        <v>733</v>
      </c>
      <c r="C1406" s="129" t="s">
        <v>727</v>
      </c>
      <c r="E1406" s="129" t="s">
        <v>749</v>
      </c>
      <c r="F1406" s="129" t="s">
        <v>628</v>
      </c>
      <c r="G1406" s="129" t="s">
        <v>755</v>
      </c>
      <c r="I1406" s="199">
        <v>3102.3488167095256</v>
      </c>
    </row>
    <row r="1407" spans="1:9" x14ac:dyDescent="0.25">
      <c r="A1407" s="129">
        <v>2017</v>
      </c>
      <c r="B1407" s="129" t="s">
        <v>733</v>
      </c>
      <c r="C1407" s="129" t="s">
        <v>727</v>
      </c>
      <c r="E1407" s="129" t="s">
        <v>750</v>
      </c>
      <c r="F1407" s="129" t="s">
        <v>628</v>
      </c>
      <c r="G1407" s="129" t="s">
        <v>755</v>
      </c>
      <c r="I1407" s="199">
        <v>226.83862771720868</v>
      </c>
    </row>
    <row r="1408" spans="1:9" x14ac:dyDescent="0.25">
      <c r="A1408" s="129">
        <v>2017</v>
      </c>
      <c r="B1408" s="129" t="s">
        <v>738</v>
      </c>
      <c r="D1408" s="129" t="s">
        <v>728</v>
      </c>
      <c r="E1408" s="129" t="s">
        <v>686</v>
      </c>
      <c r="F1408" s="129" t="s">
        <v>628</v>
      </c>
      <c r="G1408" s="129" t="s">
        <v>755</v>
      </c>
      <c r="I1408" s="199">
        <v>3329.1874444267346</v>
      </c>
    </row>
    <row r="1409" spans="1:9" x14ac:dyDescent="0.25">
      <c r="A1409" s="129">
        <v>2018</v>
      </c>
      <c r="B1409" s="129" t="s">
        <v>733</v>
      </c>
      <c r="C1409" s="129" t="s">
        <v>727</v>
      </c>
      <c r="E1409" s="129" t="s">
        <v>734</v>
      </c>
      <c r="F1409" s="129" t="s">
        <v>628</v>
      </c>
      <c r="G1409" s="129" t="s">
        <v>735</v>
      </c>
      <c r="I1409" s="199">
        <v>1387.0376799928615</v>
      </c>
    </row>
    <row r="1410" spans="1:9" x14ac:dyDescent="0.25">
      <c r="A1410" s="129">
        <v>2018</v>
      </c>
      <c r="B1410" s="129" t="s">
        <v>733</v>
      </c>
      <c r="C1410" s="129" t="s">
        <v>727</v>
      </c>
      <c r="E1410" s="129" t="s">
        <v>736</v>
      </c>
      <c r="F1410" s="129" t="s">
        <v>628</v>
      </c>
      <c r="G1410" s="129" t="s">
        <v>735</v>
      </c>
      <c r="I1410" s="199">
        <v>10594.675845362643</v>
      </c>
    </row>
    <row r="1411" spans="1:9" x14ac:dyDescent="0.25">
      <c r="A1411" s="129">
        <v>2018</v>
      </c>
      <c r="B1411" s="129" t="s">
        <v>733</v>
      </c>
      <c r="C1411" s="129" t="s">
        <v>727</v>
      </c>
      <c r="E1411" s="129" t="s">
        <v>737</v>
      </c>
      <c r="F1411" s="129" t="s">
        <v>628</v>
      </c>
      <c r="G1411" s="129" t="s">
        <v>735</v>
      </c>
      <c r="I1411" s="199">
        <v>2324.9378013758073</v>
      </c>
    </row>
    <row r="1412" spans="1:9" x14ac:dyDescent="0.25">
      <c r="A1412" s="129">
        <v>2018</v>
      </c>
      <c r="B1412" s="129" t="s">
        <v>738</v>
      </c>
      <c r="D1412" s="129" t="s">
        <v>728</v>
      </c>
      <c r="E1412" s="129" t="s">
        <v>676</v>
      </c>
      <c r="F1412" s="129" t="s">
        <v>628</v>
      </c>
      <c r="G1412" s="129" t="s">
        <v>735</v>
      </c>
      <c r="I1412" s="199">
        <v>14306.651326731311</v>
      </c>
    </row>
    <row r="1413" spans="1:9" x14ac:dyDescent="0.25">
      <c r="A1413" s="129">
        <v>2018</v>
      </c>
      <c r="C1413" s="129" t="s">
        <v>727</v>
      </c>
      <c r="D1413" s="129" t="s">
        <v>728</v>
      </c>
      <c r="E1413" s="129" t="s">
        <v>677</v>
      </c>
      <c r="F1413" s="129" t="s">
        <v>628</v>
      </c>
      <c r="G1413" s="129" t="s">
        <v>735</v>
      </c>
      <c r="I1413" s="199">
        <v>19949.896467289371</v>
      </c>
    </row>
    <row r="1414" spans="1:9" x14ac:dyDescent="0.25">
      <c r="A1414" s="129">
        <v>2018</v>
      </c>
      <c r="B1414" s="129" t="s">
        <v>733</v>
      </c>
      <c r="C1414" s="129" t="s">
        <v>727</v>
      </c>
      <c r="E1414" s="129" t="s">
        <v>739</v>
      </c>
      <c r="F1414" s="129" t="s">
        <v>628</v>
      </c>
      <c r="G1414" s="129" t="s">
        <v>735</v>
      </c>
      <c r="I1414" s="199">
        <v>577.07946778638438</v>
      </c>
    </row>
    <row r="1415" spans="1:9" x14ac:dyDescent="0.25">
      <c r="A1415" s="129">
        <v>2018</v>
      </c>
      <c r="B1415" s="129" t="s">
        <v>733</v>
      </c>
      <c r="C1415" s="129" t="s">
        <v>727</v>
      </c>
      <c r="E1415" s="129" t="s">
        <v>740</v>
      </c>
      <c r="F1415" s="129" t="s">
        <v>628</v>
      </c>
      <c r="G1415" s="129" t="s">
        <v>735</v>
      </c>
      <c r="I1415" s="199">
        <v>945.05290149785196</v>
      </c>
    </row>
    <row r="1416" spans="1:9" x14ac:dyDescent="0.25">
      <c r="A1416" s="129">
        <v>2018</v>
      </c>
      <c r="B1416" s="129" t="s">
        <v>738</v>
      </c>
      <c r="D1416" s="129" t="s">
        <v>728</v>
      </c>
      <c r="E1416" s="129" t="s">
        <v>678</v>
      </c>
      <c r="F1416" s="129" t="s">
        <v>628</v>
      </c>
      <c r="G1416" s="129" t="s">
        <v>735</v>
      </c>
      <c r="I1416" s="199">
        <v>1522.1323692842363</v>
      </c>
    </row>
    <row r="1417" spans="1:9" x14ac:dyDescent="0.25">
      <c r="A1417" s="129">
        <v>2018</v>
      </c>
      <c r="B1417" s="129" t="s">
        <v>733</v>
      </c>
      <c r="C1417" s="129" t="s">
        <v>727</v>
      </c>
      <c r="E1417" s="129" t="s">
        <v>741</v>
      </c>
      <c r="F1417" s="129" t="s">
        <v>628</v>
      </c>
      <c r="G1417" s="129" t="s">
        <v>735</v>
      </c>
      <c r="I1417" s="199">
        <v>2101.5254845010259</v>
      </c>
    </row>
    <row r="1418" spans="1:9" x14ac:dyDescent="0.25">
      <c r="A1418" s="129">
        <v>2018</v>
      </c>
      <c r="B1418" s="129" t="s">
        <v>733</v>
      </c>
      <c r="C1418" s="129" t="s">
        <v>727</v>
      </c>
      <c r="E1418" s="129" t="s">
        <v>742</v>
      </c>
      <c r="F1418" s="129" t="s">
        <v>628</v>
      </c>
      <c r="G1418" s="129" t="s">
        <v>735</v>
      </c>
      <c r="I1418" s="199">
        <v>1287.9067557965468</v>
      </c>
    </row>
    <row r="1419" spans="1:9" x14ac:dyDescent="0.25">
      <c r="A1419" s="129">
        <v>2018</v>
      </c>
      <c r="B1419" s="129" t="s">
        <v>738</v>
      </c>
      <c r="D1419" s="129" t="s">
        <v>728</v>
      </c>
      <c r="E1419" s="129" t="s">
        <v>679</v>
      </c>
      <c r="F1419" s="129" t="s">
        <v>628</v>
      </c>
      <c r="G1419" s="129" t="s">
        <v>735</v>
      </c>
      <c r="I1419" s="199">
        <v>3389.4322402975727</v>
      </c>
    </row>
    <row r="1420" spans="1:9" x14ac:dyDescent="0.25">
      <c r="A1420" s="129">
        <v>2018</v>
      </c>
      <c r="B1420" s="129" t="s">
        <v>733</v>
      </c>
      <c r="C1420" s="129" t="s">
        <v>727</v>
      </c>
      <c r="E1420" s="129" t="s">
        <v>743</v>
      </c>
      <c r="F1420" s="129" t="s">
        <v>628</v>
      </c>
      <c r="G1420" s="129" t="s">
        <v>735</v>
      </c>
      <c r="I1420" s="199"/>
    </row>
    <row r="1421" spans="1:9" x14ac:dyDescent="0.25">
      <c r="A1421" s="129">
        <v>2018</v>
      </c>
      <c r="B1421" s="129" t="s">
        <v>733</v>
      </c>
      <c r="C1421" s="129" t="s">
        <v>727</v>
      </c>
      <c r="E1421" s="129" t="s">
        <v>744</v>
      </c>
      <c r="F1421" s="129" t="s">
        <v>628</v>
      </c>
      <c r="G1421" s="129" t="s">
        <v>735</v>
      </c>
      <c r="I1421" s="199"/>
    </row>
    <row r="1422" spans="1:9" x14ac:dyDescent="0.25">
      <c r="A1422" s="129">
        <v>2018</v>
      </c>
      <c r="B1422" s="129" t="s">
        <v>738</v>
      </c>
      <c r="D1422" s="129" t="s">
        <v>728</v>
      </c>
      <c r="E1422" s="129" t="s">
        <v>680</v>
      </c>
      <c r="F1422" s="129" t="s">
        <v>628</v>
      </c>
      <c r="G1422" s="129" t="s">
        <v>735</v>
      </c>
      <c r="I1422" s="199">
        <v>1761.8674981353374</v>
      </c>
    </row>
    <row r="1423" spans="1:9" x14ac:dyDescent="0.25">
      <c r="A1423" s="129">
        <v>2018</v>
      </c>
      <c r="C1423" s="129" t="s">
        <v>727</v>
      </c>
      <c r="D1423" s="129" t="s">
        <v>728</v>
      </c>
      <c r="E1423" s="129" t="s">
        <v>681</v>
      </c>
      <c r="F1423" s="129" t="s">
        <v>628</v>
      </c>
      <c r="G1423" s="129" t="s">
        <v>735</v>
      </c>
      <c r="I1423" s="199">
        <v>4267.1104877424059</v>
      </c>
    </row>
    <row r="1424" spans="1:9" x14ac:dyDescent="0.25">
      <c r="A1424" s="129">
        <v>2018</v>
      </c>
      <c r="B1424" s="129" t="s">
        <v>733</v>
      </c>
      <c r="C1424" s="129" t="s">
        <v>727</v>
      </c>
      <c r="E1424" s="129" t="s">
        <v>745</v>
      </c>
      <c r="F1424" s="129" t="s">
        <v>628</v>
      </c>
      <c r="G1424" s="129" t="s">
        <v>735</v>
      </c>
      <c r="I1424" s="199">
        <v>9285.384498930518</v>
      </c>
    </row>
    <row r="1425" spans="1:9" x14ac:dyDescent="0.25">
      <c r="A1425" s="129">
        <v>2018</v>
      </c>
      <c r="B1425" s="129" t="s">
        <v>733</v>
      </c>
      <c r="C1425" s="129" t="s">
        <v>727</v>
      </c>
      <c r="E1425" s="129" t="s">
        <v>746</v>
      </c>
      <c r="F1425" s="129" t="s">
        <v>628</v>
      </c>
      <c r="G1425" s="129" t="s">
        <v>735</v>
      </c>
      <c r="I1425" s="199">
        <v>597.63563446257558</v>
      </c>
    </row>
    <row r="1426" spans="1:9" x14ac:dyDescent="0.25">
      <c r="A1426" s="129">
        <v>2018</v>
      </c>
      <c r="B1426" s="129" t="s">
        <v>738</v>
      </c>
      <c r="D1426" s="129" t="s">
        <v>728</v>
      </c>
      <c r="E1426" s="129" t="s">
        <v>682</v>
      </c>
      <c r="F1426" s="129" t="s">
        <v>628</v>
      </c>
      <c r="G1426" s="129" t="s">
        <v>735</v>
      </c>
      <c r="I1426" s="199">
        <v>9883.0201333930927</v>
      </c>
    </row>
    <row r="1427" spans="1:9" x14ac:dyDescent="0.25">
      <c r="A1427" s="129">
        <v>2018</v>
      </c>
      <c r="C1427" s="129" t="s">
        <v>727</v>
      </c>
      <c r="D1427" s="129" t="s">
        <v>728</v>
      </c>
      <c r="E1427" s="129" t="s">
        <v>683</v>
      </c>
      <c r="F1427" s="129" t="s">
        <v>628</v>
      </c>
      <c r="G1427" s="129" t="s">
        <v>735</v>
      </c>
      <c r="I1427" s="199">
        <v>1755.4458967102923</v>
      </c>
    </row>
    <row r="1428" spans="1:9" x14ac:dyDescent="0.25">
      <c r="A1428" s="129">
        <v>2018</v>
      </c>
      <c r="B1428" s="129" t="s">
        <v>733</v>
      </c>
      <c r="E1428" s="129" t="s">
        <v>747</v>
      </c>
      <c r="F1428" s="129" t="s">
        <v>628</v>
      </c>
      <c r="G1428" s="129" t="s">
        <v>735</v>
      </c>
      <c r="I1428" s="199"/>
    </row>
    <row r="1429" spans="1:9" x14ac:dyDescent="0.25">
      <c r="A1429" s="129">
        <v>2018</v>
      </c>
      <c r="B1429" s="129" t="s">
        <v>733</v>
      </c>
      <c r="E1429" s="129" t="s">
        <v>748</v>
      </c>
      <c r="F1429" s="129" t="s">
        <v>628</v>
      </c>
      <c r="G1429" s="129" t="s">
        <v>735</v>
      </c>
      <c r="I1429" s="199"/>
    </row>
    <row r="1430" spans="1:9" x14ac:dyDescent="0.25">
      <c r="A1430" s="129">
        <v>2018</v>
      </c>
      <c r="B1430" s="129" t="s">
        <v>738</v>
      </c>
      <c r="C1430" s="129" t="s">
        <v>727</v>
      </c>
      <c r="D1430" s="129" t="s">
        <v>728</v>
      </c>
      <c r="E1430" s="129" t="s">
        <v>684</v>
      </c>
      <c r="F1430" s="129" t="s">
        <v>628</v>
      </c>
      <c r="G1430" s="129" t="s">
        <v>735</v>
      </c>
      <c r="I1430" s="199">
        <v>11148.953823544474</v>
      </c>
    </row>
    <row r="1431" spans="1:9" x14ac:dyDescent="0.25">
      <c r="A1431" s="129">
        <v>2018</v>
      </c>
      <c r="C1431" s="129" t="s">
        <v>727</v>
      </c>
      <c r="D1431" s="129" t="s">
        <v>728</v>
      </c>
      <c r="E1431" s="129" t="s">
        <v>685</v>
      </c>
      <c r="F1431" s="129" t="s">
        <v>628</v>
      </c>
      <c r="G1431" s="129" t="s">
        <v>735</v>
      </c>
      <c r="I1431" s="199">
        <v>1341.6389177761212</v>
      </c>
    </row>
    <row r="1432" spans="1:9" x14ac:dyDescent="0.25">
      <c r="A1432" s="129">
        <v>2018</v>
      </c>
      <c r="B1432" s="129" t="s">
        <v>733</v>
      </c>
      <c r="C1432" s="129" t="s">
        <v>727</v>
      </c>
      <c r="E1432" s="129" t="s">
        <v>749</v>
      </c>
      <c r="F1432" s="129" t="s">
        <v>628</v>
      </c>
      <c r="G1432" s="129" t="s">
        <v>735</v>
      </c>
      <c r="I1432" s="199">
        <v>3100.3857407193145</v>
      </c>
    </row>
    <row r="1433" spans="1:9" x14ac:dyDescent="0.25">
      <c r="A1433" s="129">
        <v>2018</v>
      </c>
      <c r="B1433" s="129" t="s">
        <v>733</v>
      </c>
      <c r="C1433" s="129" t="s">
        <v>727</v>
      </c>
      <c r="E1433" s="129" t="s">
        <v>750</v>
      </c>
      <c r="F1433" s="129" t="s">
        <v>628</v>
      </c>
      <c r="G1433" s="129" t="s">
        <v>735</v>
      </c>
      <c r="I1433" s="199">
        <v>249.72112708241352</v>
      </c>
    </row>
    <row r="1434" spans="1:9" x14ac:dyDescent="0.25">
      <c r="A1434" s="129">
        <v>2018</v>
      </c>
      <c r="B1434" s="129" t="s">
        <v>738</v>
      </c>
      <c r="D1434" s="129" t="s">
        <v>728</v>
      </c>
      <c r="E1434" s="129" t="s">
        <v>686</v>
      </c>
      <c r="F1434" s="129" t="s">
        <v>628</v>
      </c>
      <c r="G1434" s="129" t="s">
        <v>735</v>
      </c>
      <c r="I1434" s="199">
        <v>3350.1068678017282</v>
      </c>
    </row>
    <row r="1435" spans="1:9" x14ac:dyDescent="0.25">
      <c r="A1435" s="129">
        <v>2018</v>
      </c>
      <c r="B1435" s="129" t="s">
        <v>733</v>
      </c>
      <c r="C1435" s="129" t="s">
        <v>727</v>
      </c>
      <c r="E1435" s="129" t="s">
        <v>734</v>
      </c>
      <c r="F1435" s="129" t="s">
        <v>628</v>
      </c>
      <c r="G1435" s="129" t="s">
        <v>751</v>
      </c>
      <c r="I1435" s="199">
        <v>836.46</v>
      </c>
    </row>
    <row r="1436" spans="1:9" x14ac:dyDescent="0.25">
      <c r="A1436" s="129">
        <v>2018</v>
      </c>
      <c r="B1436" s="129" t="s">
        <v>733</v>
      </c>
      <c r="C1436" s="129" t="s">
        <v>727</v>
      </c>
      <c r="E1436" s="129" t="s">
        <v>736</v>
      </c>
      <c r="F1436" s="129" t="s">
        <v>628</v>
      </c>
      <c r="G1436" s="129" t="s">
        <v>751</v>
      </c>
      <c r="I1436" s="199">
        <v>5751.49</v>
      </c>
    </row>
    <row r="1437" spans="1:9" x14ac:dyDescent="0.25">
      <c r="A1437" s="129">
        <v>2018</v>
      </c>
      <c r="B1437" s="129" t="s">
        <v>733</v>
      </c>
      <c r="C1437" s="129" t="s">
        <v>727</v>
      </c>
      <c r="E1437" s="129" t="s">
        <v>737</v>
      </c>
      <c r="F1437" s="129" t="s">
        <v>628</v>
      </c>
      <c r="G1437" s="129" t="s">
        <v>751</v>
      </c>
      <c r="I1437" s="199">
        <v>2040.27</v>
      </c>
    </row>
    <row r="1438" spans="1:9" x14ac:dyDescent="0.25">
      <c r="A1438" s="129">
        <v>2018</v>
      </c>
      <c r="B1438" s="129" t="s">
        <v>738</v>
      </c>
      <c r="D1438" s="129" t="s">
        <v>728</v>
      </c>
      <c r="E1438" s="129" t="s">
        <v>676</v>
      </c>
      <c r="F1438" s="129" t="s">
        <v>628</v>
      </c>
      <c r="G1438" s="129" t="s">
        <v>751</v>
      </c>
      <c r="I1438" s="199">
        <v>8628.2199999999993</v>
      </c>
    </row>
    <row r="1439" spans="1:9" x14ac:dyDescent="0.25">
      <c r="A1439" s="129">
        <v>2018</v>
      </c>
      <c r="C1439" s="129" t="s">
        <v>727</v>
      </c>
      <c r="D1439" s="129" t="s">
        <v>728</v>
      </c>
      <c r="E1439" s="129" t="s">
        <v>677</v>
      </c>
      <c r="F1439" s="129" t="s">
        <v>628</v>
      </c>
      <c r="G1439" s="129" t="s">
        <v>751</v>
      </c>
      <c r="I1439" s="199">
        <v>7521</v>
      </c>
    </row>
    <row r="1440" spans="1:9" x14ac:dyDescent="0.25">
      <c r="A1440" s="129">
        <v>2018</v>
      </c>
      <c r="B1440" s="129" t="s">
        <v>733</v>
      </c>
      <c r="C1440" s="129" t="s">
        <v>727</v>
      </c>
      <c r="E1440" s="129" t="s">
        <v>739</v>
      </c>
      <c r="F1440" s="129" t="s">
        <v>628</v>
      </c>
      <c r="G1440" s="129" t="s">
        <v>751</v>
      </c>
      <c r="I1440" s="199">
        <v>252.69</v>
      </c>
    </row>
    <row r="1441" spans="1:9" x14ac:dyDescent="0.25">
      <c r="A1441" s="129">
        <v>2018</v>
      </c>
      <c r="B1441" s="129" t="s">
        <v>733</v>
      </c>
      <c r="C1441" s="129" t="s">
        <v>727</v>
      </c>
      <c r="E1441" s="129" t="s">
        <v>740</v>
      </c>
      <c r="F1441" s="129" t="s">
        <v>628</v>
      </c>
      <c r="G1441" s="129" t="s">
        <v>751</v>
      </c>
      <c r="I1441" s="199">
        <v>553.16</v>
      </c>
    </row>
    <row r="1442" spans="1:9" x14ac:dyDescent="0.25">
      <c r="A1442" s="129">
        <v>2018</v>
      </c>
      <c r="B1442" s="129" t="s">
        <v>738</v>
      </c>
      <c r="D1442" s="129" t="s">
        <v>728</v>
      </c>
      <c r="E1442" s="129" t="s">
        <v>678</v>
      </c>
      <c r="F1442" s="129" t="s">
        <v>628</v>
      </c>
      <c r="G1442" s="129" t="s">
        <v>751</v>
      </c>
      <c r="I1442" s="199">
        <v>805.84999999999991</v>
      </c>
    </row>
    <row r="1443" spans="1:9" x14ac:dyDescent="0.25">
      <c r="A1443" s="129">
        <v>2018</v>
      </c>
      <c r="B1443" s="129" t="s">
        <v>733</v>
      </c>
      <c r="C1443" s="129" t="s">
        <v>727</v>
      </c>
      <c r="E1443" s="129" t="s">
        <v>741</v>
      </c>
      <c r="F1443" s="129" t="s">
        <v>628</v>
      </c>
      <c r="G1443" s="129" t="s">
        <v>751</v>
      </c>
      <c r="I1443" s="199">
        <v>1758.75</v>
      </c>
    </row>
    <row r="1444" spans="1:9" x14ac:dyDescent="0.25">
      <c r="A1444" s="129">
        <v>2018</v>
      </c>
      <c r="B1444" s="129" t="s">
        <v>733</v>
      </c>
      <c r="C1444" s="129" t="s">
        <v>727</v>
      </c>
      <c r="E1444" s="129" t="s">
        <v>742</v>
      </c>
      <c r="F1444" s="129" t="s">
        <v>628</v>
      </c>
      <c r="G1444" s="129" t="s">
        <v>751</v>
      </c>
      <c r="I1444" s="199">
        <v>956.4</v>
      </c>
    </row>
    <row r="1445" spans="1:9" x14ac:dyDescent="0.25">
      <c r="A1445" s="129">
        <v>2018</v>
      </c>
      <c r="B1445" s="129" t="s">
        <v>738</v>
      </c>
      <c r="D1445" s="129" t="s">
        <v>728</v>
      </c>
      <c r="E1445" s="129" t="s">
        <v>679</v>
      </c>
      <c r="F1445" s="129" t="s">
        <v>628</v>
      </c>
      <c r="G1445" s="129" t="s">
        <v>751</v>
      </c>
      <c r="I1445" s="199">
        <v>2715.15</v>
      </c>
    </row>
    <row r="1446" spans="1:9" x14ac:dyDescent="0.25">
      <c r="A1446" s="129">
        <v>2018</v>
      </c>
      <c r="B1446" s="129" t="s">
        <v>733</v>
      </c>
      <c r="C1446" s="129" t="s">
        <v>727</v>
      </c>
      <c r="E1446" s="129" t="s">
        <v>743</v>
      </c>
      <c r="F1446" s="129" t="s">
        <v>628</v>
      </c>
      <c r="G1446" s="129" t="s">
        <v>751</v>
      </c>
      <c r="I1446" s="199"/>
    </row>
    <row r="1447" spans="1:9" x14ac:dyDescent="0.25">
      <c r="A1447" s="129">
        <v>2018</v>
      </c>
      <c r="B1447" s="129" t="s">
        <v>733</v>
      </c>
      <c r="C1447" s="129" t="s">
        <v>727</v>
      </c>
      <c r="E1447" s="129" t="s">
        <v>744</v>
      </c>
      <c r="F1447" s="129" t="s">
        <v>628</v>
      </c>
      <c r="G1447" s="129" t="s">
        <v>751</v>
      </c>
      <c r="I1447" s="199"/>
    </row>
    <row r="1448" spans="1:9" x14ac:dyDescent="0.25">
      <c r="A1448" s="129">
        <v>2018</v>
      </c>
      <c r="B1448" s="129" t="s">
        <v>738</v>
      </c>
      <c r="D1448" s="129" t="s">
        <v>728</v>
      </c>
      <c r="E1448" s="129" t="s">
        <v>680</v>
      </c>
      <c r="F1448" s="129" t="s">
        <v>628</v>
      </c>
      <c r="G1448" s="129" t="s">
        <v>751</v>
      </c>
      <c r="I1448" s="199">
        <v>960</v>
      </c>
    </row>
    <row r="1449" spans="1:9" x14ac:dyDescent="0.25">
      <c r="A1449" s="129">
        <v>2018</v>
      </c>
      <c r="C1449" s="129" t="s">
        <v>727</v>
      </c>
      <c r="D1449" s="129" t="s">
        <v>728</v>
      </c>
      <c r="E1449" s="129" t="s">
        <v>681</v>
      </c>
      <c r="F1449" s="129" t="s">
        <v>628</v>
      </c>
      <c r="G1449" s="129" t="s">
        <v>751</v>
      </c>
      <c r="I1449" s="199">
        <v>3033.57</v>
      </c>
    </row>
    <row r="1450" spans="1:9" x14ac:dyDescent="0.25">
      <c r="A1450" s="129">
        <v>2018</v>
      </c>
      <c r="B1450" s="129" t="s">
        <v>733</v>
      </c>
      <c r="C1450" s="129" t="s">
        <v>727</v>
      </c>
      <c r="E1450" s="129" t="s">
        <v>745</v>
      </c>
      <c r="F1450" s="129" t="s">
        <v>628</v>
      </c>
      <c r="G1450" s="129" t="s">
        <v>751</v>
      </c>
      <c r="I1450" s="199">
        <v>2666.93</v>
      </c>
    </row>
    <row r="1451" spans="1:9" x14ac:dyDescent="0.25">
      <c r="A1451" s="129">
        <v>2018</v>
      </c>
      <c r="B1451" s="129" t="s">
        <v>733</v>
      </c>
      <c r="C1451" s="129" t="s">
        <v>727</v>
      </c>
      <c r="E1451" s="129" t="s">
        <v>746</v>
      </c>
      <c r="F1451" s="129" t="s">
        <v>628</v>
      </c>
      <c r="G1451" s="129" t="s">
        <v>751</v>
      </c>
      <c r="I1451" s="199">
        <v>443.96</v>
      </c>
    </row>
    <row r="1452" spans="1:9" x14ac:dyDescent="0.25">
      <c r="A1452" s="129">
        <v>2018</v>
      </c>
      <c r="B1452" s="129" t="s">
        <v>738</v>
      </c>
      <c r="D1452" s="129" t="s">
        <v>728</v>
      </c>
      <c r="E1452" s="129" t="s">
        <v>682</v>
      </c>
      <c r="F1452" s="129" t="s">
        <v>628</v>
      </c>
      <c r="G1452" s="129" t="s">
        <v>751</v>
      </c>
      <c r="I1452" s="199">
        <v>3110.89</v>
      </c>
    </row>
    <row r="1453" spans="1:9" x14ac:dyDescent="0.25">
      <c r="A1453" s="129">
        <v>2018</v>
      </c>
      <c r="C1453" s="129" t="s">
        <v>727</v>
      </c>
      <c r="D1453" s="129" t="s">
        <v>728</v>
      </c>
      <c r="E1453" s="129" t="s">
        <v>683</v>
      </c>
      <c r="F1453" s="129" t="s">
        <v>628</v>
      </c>
      <c r="G1453" s="129" t="s">
        <v>751</v>
      </c>
      <c r="I1453" s="199">
        <v>1300.8800000000001</v>
      </c>
    </row>
    <row r="1454" spans="1:9" x14ac:dyDescent="0.25">
      <c r="A1454" s="129">
        <v>2018</v>
      </c>
      <c r="B1454" s="129" t="s">
        <v>733</v>
      </c>
      <c r="E1454" s="129" t="s">
        <v>747</v>
      </c>
      <c r="F1454" s="129" t="s">
        <v>628</v>
      </c>
      <c r="G1454" s="129" t="s">
        <v>751</v>
      </c>
      <c r="I1454" s="199"/>
    </row>
    <row r="1455" spans="1:9" x14ac:dyDescent="0.25">
      <c r="A1455" s="129">
        <v>2018</v>
      </c>
      <c r="B1455" s="129" t="s">
        <v>733</v>
      </c>
      <c r="E1455" s="129" t="s">
        <v>748</v>
      </c>
      <c r="F1455" s="129" t="s">
        <v>628</v>
      </c>
      <c r="G1455" s="129" t="s">
        <v>751</v>
      </c>
      <c r="I1455" s="199"/>
    </row>
    <row r="1456" spans="1:9" x14ac:dyDescent="0.25">
      <c r="A1456" s="129">
        <v>2018</v>
      </c>
      <c r="B1456" s="129" t="s">
        <v>738</v>
      </c>
      <c r="C1456" s="129" t="s">
        <v>727</v>
      </c>
      <c r="D1456" s="129" t="s">
        <v>728</v>
      </c>
      <c r="E1456" s="129" t="s">
        <v>684</v>
      </c>
      <c r="F1456" s="129" t="s">
        <v>628</v>
      </c>
      <c r="G1456" s="129" t="s">
        <v>751</v>
      </c>
      <c r="I1456" s="199">
        <v>3535.8</v>
      </c>
    </row>
    <row r="1457" spans="1:9" x14ac:dyDescent="0.25">
      <c r="A1457" s="129">
        <v>2018</v>
      </c>
      <c r="C1457" s="129" t="s">
        <v>727</v>
      </c>
      <c r="D1457" s="129" t="s">
        <v>728</v>
      </c>
      <c r="E1457" s="129" t="s">
        <v>685</v>
      </c>
      <c r="F1457" s="129" t="s">
        <v>628</v>
      </c>
      <c r="G1457" s="129" t="s">
        <v>751</v>
      </c>
      <c r="I1457" s="199">
        <v>599.69000000000005</v>
      </c>
    </row>
    <row r="1458" spans="1:9" x14ac:dyDescent="0.25">
      <c r="A1458" s="129">
        <v>2018</v>
      </c>
      <c r="B1458" s="129" t="s">
        <v>733</v>
      </c>
      <c r="C1458" s="129" t="s">
        <v>727</v>
      </c>
      <c r="E1458" s="129" t="s">
        <v>749</v>
      </c>
      <c r="F1458" s="129" t="s">
        <v>628</v>
      </c>
      <c r="G1458" s="129" t="s">
        <v>751</v>
      </c>
      <c r="I1458" s="199">
        <v>451.78</v>
      </c>
    </row>
    <row r="1459" spans="1:9" x14ac:dyDescent="0.25">
      <c r="A1459" s="129">
        <v>2018</v>
      </c>
      <c r="B1459" s="129" t="s">
        <v>733</v>
      </c>
      <c r="C1459" s="129" t="s">
        <v>727</v>
      </c>
      <c r="E1459" s="129" t="s">
        <v>750</v>
      </c>
      <c r="F1459" s="129" t="s">
        <v>628</v>
      </c>
      <c r="G1459" s="129" t="s">
        <v>751</v>
      </c>
      <c r="I1459" s="199">
        <v>85.62</v>
      </c>
    </row>
    <row r="1460" spans="1:9" x14ac:dyDescent="0.25">
      <c r="A1460" s="129">
        <v>2018</v>
      </c>
      <c r="B1460" s="129" t="s">
        <v>738</v>
      </c>
      <c r="D1460" s="129" t="s">
        <v>728</v>
      </c>
      <c r="E1460" s="129" t="s">
        <v>686</v>
      </c>
      <c r="F1460" s="129" t="s">
        <v>628</v>
      </c>
      <c r="G1460" s="129" t="s">
        <v>751</v>
      </c>
      <c r="I1460" s="199">
        <v>537.4</v>
      </c>
    </row>
    <row r="1461" spans="1:9" x14ac:dyDescent="0.25">
      <c r="A1461" s="129">
        <v>2018</v>
      </c>
      <c r="B1461" s="129" t="s">
        <v>733</v>
      </c>
      <c r="C1461" s="129" t="s">
        <v>727</v>
      </c>
      <c r="E1461" s="129" t="s">
        <v>734</v>
      </c>
      <c r="F1461" s="129" t="s">
        <v>628</v>
      </c>
      <c r="G1461" s="129" t="s">
        <v>752</v>
      </c>
      <c r="I1461" s="199">
        <v>373.38099999999997</v>
      </c>
    </row>
    <row r="1462" spans="1:9" x14ac:dyDescent="0.25">
      <c r="A1462" s="129">
        <v>2018</v>
      </c>
      <c r="B1462" s="129" t="s">
        <v>733</v>
      </c>
      <c r="C1462" s="129" t="s">
        <v>727</v>
      </c>
      <c r="E1462" s="129" t="s">
        <v>736</v>
      </c>
      <c r="F1462" s="129" t="s">
        <v>628</v>
      </c>
      <c r="G1462" s="129" t="s">
        <v>752</v>
      </c>
      <c r="I1462" s="199">
        <v>2417.1707700000002</v>
      </c>
    </row>
    <row r="1463" spans="1:9" x14ac:dyDescent="0.25">
      <c r="A1463" s="129">
        <v>2018</v>
      </c>
      <c r="B1463" s="129" t="s">
        <v>733</v>
      </c>
      <c r="C1463" s="129" t="s">
        <v>727</v>
      </c>
      <c r="E1463" s="129" t="s">
        <v>737</v>
      </c>
      <c r="F1463" s="129" t="s">
        <v>628</v>
      </c>
      <c r="G1463" s="129" t="s">
        <v>752</v>
      </c>
      <c r="I1463" s="199">
        <v>109.795</v>
      </c>
    </row>
    <row r="1464" spans="1:9" x14ac:dyDescent="0.25">
      <c r="A1464" s="129">
        <v>2018</v>
      </c>
      <c r="B1464" s="129" t="s">
        <v>738</v>
      </c>
      <c r="D1464" s="129" t="s">
        <v>728</v>
      </c>
      <c r="E1464" s="129" t="s">
        <v>676</v>
      </c>
      <c r="F1464" s="129" t="s">
        <v>628</v>
      </c>
      <c r="G1464" s="129" t="s">
        <v>752</v>
      </c>
      <c r="I1464" s="199">
        <v>2900.3467700000001</v>
      </c>
    </row>
    <row r="1465" spans="1:9" x14ac:dyDescent="0.25">
      <c r="A1465" s="129">
        <v>2018</v>
      </c>
      <c r="C1465" s="129" t="s">
        <v>727</v>
      </c>
      <c r="D1465" s="129" t="s">
        <v>728</v>
      </c>
      <c r="E1465" s="129" t="s">
        <v>677</v>
      </c>
      <c r="F1465" s="129" t="s">
        <v>628</v>
      </c>
      <c r="G1465" s="129" t="s">
        <v>752</v>
      </c>
      <c r="I1465" s="199">
        <v>3649.0543199999979</v>
      </c>
    </row>
    <row r="1466" spans="1:9" x14ac:dyDescent="0.25">
      <c r="A1466" s="129">
        <v>2018</v>
      </c>
      <c r="B1466" s="129" t="s">
        <v>733</v>
      </c>
      <c r="C1466" s="129" t="s">
        <v>727</v>
      </c>
      <c r="E1466" s="129" t="s">
        <v>739</v>
      </c>
      <c r="F1466" s="129" t="s">
        <v>628</v>
      </c>
      <c r="G1466" s="129" t="s">
        <v>752</v>
      </c>
      <c r="I1466" s="199">
        <v>95.306399999999996</v>
      </c>
    </row>
    <row r="1467" spans="1:9" x14ac:dyDescent="0.25">
      <c r="A1467" s="129">
        <v>2018</v>
      </c>
      <c r="B1467" s="129" t="s">
        <v>733</v>
      </c>
      <c r="C1467" s="129" t="s">
        <v>727</v>
      </c>
      <c r="E1467" s="129" t="s">
        <v>740</v>
      </c>
      <c r="F1467" s="129" t="s">
        <v>628</v>
      </c>
      <c r="G1467" s="129" t="s">
        <v>752</v>
      </c>
      <c r="I1467" s="199">
        <v>176.86602999999999</v>
      </c>
    </row>
    <row r="1468" spans="1:9" x14ac:dyDescent="0.25">
      <c r="A1468" s="129">
        <v>2018</v>
      </c>
      <c r="B1468" s="129" t="s">
        <v>738</v>
      </c>
      <c r="D1468" s="129" t="s">
        <v>728</v>
      </c>
      <c r="E1468" s="129" t="s">
        <v>678</v>
      </c>
      <c r="F1468" s="129" t="s">
        <v>628</v>
      </c>
      <c r="G1468" s="129" t="s">
        <v>752</v>
      </c>
      <c r="I1468" s="199">
        <v>272.17242999999996</v>
      </c>
    </row>
    <row r="1469" spans="1:9" x14ac:dyDescent="0.25">
      <c r="A1469" s="129">
        <v>2018</v>
      </c>
      <c r="B1469" s="129" t="s">
        <v>733</v>
      </c>
      <c r="C1469" s="129" t="s">
        <v>727</v>
      </c>
      <c r="E1469" s="129" t="s">
        <v>741</v>
      </c>
      <c r="F1469" s="129" t="s">
        <v>628</v>
      </c>
      <c r="G1469" s="129" t="s">
        <v>752</v>
      </c>
      <c r="I1469" s="199">
        <v>209.60786999999999</v>
      </c>
    </row>
    <row r="1470" spans="1:9" x14ac:dyDescent="0.25">
      <c r="A1470" s="129">
        <v>2018</v>
      </c>
      <c r="B1470" s="129" t="s">
        <v>733</v>
      </c>
      <c r="C1470" s="129" t="s">
        <v>727</v>
      </c>
      <c r="E1470" s="129" t="s">
        <v>742</v>
      </c>
      <c r="F1470" s="129" t="s">
        <v>628</v>
      </c>
      <c r="G1470" s="129" t="s">
        <v>752</v>
      </c>
      <c r="I1470" s="199">
        <v>102.03399999999999</v>
      </c>
    </row>
    <row r="1471" spans="1:9" x14ac:dyDescent="0.25">
      <c r="A1471" s="129">
        <v>2018</v>
      </c>
      <c r="B1471" s="129" t="s">
        <v>738</v>
      </c>
      <c r="D1471" s="129" t="s">
        <v>728</v>
      </c>
      <c r="E1471" s="129" t="s">
        <v>679</v>
      </c>
      <c r="F1471" s="129" t="s">
        <v>628</v>
      </c>
      <c r="G1471" s="129" t="s">
        <v>752</v>
      </c>
      <c r="I1471" s="199">
        <v>311.64186999999998</v>
      </c>
    </row>
    <row r="1472" spans="1:9" x14ac:dyDescent="0.25">
      <c r="A1472" s="129">
        <v>2018</v>
      </c>
      <c r="B1472" s="129" t="s">
        <v>733</v>
      </c>
      <c r="C1472" s="129" t="s">
        <v>727</v>
      </c>
      <c r="E1472" s="129" t="s">
        <v>743</v>
      </c>
      <c r="F1472" s="129" t="s">
        <v>628</v>
      </c>
      <c r="G1472" s="129" t="s">
        <v>752</v>
      </c>
      <c r="I1472" s="199"/>
    </row>
    <row r="1473" spans="1:9" x14ac:dyDescent="0.25">
      <c r="A1473" s="129">
        <v>2018</v>
      </c>
      <c r="B1473" s="129" t="s">
        <v>733</v>
      </c>
      <c r="C1473" s="129" t="s">
        <v>727</v>
      </c>
      <c r="E1473" s="129" t="s">
        <v>744</v>
      </c>
      <c r="F1473" s="129" t="s">
        <v>628</v>
      </c>
      <c r="G1473" s="129" t="s">
        <v>752</v>
      </c>
      <c r="I1473" s="199"/>
    </row>
    <row r="1474" spans="1:9" x14ac:dyDescent="0.25">
      <c r="A1474" s="129">
        <v>2018</v>
      </c>
      <c r="B1474" s="129" t="s">
        <v>738</v>
      </c>
      <c r="D1474" s="129" t="s">
        <v>728</v>
      </c>
      <c r="E1474" s="129" t="s">
        <v>680</v>
      </c>
      <c r="F1474" s="129" t="s">
        <v>628</v>
      </c>
      <c r="G1474" s="129" t="s">
        <v>752</v>
      </c>
      <c r="I1474" s="199">
        <v>278.73993000000002</v>
      </c>
    </row>
    <row r="1475" spans="1:9" x14ac:dyDescent="0.25">
      <c r="A1475" s="129">
        <v>2018</v>
      </c>
      <c r="C1475" s="129" t="s">
        <v>727</v>
      </c>
      <c r="D1475" s="129" t="s">
        <v>728</v>
      </c>
      <c r="E1475" s="129" t="s">
        <v>681</v>
      </c>
      <c r="F1475" s="129" t="s">
        <v>628</v>
      </c>
      <c r="G1475" s="129" t="s">
        <v>752</v>
      </c>
      <c r="I1475" s="199">
        <v>326.22075000000001</v>
      </c>
    </row>
    <row r="1476" spans="1:9" x14ac:dyDescent="0.25">
      <c r="A1476" s="129">
        <v>2018</v>
      </c>
      <c r="B1476" s="129" t="s">
        <v>733</v>
      </c>
      <c r="C1476" s="129" t="s">
        <v>727</v>
      </c>
      <c r="E1476" s="129" t="s">
        <v>745</v>
      </c>
      <c r="F1476" s="129" t="s">
        <v>628</v>
      </c>
      <c r="G1476" s="129" t="s">
        <v>752</v>
      </c>
      <c r="I1476" s="199">
        <v>2786.1114199999997</v>
      </c>
    </row>
    <row r="1477" spans="1:9" x14ac:dyDescent="0.25">
      <c r="A1477" s="129">
        <v>2018</v>
      </c>
      <c r="B1477" s="129" t="s">
        <v>733</v>
      </c>
      <c r="C1477" s="129" t="s">
        <v>727</v>
      </c>
      <c r="E1477" s="129" t="s">
        <v>746</v>
      </c>
      <c r="F1477" s="129" t="s">
        <v>628</v>
      </c>
      <c r="G1477" s="129" t="s">
        <v>752</v>
      </c>
      <c r="I1477" s="199">
        <v>56.443359999999984</v>
      </c>
    </row>
    <row r="1478" spans="1:9" x14ac:dyDescent="0.25">
      <c r="A1478" s="129">
        <v>2018</v>
      </c>
      <c r="B1478" s="129" t="s">
        <v>738</v>
      </c>
      <c r="D1478" s="129" t="s">
        <v>728</v>
      </c>
      <c r="E1478" s="129" t="s">
        <v>682</v>
      </c>
      <c r="F1478" s="129" t="s">
        <v>628</v>
      </c>
      <c r="G1478" s="129" t="s">
        <v>752</v>
      </c>
      <c r="I1478" s="199">
        <v>2842.5547799999995</v>
      </c>
    </row>
    <row r="1479" spans="1:9" x14ac:dyDescent="0.25">
      <c r="A1479" s="129">
        <v>2018</v>
      </c>
      <c r="C1479" s="129" t="s">
        <v>727</v>
      </c>
      <c r="D1479" s="129" t="s">
        <v>728</v>
      </c>
      <c r="E1479" s="129" t="s">
        <v>683</v>
      </c>
      <c r="F1479" s="129" t="s">
        <v>628</v>
      </c>
      <c r="G1479" s="129" t="s">
        <v>752</v>
      </c>
      <c r="I1479" s="199">
        <v>175.76191000000003</v>
      </c>
    </row>
    <row r="1480" spans="1:9" x14ac:dyDescent="0.25">
      <c r="A1480" s="129">
        <v>2018</v>
      </c>
      <c r="B1480" s="129" t="s">
        <v>733</v>
      </c>
      <c r="E1480" s="129" t="s">
        <v>747</v>
      </c>
      <c r="F1480" s="129" t="s">
        <v>628</v>
      </c>
      <c r="G1480" s="129" t="s">
        <v>752</v>
      </c>
      <c r="I1480" s="199"/>
    </row>
    <row r="1481" spans="1:9" x14ac:dyDescent="0.25">
      <c r="A1481" s="129">
        <v>2018</v>
      </c>
      <c r="B1481" s="129" t="s">
        <v>733</v>
      </c>
      <c r="E1481" s="129" t="s">
        <v>748</v>
      </c>
      <c r="F1481" s="129" t="s">
        <v>628</v>
      </c>
      <c r="G1481" s="129" t="s">
        <v>752</v>
      </c>
      <c r="I1481" s="199"/>
    </row>
    <row r="1482" spans="1:9" x14ac:dyDescent="0.25">
      <c r="A1482" s="129">
        <v>2018</v>
      </c>
      <c r="B1482" s="129" t="s">
        <v>738</v>
      </c>
      <c r="C1482" s="129" t="s">
        <v>727</v>
      </c>
      <c r="D1482" s="129" t="s">
        <v>728</v>
      </c>
      <c r="E1482" s="129" t="s">
        <v>684</v>
      </c>
      <c r="F1482" s="129" t="s">
        <v>628</v>
      </c>
      <c r="G1482" s="129" t="s">
        <v>752</v>
      </c>
      <c r="I1482" s="199">
        <v>3018.18615</v>
      </c>
    </row>
    <row r="1483" spans="1:9" x14ac:dyDescent="0.25">
      <c r="A1483" s="129">
        <v>2018</v>
      </c>
      <c r="C1483" s="129" t="s">
        <v>727</v>
      </c>
      <c r="D1483" s="129" t="s">
        <v>728</v>
      </c>
      <c r="E1483" s="129" t="s">
        <v>685</v>
      </c>
      <c r="F1483" s="129" t="s">
        <v>628</v>
      </c>
      <c r="G1483" s="129" t="s">
        <v>752</v>
      </c>
      <c r="I1483" s="199">
        <v>164.88557000000003</v>
      </c>
    </row>
    <row r="1484" spans="1:9" x14ac:dyDescent="0.25">
      <c r="A1484" s="129">
        <v>2018</v>
      </c>
      <c r="B1484" s="129" t="s">
        <v>733</v>
      </c>
      <c r="C1484" s="129" t="s">
        <v>727</v>
      </c>
      <c r="E1484" s="129" t="s">
        <v>749</v>
      </c>
      <c r="F1484" s="129" t="s">
        <v>628</v>
      </c>
      <c r="G1484" s="129" t="s">
        <v>752</v>
      </c>
      <c r="I1484" s="199">
        <v>777.8353800000001</v>
      </c>
    </row>
    <row r="1485" spans="1:9" x14ac:dyDescent="0.25">
      <c r="A1485" s="129">
        <v>2018</v>
      </c>
      <c r="B1485" s="129" t="s">
        <v>733</v>
      </c>
      <c r="C1485" s="129" t="s">
        <v>727</v>
      </c>
      <c r="E1485" s="129" t="s">
        <v>750</v>
      </c>
      <c r="F1485" s="129" t="s">
        <v>628</v>
      </c>
      <c r="G1485" s="129" t="s">
        <v>752</v>
      </c>
      <c r="I1485" s="199">
        <v>55.650729999999982</v>
      </c>
    </row>
    <row r="1486" spans="1:9" x14ac:dyDescent="0.25">
      <c r="A1486" s="129">
        <v>2018</v>
      </c>
      <c r="B1486" s="129" t="s">
        <v>738</v>
      </c>
      <c r="D1486" s="129" t="s">
        <v>728</v>
      </c>
      <c r="E1486" s="129" t="s">
        <v>686</v>
      </c>
      <c r="F1486" s="129" t="s">
        <v>628</v>
      </c>
      <c r="G1486" s="129" t="s">
        <v>752</v>
      </c>
      <c r="I1486" s="199">
        <v>833.48611000000005</v>
      </c>
    </row>
    <row r="1487" spans="1:9" x14ac:dyDescent="0.25">
      <c r="A1487" s="129">
        <v>2018</v>
      </c>
      <c r="B1487" s="129" t="s">
        <v>733</v>
      </c>
      <c r="C1487" s="129" t="s">
        <v>727</v>
      </c>
      <c r="E1487" s="129" t="s">
        <v>734</v>
      </c>
      <c r="F1487" s="129" t="s">
        <v>628</v>
      </c>
      <c r="G1487" s="129" t="s">
        <v>753</v>
      </c>
      <c r="I1487" s="199">
        <v>177.19667999286168</v>
      </c>
    </row>
    <row r="1488" spans="1:9" x14ac:dyDescent="0.25">
      <c r="A1488" s="129">
        <v>2018</v>
      </c>
      <c r="B1488" s="129" t="s">
        <v>733</v>
      </c>
      <c r="C1488" s="129" t="s">
        <v>727</v>
      </c>
      <c r="E1488" s="129" t="s">
        <v>736</v>
      </c>
      <c r="F1488" s="129" t="s">
        <v>628</v>
      </c>
      <c r="G1488" s="129" t="s">
        <v>753</v>
      </c>
      <c r="I1488" s="199">
        <v>2426.0150753626417</v>
      </c>
    </row>
    <row r="1489" spans="1:9" x14ac:dyDescent="0.25">
      <c r="A1489" s="129">
        <v>2018</v>
      </c>
      <c r="B1489" s="129" t="s">
        <v>733</v>
      </c>
      <c r="C1489" s="129" t="s">
        <v>727</v>
      </c>
      <c r="E1489" s="129" t="s">
        <v>737</v>
      </c>
      <c r="F1489" s="129" t="s">
        <v>628</v>
      </c>
      <c r="G1489" s="129" t="s">
        <v>753</v>
      </c>
      <c r="I1489" s="199">
        <v>174.87280137580728</v>
      </c>
    </row>
    <row r="1490" spans="1:9" x14ac:dyDescent="0.25">
      <c r="A1490" s="129">
        <v>2018</v>
      </c>
      <c r="B1490" s="129" t="s">
        <v>738</v>
      </c>
      <c r="D1490" s="129" t="s">
        <v>728</v>
      </c>
      <c r="E1490" s="129" t="s">
        <v>676</v>
      </c>
      <c r="F1490" s="129" t="s">
        <v>628</v>
      </c>
      <c r="G1490" s="129" t="s">
        <v>753</v>
      </c>
      <c r="I1490" s="199">
        <v>2778.0845567313108</v>
      </c>
    </row>
    <row r="1491" spans="1:9" x14ac:dyDescent="0.25">
      <c r="A1491" s="129">
        <v>2018</v>
      </c>
      <c r="C1491" s="129" t="s">
        <v>727</v>
      </c>
      <c r="D1491" s="129" t="s">
        <v>728</v>
      </c>
      <c r="E1491" s="129" t="s">
        <v>677</v>
      </c>
      <c r="F1491" s="129" t="s">
        <v>628</v>
      </c>
      <c r="G1491" s="129" t="s">
        <v>753</v>
      </c>
      <c r="I1491" s="199">
        <v>8779.8421472893751</v>
      </c>
    </row>
    <row r="1492" spans="1:9" x14ac:dyDescent="0.25">
      <c r="A1492" s="129">
        <v>2018</v>
      </c>
      <c r="B1492" s="129" t="s">
        <v>733</v>
      </c>
      <c r="C1492" s="129" t="s">
        <v>727</v>
      </c>
      <c r="E1492" s="129" t="s">
        <v>739</v>
      </c>
      <c r="F1492" s="129" t="s">
        <v>628</v>
      </c>
      <c r="G1492" s="129" t="s">
        <v>753</v>
      </c>
      <c r="I1492" s="199">
        <v>229.08306778638436</v>
      </c>
    </row>
    <row r="1493" spans="1:9" x14ac:dyDescent="0.25">
      <c r="A1493" s="129">
        <v>2018</v>
      </c>
      <c r="B1493" s="129" t="s">
        <v>733</v>
      </c>
      <c r="C1493" s="129" t="s">
        <v>727</v>
      </c>
      <c r="E1493" s="129" t="s">
        <v>740</v>
      </c>
      <c r="F1493" s="129" t="s">
        <v>628</v>
      </c>
      <c r="G1493" s="129" t="s">
        <v>753</v>
      </c>
      <c r="I1493" s="199">
        <v>215.02687149785191</v>
      </c>
    </row>
    <row r="1494" spans="1:9" x14ac:dyDescent="0.25">
      <c r="A1494" s="129">
        <v>2018</v>
      </c>
      <c r="B1494" s="129" t="s">
        <v>738</v>
      </c>
      <c r="D1494" s="129" t="s">
        <v>728</v>
      </c>
      <c r="E1494" s="129" t="s">
        <v>678</v>
      </c>
      <c r="F1494" s="129" t="s">
        <v>628</v>
      </c>
      <c r="G1494" s="129" t="s">
        <v>753</v>
      </c>
      <c r="I1494" s="199">
        <v>444.10993928423625</v>
      </c>
    </row>
    <row r="1495" spans="1:9" x14ac:dyDescent="0.25">
      <c r="A1495" s="129">
        <v>2018</v>
      </c>
      <c r="B1495" s="129" t="s">
        <v>733</v>
      </c>
      <c r="C1495" s="129" t="s">
        <v>727</v>
      </c>
      <c r="E1495" s="129" t="s">
        <v>741</v>
      </c>
      <c r="F1495" s="129" t="s">
        <v>628</v>
      </c>
      <c r="G1495" s="129" t="s">
        <v>753</v>
      </c>
      <c r="I1495" s="199">
        <v>133.16761450102589</v>
      </c>
    </row>
    <row r="1496" spans="1:9" x14ac:dyDescent="0.25">
      <c r="A1496" s="129">
        <v>2018</v>
      </c>
      <c r="B1496" s="129" t="s">
        <v>733</v>
      </c>
      <c r="C1496" s="129" t="s">
        <v>727</v>
      </c>
      <c r="E1496" s="129" t="s">
        <v>742</v>
      </c>
      <c r="F1496" s="129" t="s">
        <v>628</v>
      </c>
      <c r="G1496" s="129" t="s">
        <v>753</v>
      </c>
      <c r="I1496" s="199">
        <v>229.47275579654695</v>
      </c>
    </row>
    <row r="1497" spans="1:9" x14ac:dyDescent="0.25">
      <c r="A1497" s="129">
        <v>2018</v>
      </c>
      <c r="B1497" s="129" t="s">
        <v>738</v>
      </c>
      <c r="D1497" s="129" t="s">
        <v>728</v>
      </c>
      <c r="E1497" s="129" t="s">
        <v>679</v>
      </c>
      <c r="F1497" s="129" t="s">
        <v>628</v>
      </c>
      <c r="G1497" s="129" t="s">
        <v>753</v>
      </c>
      <c r="I1497" s="199">
        <v>362.64037029757287</v>
      </c>
    </row>
    <row r="1498" spans="1:9" x14ac:dyDescent="0.25">
      <c r="A1498" s="129">
        <v>2018</v>
      </c>
      <c r="B1498" s="129" t="s">
        <v>733</v>
      </c>
      <c r="C1498" s="129" t="s">
        <v>727</v>
      </c>
      <c r="E1498" s="129" t="s">
        <v>743</v>
      </c>
      <c r="F1498" s="129" t="s">
        <v>628</v>
      </c>
      <c r="G1498" s="129" t="s">
        <v>753</v>
      </c>
      <c r="I1498" s="199"/>
    </row>
    <row r="1499" spans="1:9" x14ac:dyDescent="0.25">
      <c r="A1499" s="129">
        <v>2018</v>
      </c>
      <c r="B1499" s="129" t="s">
        <v>733</v>
      </c>
      <c r="C1499" s="129" t="s">
        <v>727</v>
      </c>
      <c r="E1499" s="129" t="s">
        <v>744</v>
      </c>
      <c r="F1499" s="129" t="s">
        <v>628</v>
      </c>
      <c r="G1499" s="129" t="s">
        <v>753</v>
      </c>
      <c r="I1499" s="199"/>
    </row>
    <row r="1500" spans="1:9" x14ac:dyDescent="0.25">
      <c r="A1500" s="129">
        <v>2018</v>
      </c>
      <c r="B1500" s="129" t="s">
        <v>738</v>
      </c>
      <c r="D1500" s="129" t="s">
        <v>728</v>
      </c>
      <c r="E1500" s="129" t="s">
        <v>680</v>
      </c>
      <c r="F1500" s="129" t="s">
        <v>628</v>
      </c>
      <c r="G1500" s="129" t="s">
        <v>753</v>
      </c>
      <c r="I1500" s="199">
        <v>523.12756813533747</v>
      </c>
    </row>
    <row r="1501" spans="1:9" x14ac:dyDescent="0.25">
      <c r="A1501" s="129">
        <v>2018</v>
      </c>
      <c r="C1501" s="129" t="s">
        <v>727</v>
      </c>
      <c r="D1501" s="129" t="s">
        <v>728</v>
      </c>
      <c r="E1501" s="129" t="s">
        <v>681</v>
      </c>
      <c r="F1501" s="129" t="s">
        <v>628</v>
      </c>
      <c r="G1501" s="129" t="s">
        <v>753</v>
      </c>
      <c r="I1501" s="199">
        <v>907.31973774240544</v>
      </c>
    </row>
    <row r="1502" spans="1:9" x14ac:dyDescent="0.25">
      <c r="A1502" s="129">
        <v>2018</v>
      </c>
      <c r="B1502" s="129" t="s">
        <v>733</v>
      </c>
      <c r="C1502" s="129" t="s">
        <v>727</v>
      </c>
      <c r="E1502" s="129" t="s">
        <v>745</v>
      </c>
      <c r="F1502" s="129" t="s">
        <v>628</v>
      </c>
      <c r="G1502" s="129" t="s">
        <v>753</v>
      </c>
      <c r="I1502" s="199">
        <v>3832.3430789305185</v>
      </c>
    </row>
    <row r="1503" spans="1:9" x14ac:dyDescent="0.25">
      <c r="A1503" s="129">
        <v>2018</v>
      </c>
      <c r="B1503" s="129" t="s">
        <v>733</v>
      </c>
      <c r="C1503" s="129" t="s">
        <v>727</v>
      </c>
      <c r="E1503" s="129" t="s">
        <v>746</v>
      </c>
      <c r="F1503" s="129" t="s">
        <v>628</v>
      </c>
      <c r="G1503" s="129" t="s">
        <v>753</v>
      </c>
      <c r="I1503" s="199">
        <v>97.23227446257566</v>
      </c>
    </row>
    <row r="1504" spans="1:9" x14ac:dyDescent="0.25">
      <c r="A1504" s="129">
        <v>2018</v>
      </c>
      <c r="B1504" s="129" t="s">
        <v>738</v>
      </c>
      <c r="D1504" s="129" t="s">
        <v>728</v>
      </c>
      <c r="E1504" s="129" t="s">
        <v>682</v>
      </c>
      <c r="F1504" s="129" t="s">
        <v>628</v>
      </c>
      <c r="G1504" s="129" t="s">
        <v>753</v>
      </c>
      <c r="I1504" s="199">
        <v>3929.5753533930942</v>
      </c>
    </row>
    <row r="1505" spans="1:9" x14ac:dyDescent="0.25">
      <c r="A1505" s="129">
        <v>2018</v>
      </c>
      <c r="C1505" s="129" t="s">
        <v>727</v>
      </c>
      <c r="D1505" s="129" t="s">
        <v>728</v>
      </c>
      <c r="E1505" s="129" t="s">
        <v>683</v>
      </c>
      <c r="F1505" s="129" t="s">
        <v>628</v>
      </c>
      <c r="G1505" s="129" t="s">
        <v>753</v>
      </c>
      <c r="I1505" s="199">
        <v>278.80398671029218</v>
      </c>
    </row>
    <row r="1506" spans="1:9" x14ac:dyDescent="0.25">
      <c r="A1506" s="129">
        <v>2018</v>
      </c>
      <c r="B1506" s="129" t="s">
        <v>733</v>
      </c>
      <c r="E1506" s="129" t="s">
        <v>747</v>
      </c>
      <c r="F1506" s="129" t="s">
        <v>628</v>
      </c>
      <c r="G1506" s="129" t="s">
        <v>753</v>
      </c>
      <c r="I1506" s="199"/>
    </row>
    <row r="1507" spans="1:9" x14ac:dyDescent="0.25">
      <c r="A1507" s="129">
        <v>2018</v>
      </c>
      <c r="B1507" s="129" t="s">
        <v>733</v>
      </c>
      <c r="E1507" s="129" t="s">
        <v>748</v>
      </c>
      <c r="F1507" s="129" t="s">
        <v>628</v>
      </c>
      <c r="G1507" s="129" t="s">
        <v>753</v>
      </c>
      <c r="I1507" s="199"/>
    </row>
    <row r="1508" spans="1:9" x14ac:dyDescent="0.25">
      <c r="A1508" s="129">
        <v>2018</v>
      </c>
      <c r="B1508" s="129" t="s">
        <v>738</v>
      </c>
      <c r="C1508" s="129" t="s">
        <v>727</v>
      </c>
      <c r="D1508" s="129" t="s">
        <v>728</v>
      </c>
      <c r="E1508" s="129" t="s">
        <v>684</v>
      </c>
      <c r="F1508" s="129" t="s">
        <v>628</v>
      </c>
      <c r="G1508" s="129" t="s">
        <v>753</v>
      </c>
      <c r="I1508" s="199">
        <v>4594.9676735444737</v>
      </c>
    </row>
    <row r="1509" spans="1:9" x14ac:dyDescent="0.25">
      <c r="A1509" s="129">
        <v>2018</v>
      </c>
      <c r="C1509" s="129" t="s">
        <v>727</v>
      </c>
      <c r="D1509" s="129" t="s">
        <v>728</v>
      </c>
      <c r="E1509" s="129" t="s">
        <v>685</v>
      </c>
      <c r="F1509" s="129" t="s">
        <v>628</v>
      </c>
      <c r="G1509" s="129" t="s">
        <v>753</v>
      </c>
      <c r="I1509" s="199">
        <v>577.06334777612096</v>
      </c>
    </row>
    <row r="1510" spans="1:9" x14ac:dyDescent="0.25">
      <c r="A1510" s="129">
        <v>2018</v>
      </c>
      <c r="B1510" s="129" t="s">
        <v>733</v>
      </c>
      <c r="C1510" s="129" t="s">
        <v>727</v>
      </c>
      <c r="E1510" s="129" t="s">
        <v>749</v>
      </c>
      <c r="F1510" s="129" t="s">
        <v>628</v>
      </c>
      <c r="G1510" s="129" t="s">
        <v>753</v>
      </c>
      <c r="I1510" s="199">
        <v>1870.7703607193143</v>
      </c>
    </row>
    <row r="1511" spans="1:9" x14ac:dyDescent="0.25">
      <c r="A1511" s="129">
        <v>2018</v>
      </c>
      <c r="B1511" s="129" t="s">
        <v>733</v>
      </c>
      <c r="C1511" s="129" t="s">
        <v>727</v>
      </c>
      <c r="E1511" s="129" t="s">
        <v>750</v>
      </c>
      <c r="F1511" s="129" t="s">
        <v>628</v>
      </c>
      <c r="G1511" s="129" t="s">
        <v>753</v>
      </c>
      <c r="I1511" s="199">
        <v>108.45039708241353</v>
      </c>
    </row>
    <row r="1512" spans="1:9" x14ac:dyDescent="0.25">
      <c r="A1512" s="129">
        <v>2018</v>
      </c>
      <c r="B1512" s="129" t="s">
        <v>738</v>
      </c>
      <c r="D1512" s="129" t="s">
        <v>728</v>
      </c>
      <c r="E1512" s="129" t="s">
        <v>686</v>
      </c>
      <c r="F1512" s="129" t="s">
        <v>628</v>
      </c>
      <c r="G1512" s="129" t="s">
        <v>753</v>
      </c>
      <c r="I1512" s="199">
        <v>1979.2207578017278</v>
      </c>
    </row>
    <row r="1513" spans="1:9" x14ac:dyDescent="0.25">
      <c r="A1513" s="129">
        <v>2018</v>
      </c>
      <c r="B1513" s="129" t="s">
        <v>733</v>
      </c>
      <c r="C1513" s="129" t="s">
        <v>727</v>
      </c>
      <c r="E1513" s="129" t="s">
        <v>734</v>
      </c>
      <c r="F1513" s="129" t="s">
        <v>628</v>
      </c>
      <c r="G1513" s="129" t="s">
        <v>754</v>
      </c>
      <c r="I1513" s="199">
        <v>4661.998117749602</v>
      </c>
    </row>
    <row r="1514" spans="1:9" x14ac:dyDescent="0.25">
      <c r="A1514" s="129">
        <v>2018</v>
      </c>
      <c r="B1514" s="129" t="s">
        <v>733</v>
      </c>
      <c r="C1514" s="129" t="s">
        <v>727</v>
      </c>
      <c r="E1514" s="129" t="s">
        <v>736</v>
      </c>
      <c r="F1514" s="129" t="s">
        <v>628</v>
      </c>
      <c r="G1514" s="129" t="s">
        <v>754</v>
      </c>
      <c r="I1514" s="199">
        <v>16977.150804596778</v>
      </c>
    </row>
    <row r="1515" spans="1:9" x14ac:dyDescent="0.25">
      <c r="A1515" s="129">
        <v>2018</v>
      </c>
      <c r="B1515" s="129" t="s">
        <v>733</v>
      </c>
      <c r="C1515" s="129" t="s">
        <v>727</v>
      </c>
      <c r="E1515" s="129" t="s">
        <v>737</v>
      </c>
      <c r="F1515" s="129" t="s">
        <v>628</v>
      </c>
      <c r="G1515" s="129" t="s">
        <v>754</v>
      </c>
      <c r="I1515" s="199">
        <v>8211.033810501247</v>
      </c>
    </row>
    <row r="1516" spans="1:9" x14ac:dyDescent="0.25">
      <c r="A1516" s="129">
        <v>2018</v>
      </c>
      <c r="B1516" s="129" t="s">
        <v>738</v>
      </c>
      <c r="D1516" s="129" t="s">
        <v>728</v>
      </c>
      <c r="E1516" s="129" t="s">
        <v>676</v>
      </c>
      <c r="F1516" s="129" t="s">
        <v>628</v>
      </c>
      <c r="G1516" s="129" t="s">
        <v>754</v>
      </c>
      <c r="I1516" s="199">
        <v>12010.1336255263</v>
      </c>
    </row>
    <row r="1517" spans="1:9" x14ac:dyDescent="0.25">
      <c r="A1517" s="129">
        <v>2018</v>
      </c>
      <c r="C1517" s="129" t="s">
        <v>727</v>
      </c>
      <c r="D1517" s="129" t="s">
        <v>728</v>
      </c>
      <c r="E1517" s="129" t="s">
        <v>677</v>
      </c>
      <c r="F1517" s="129" t="s">
        <v>628</v>
      </c>
      <c r="G1517" s="129" t="s">
        <v>754</v>
      </c>
      <c r="I1517" s="199">
        <v>29291.94822168228</v>
      </c>
    </row>
    <row r="1518" spans="1:9" x14ac:dyDescent="0.25">
      <c r="A1518" s="129">
        <v>2018</v>
      </c>
      <c r="B1518" s="129" t="s">
        <v>733</v>
      </c>
      <c r="C1518" s="129" t="s">
        <v>727</v>
      </c>
      <c r="E1518" s="129" t="s">
        <v>739</v>
      </c>
      <c r="F1518" s="129" t="s">
        <v>628</v>
      </c>
      <c r="G1518" s="129" t="s">
        <v>754</v>
      </c>
      <c r="I1518" s="199">
        <v>2923.312704712037</v>
      </c>
    </row>
    <row r="1519" spans="1:9" x14ac:dyDescent="0.25">
      <c r="A1519" s="129">
        <v>2018</v>
      </c>
      <c r="B1519" s="129" t="s">
        <v>733</v>
      </c>
      <c r="C1519" s="129" t="s">
        <v>727</v>
      </c>
      <c r="E1519" s="129" t="s">
        <v>740</v>
      </c>
      <c r="F1519" s="129" t="s">
        <v>628</v>
      </c>
      <c r="G1519" s="129" t="s">
        <v>754</v>
      </c>
      <c r="I1519" s="199">
        <v>4985.9025640235932</v>
      </c>
    </row>
    <row r="1520" spans="1:9" x14ac:dyDescent="0.25">
      <c r="A1520" s="129">
        <v>2018</v>
      </c>
      <c r="B1520" s="129" t="s">
        <v>738</v>
      </c>
      <c r="D1520" s="129" t="s">
        <v>728</v>
      </c>
      <c r="E1520" s="129" t="s">
        <v>678</v>
      </c>
      <c r="F1520" s="129" t="s">
        <v>628</v>
      </c>
      <c r="G1520" s="129" t="s">
        <v>754</v>
      </c>
      <c r="I1520" s="199">
        <v>3934.8260484655939</v>
      </c>
    </row>
    <row r="1521" spans="1:9" x14ac:dyDescent="0.25">
      <c r="A1521" s="129">
        <v>2018</v>
      </c>
      <c r="B1521" s="129" t="s">
        <v>733</v>
      </c>
      <c r="C1521" s="129" t="s">
        <v>727</v>
      </c>
      <c r="E1521" s="129" t="s">
        <v>741</v>
      </c>
      <c r="F1521" s="129" t="s">
        <v>628</v>
      </c>
      <c r="G1521" s="129" t="s">
        <v>754</v>
      </c>
      <c r="I1521" s="199">
        <v>8370.0104529310647</v>
      </c>
    </row>
    <row r="1522" spans="1:9" x14ac:dyDescent="0.25">
      <c r="A1522" s="129">
        <v>2018</v>
      </c>
      <c r="B1522" s="129" t="s">
        <v>733</v>
      </c>
      <c r="C1522" s="129" t="s">
        <v>727</v>
      </c>
      <c r="E1522" s="129" t="s">
        <v>742</v>
      </c>
      <c r="F1522" s="129" t="s">
        <v>628</v>
      </c>
      <c r="G1522" s="129" t="s">
        <v>754</v>
      </c>
      <c r="I1522" s="199">
        <v>7430.888631282075</v>
      </c>
    </row>
    <row r="1523" spans="1:9" x14ac:dyDescent="0.25">
      <c r="A1523" s="129">
        <v>2018</v>
      </c>
      <c r="B1523" s="129" t="s">
        <v>738</v>
      </c>
      <c r="D1523" s="129" t="s">
        <v>728</v>
      </c>
      <c r="E1523" s="129" t="s">
        <v>679</v>
      </c>
      <c r="F1523" s="129" t="s">
        <v>628</v>
      </c>
      <c r="G1523" s="129" t="s">
        <v>754</v>
      </c>
      <c r="I1523" s="199">
        <v>8023.2933213182478</v>
      </c>
    </row>
    <row r="1524" spans="1:9" x14ac:dyDescent="0.25">
      <c r="A1524" s="129">
        <v>2018</v>
      </c>
      <c r="B1524" s="129" t="s">
        <v>733</v>
      </c>
      <c r="C1524" s="129" t="s">
        <v>727</v>
      </c>
      <c r="E1524" s="129" t="s">
        <v>743</v>
      </c>
      <c r="F1524" s="129" t="s">
        <v>628</v>
      </c>
      <c r="G1524" s="129" t="s">
        <v>754</v>
      </c>
      <c r="I1524" s="199"/>
    </row>
    <row r="1525" spans="1:9" x14ac:dyDescent="0.25">
      <c r="A1525" s="129">
        <v>2018</v>
      </c>
      <c r="B1525" s="129" t="s">
        <v>733</v>
      </c>
      <c r="C1525" s="129" t="s">
        <v>727</v>
      </c>
      <c r="E1525" s="129" t="s">
        <v>744</v>
      </c>
      <c r="F1525" s="129" t="s">
        <v>628</v>
      </c>
      <c r="G1525" s="129" t="s">
        <v>754</v>
      </c>
      <c r="I1525" s="199"/>
    </row>
    <row r="1526" spans="1:9" x14ac:dyDescent="0.25">
      <c r="A1526" s="129">
        <v>2018</v>
      </c>
      <c r="B1526" s="129" t="s">
        <v>738</v>
      </c>
      <c r="D1526" s="129" t="s">
        <v>728</v>
      </c>
      <c r="E1526" s="129" t="s">
        <v>680</v>
      </c>
      <c r="F1526" s="129" t="s">
        <v>628</v>
      </c>
      <c r="G1526" s="129" t="s">
        <v>754</v>
      </c>
      <c r="I1526" s="199">
        <v>5771.9971502645012</v>
      </c>
    </row>
    <row r="1527" spans="1:9" x14ac:dyDescent="0.25">
      <c r="A1527" s="129">
        <v>2018</v>
      </c>
      <c r="C1527" s="129" t="s">
        <v>727</v>
      </c>
      <c r="D1527" s="129" t="s">
        <v>728</v>
      </c>
      <c r="E1527" s="129" t="s">
        <v>681</v>
      </c>
      <c r="F1527" s="129" t="s">
        <v>628</v>
      </c>
      <c r="G1527" s="129" t="s">
        <v>754</v>
      </c>
      <c r="I1527" s="199">
        <v>8971.0387965672653</v>
      </c>
    </row>
    <row r="1528" spans="1:9" x14ac:dyDescent="0.25">
      <c r="A1528" s="129">
        <v>2018</v>
      </c>
      <c r="B1528" s="129" t="s">
        <v>733</v>
      </c>
      <c r="C1528" s="129" t="s">
        <v>727</v>
      </c>
      <c r="E1528" s="129" t="s">
        <v>745</v>
      </c>
      <c r="F1528" s="129" t="s">
        <v>628</v>
      </c>
      <c r="G1528" s="129" t="s">
        <v>754</v>
      </c>
      <c r="I1528" s="199">
        <v>17703.475722229035</v>
      </c>
    </row>
    <row r="1529" spans="1:9" x14ac:dyDescent="0.25">
      <c r="A1529" s="129">
        <v>2018</v>
      </c>
      <c r="B1529" s="129" t="s">
        <v>733</v>
      </c>
      <c r="C1529" s="129" t="s">
        <v>727</v>
      </c>
      <c r="E1529" s="129" t="s">
        <v>746</v>
      </c>
      <c r="F1529" s="129" t="s">
        <v>628</v>
      </c>
      <c r="G1529" s="129" t="s">
        <v>754</v>
      </c>
      <c r="I1529" s="199">
        <v>5444.2366540581152</v>
      </c>
    </row>
    <row r="1530" spans="1:9" x14ac:dyDescent="0.25">
      <c r="A1530" s="129">
        <v>2018</v>
      </c>
      <c r="B1530" s="129" t="s">
        <v>738</v>
      </c>
      <c r="D1530" s="129" t="s">
        <v>728</v>
      </c>
      <c r="E1530" s="129" t="s">
        <v>682</v>
      </c>
      <c r="F1530" s="129" t="s">
        <v>628</v>
      </c>
      <c r="G1530" s="129" t="s">
        <v>754</v>
      </c>
      <c r="I1530" s="199">
        <v>15618.685702670475</v>
      </c>
    </row>
    <row r="1531" spans="1:9" x14ac:dyDescent="0.25">
      <c r="A1531" s="129">
        <v>2018</v>
      </c>
      <c r="C1531" s="129" t="s">
        <v>727</v>
      </c>
      <c r="D1531" s="129" t="s">
        <v>728</v>
      </c>
      <c r="E1531" s="129" t="s">
        <v>683</v>
      </c>
      <c r="F1531" s="129" t="s">
        <v>628</v>
      </c>
      <c r="G1531" s="129" t="s">
        <v>754</v>
      </c>
      <c r="I1531" s="199">
        <v>6614.539612008999</v>
      </c>
    </row>
    <row r="1532" spans="1:9" x14ac:dyDescent="0.25">
      <c r="A1532" s="129">
        <v>2018</v>
      </c>
      <c r="B1532" s="129" t="s">
        <v>733</v>
      </c>
      <c r="E1532" s="129" t="s">
        <v>747</v>
      </c>
      <c r="F1532" s="129" t="s">
        <v>628</v>
      </c>
      <c r="G1532" s="129" t="s">
        <v>754</v>
      </c>
      <c r="I1532" s="199"/>
    </row>
    <row r="1533" spans="1:9" x14ac:dyDescent="0.25">
      <c r="A1533" s="129">
        <v>2018</v>
      </c>
      <c r="B1533" s="129" t="s">
        <v>733</v>
      </c>
      <c r="E1533" s="129" t="s">
        <v>748</v>
      </c>
      <c r="F1533" s="129" t="s">
        <v>628</v>
      </c>
      <c r="G1533" s="129" t="s">
        <v>754</v>
      </c>
      <c r="I1533" s="199"/>
    </row>
    <row r="1534" spans="1:9" x14ac:dyDescent="0.25">
      <c r="A1534" s="129">
        <v>2018</v>
      </c>
      <c r="B1534" s="129" t="s">
        <v>738</v>
      </c>
      <c r="C1534" s="129" t="s">
        <v>727</v>
      </c>
      <c r="D1534" s="129" t="s">
        <v>728</v>
      </c>
      <c r="E1534" s="129" t="s">
        <v>684</v>
      </c>
      <c r="F1534" s="129" t="s">
        <v>628</v>
      </c>
      <c r="G1534" s="129" t="s">
        <v>754</v>
      </c>
      <c r="I1534" s="199">
        <v>24024.81106655276</v>
      </c>
    </row>
    <row r="1535" spans="1:9" x14ac:dyDescent="0.25">
      <c r="A1535" s="129">
        <v>2018</v>
      </c>
      <c r="C1535" s="129" t="s">
        <v>727</v>
      </c>
      <c r="D1535" s="129" t="s">
        <v>728</v>
      </c>
      <c r="E1535" s="129" t="s">
        <v>685</v>
      </c>
      <c r="F1535" s="129" t="s">
        <v>628</v>
      </c>
      <c r="G1535" s="129" t="s">
        <v>754</v>
      </c>
      <c r="I1535" s="199">
        <v>5512.4141495002614</v>
      </c>
    </row>
    <row r="1536" spans="1:9" x14ac:dyDescent="0.25">
      <c r="A1536" s="129">
        <v>2018</v>
      </c>
      <c r="B1536" s="129" t="s">
        <v>733</v>
      </c>
      <c r="C1536" s="129" t="s">
        <v>727</v>
      </c>
      <c r="E1536" s="129" t="s">
        <v>749</v>
      </c>
      <c r="F1536" s="129" t="s">
        <v>628</v>
      </c>
      <c r="G1536" s="129" t="s">
        <v>754</v>
      </c>
      <c r="I1536" s="199">
        <v>18542.75511488687</v>
      </c>
    </row>
    <row r="1537" spans="1:9" x14ac:dyDescent="0.25">
      <c r="A1537" s="129">
        <v>2018</v>
      </c>
      <c r="B1537" s="129" t="s">
        <v>733</v>
      </c>
      <c r="C1537" s="129" t="s">
        <v>727</v>
      </c>
      <c r="E1537" s="129" t="s">
        <v>750</v>
      </c>
      <c r="F1537" s="129" t="s">
        <v>628</v>
      </c>
      <c r="G1537" s="129" t="s">
        <v>754</v>
      </c>
      <c r="I1537" s="199">
        <v>3291.6513159218812</v>
      </c>
    </row>
    <row r="1538" spans="1:9" x14ac:dyDescent="0.25">
      <c r="A1538" s="129">
        <v>2018</v>
      </c>
      <c r="B1538" s="129" t="s">
        <v>738</v>
      </c>
      <c r="D1538" s="129" t="s">
        <v>728</v>
      </c>
      <c r="E1538" s="129" t="s">
        <v>686</v>
      </c>
      <c r="F1538" s="129" t="s">
        <v>628</v>
      </c>
      <c r="G1538" s="129" t="s">
        <v>754</v>
      </c>
      <c r="I1538" s="199">
        <v>13805.423371225175</v>
      </c>
    </row>
    <row r="1539" spans="1:9" x14ac:dyDescent="0.25">
      <c r="A1539" s="129">
        <v>2018</v>
      </c>
      <c r="B1539" s="129" t="s">
        <v>733</v>
      </c>
      <c r="C1539" s="129" t="s">
        <v>727</v>
      </c>
      <c r="E1539" s="129" t="s">
        <v>734</v>
      </c>
      <c r="F1539" s="129" t="s">
        <v>628</v>
      </c>
      <c r="G1539" s="129" t="s">
        <v>755</v>
      </c>
      <c r="I1539" s="199">
        <v>1288.0802757989359</v>
      </c>
    </row>
    <row r="1540" spans="1:9" x14ac:dyDescent="0.25">
      <c r="A1540" s="129">
        <v>2018</v>
      </c>
      <c r="B1540" s="129" t="s">
        <v>733</v>
      </c>
      <c r="C1540" s="129" t="s">
        <v>727</v>
      </c>
      <c r="E1540" s="129" t="s">
        <v>736</v>
      </c>
      <c r="F1540" s="129" t="s">
        <v>628</v>
      </c>
      <c r="G1540" s="129" t="s">
        <v>755</v>
      </c>
      <c r="I1540" s="199">
        <v>9838.8048008654478</v>
      </c>
    </row>
    <row r="1541" spans="1:9" x14ac:dyDescent="0.25">
      <c r="A1541" s="129">
        <v>2018</v>
      </c>
      <c r="B1541" s="129" t="s">
        <v>733</v>
      </c>
      <c r="C1541" s="129" t="s">
        <v>727</v>
      </c>
      <c r="E1541" s="129" t="s">
        <v>737</v>
      </c>
      <c r="F1541" s="129" t="s">
        <v>628</v>
      </c>
      <c r="G1541" s="129" t="s">
        <v>755</v>
      </c>
      <c r="I1541" s="199">
        <v>2159.0664533547019</v>
      </c>
    </row>
    <row r="1542" spans="1:9" x14ac:dyDescent="0.25">
      <c r="A1542" s="129">
        <v>2018</v>
      </c>
      <c r="B1542" s="129" t="s">
        <v>738</v>
      </c>
      <c r="D1542" s="129" t="s">
        <v>728</v>
      </c>
      <c r="E1542" s="129" t="s">
        <v>676</v>
      </c>
      <c r="F1542" s="129" t="s">
        <v>628</v>
      </c>
      <c r="G1542" s="129" t="s">
        <v>755</v>
      </c>
      <c r="I1542" s="199">
        <v>13285.942702612441</v>
      </c>
    </row>
    <row r="1543" spans="1:9" x14ac:dyDescent="0.25">
      <c r="A1543" s="129">
        <v>2018</v>
      </c>
      <c r="C1543" s="129" t="s">
        <v>727</v>
      </c>
      <c r="D1543" s="129" t="s">
        <v>728</v>
      </c>
      <c r="E1543" s="129" t="s">
        <v>677</v>
      </c>
      <c r="F1543" s="129" t="s">
        <v>628</v>
      </c>
      <c r="G1543" s="129" t="s">
        <v>755</v>
      </c>
      <c r="I1543" s="199">
        <v>18526.58259714946</v>
      </c>
    </row>
    <row r="1544" spans="1:9" x14ac:dyDescent="0.25">
      <c r="A1544" s="129">
        <v>2018</v>
      </c>
      <c r="B1544" s="129" t="s">
        <v>733</v>
      </c>
      <c r="C1544" s="129" t="s">
        <v>727</v>
      </c>
      <c r="E1544" s="129" t="s">
        <v>739</v>
      </c>
      <c r="F1544" s="129" t="s">
        <v>628</v>
      </c>
      <c r="G1544" s="129" t="s">
        <v>755</v>
      </c>
      <c r="I1544" s="199">
        <v>535.90806561795398</v>
      </c>
    </row>
    <row r="1545" spans="1:9" x14ac:dyDescent="0.25">
      <c r="A1545" s="129">
        <v>2018</v>
      </c>
      <c r="B1545" s="129" t="s">
        <v>733</v>
      </c>
      <c r="C1545" s="129" t="s">
        <v>727</v>
      </c>
      <c r="E1545" s="129" t="s">
        <v>740</v>
      </c>
      <c r="F1545" s="129" t="s">
        <v>628</v>
      </c>
      <c r="G1545" s="129" t="s">
        <v>755</v>
      </c>
      <c r="I1545" s="199">
        <v>877.6286466941566</v>
      </c>
    </row>
    <row r="1546" spans="1:9" x14ac:dyDescent="0.25">
      <c r="A1546" s="129">
        <v>2018</v>
      </c>
      <c r="B1546" s="129" t="s">
        <v>738</v>
      </c>
      <c r="D1546" s="129" t="s">
        <v>728</v>
      </c>
      <c r="E1546" s="129" t="s">
        <v>678</v>
      </c>
      <c r="F1546" s="129" t="s">
        <v>628</v>
      </c>
      <c r="G1546" s="129" t="s">
        <v>755</v>
      </c>
      <c r="I1546" s="199">
        <v>1413.5357731348649</v>
      </c>
    </row>
    <row r="1547" spans="1:9" x14ac:dyDescent="0.25">
      <c r="A1547" s="129">
        <v>2018</v>
      </c>
      <c r="B1547" s="129" t="s">
        <v>733</v>
      </c>
      <c r="C1547" s="129" t="s">
        <v>727</v>
      </c>
      <c r="E1547" s="129" t="s">
        <v>741</v>
      </c>
      <c r="F1547" s="129" t="s">
        <v>628</v>
      </c>
      <c r="G1547" s="129" t="s">
        <v>755</v>
      </c>
      <c r="I1547" s="199">
        <v>1951.5933595174611</v>
      </c>
    </row>
    <row r="1548" spans="1:9" x14ac:dyDescent="0.25">
      <c r="A1548" s="129">
        <v>2018</v>
      </c>
      <c r="B1548" s="129" t="s">
        <v>733</v>
      </c>
      <c r="C1548" s="129" t="s">
        <v>727</v>
      </c>
      <c r="E1548" s="129" t="s">
        <v>742</v>
      </c>
      <c r="F1548" s="129" t="s">
        <v>628</v>
      </c>
      <c r="G1548" s="129" t="s">
        <v>755</v>
      </c>
      <c r="I1548" s="199">
        <v>1196.0217902791701</v>
      </c>
    </row>
    <row r="1549" spans="1:9" x14ac:dyDescent="0.25">
      <c r="A1549" s="129">
        <v>2018</v>
      </c>
      <c r="B1549" s="129" t="s">
        <v>738</v>
      </c>
      <c r="D1549" s="129" t="s">
        <v>728</v>
      </c>
      <c r="E1549" s="129" t="s">
        <v>679</v>
      </c>
      <c r="F1549" s="129" t="s">
        <v>628</v>
      </c>
      <c r="G1549" s="129" t="s">
        <v>755</v>
      </c>
      <c r="I1549" s="199">
        <v>3147.613058468899</v>
      </c>
    </row>
    <row r="1550" spans="1:9" x14ac:dyDescent="0.25">
      <c r="A1550" s="129">
        <v>2018</v>
      </c>
      <c r="B1550" s="129" t="s">
        <v>733</v>
      </c>
      <c r="C1550" s="129" t="s">
        <v>727</v>
      </c>
      <c r="E1550" s="129" t="s">
        <v>743</v>
      </c>
      <c r="F1550" s="129" t="s">
        <v>628</v>
      </c>
      <c r="G1550" s="129" t="s">
        <v>755</v>
      </c>
      <c r="I1550" s="199"/>
    </row>
    <row r="1551" spans="1:9" x14ac:dyDescent="0.25">
      <c r="A1551" s="129">
        <v>2018</v>
      </c>
      <c r="B1551" s="129" t="s">
        <v>733</v>
      </c>
      <c r="C1551" s="129" t="s">
        <v>727</v>
      </c>
      <c r="E1551" s="129" t="s">
        <v>744</v>
      </c>
      <c r="F1551" s="129" t="s">
        <v>628</v>
      </c>
      <c r="G1551" s="129" t="s">
        <v>755</v>
      </c>
      <c r="I1551" s="199"/>
    </row>
    <row r="1552" spans="1:9" x14ac:dyDescent="0.25">
      <c r="A1552" s="129">
        <v>2018</v>
      </c>
      <c r="B1552" s="129" t="s">
        <v>738</v>
      </c>
      <c r="D1552" s="129" t="s">
        <v>728</v>
      </c>
      <c r="E1552" s="129" t="s">
        <v>680</v>
      </c>
      <c r="F1552" s="129" t="s">
        <v>628</v>
      </c>
      <c r="G1552" s="129" t="s">
        <v>755</v>
      </c>
      <c r="I1552" s="199">
        <v>1636.1680765089427</v>
      </c>
    </row>
    <row r="1553" spans="1:9" x14ac:dyDescent="0.25">
      <c r="A1553" s="129">
        <v>2018</v>
      </c>
      <c r="C1553" s="129" t="s">
        <v>727</v>
      </c>
      <c r="D1553" s="129" t="s">
        <v>728</v>
      </c>
      <c r="E1553" s="129" t="s">
        <v>681</v>
      </c>
      <c r="F1553" s="129" t="s">
        <v>628</v>
      </c>
      <c r="G1553" s="129" t="s">
        <v>755</v>
      </c>
      <c r="I1553" s="199">
        <v>3962.675948316024</v>
      </c>
    </row>
    <row r="1554" spans="1:9" x14ac:dyDescent="0.25">
      <c r="A1554" s="129">
        <v>2018</v>
      </c>
      <c r="B1554" s="129" t="s">
        <v>733</v>
      </c>
      <c r="C1554" s="129" t="s">
        <v>727</v>
      </c>
      <c r="E1554" s="129" t="s">
        <v>745</v>
      </c>
      <c r="F1554" s="129" t="s">
        <v>628</v>
      </c>
      <c r="G1554" s="129" t="s">
        <v>755</v>
      </c>
      <c r="I1554" s="199">
        <v>8622.9240912497353</v>
      </c>
    </row>
    <row r="1555" spans="1:9" x14ac:dyDescent="0.25">
      <c r="A1555" s="129">
        <v>2018</v>
      </c>
      <c r="B1555" s="129" t="s">
        <v>733</v>
      </c>
      <c r="C1555" s="129" t="s">
        <v>727</v>
      </c>
      <c r="E1555" s="129" t="s">
        <v>746</v>
      </c>
      <c r="F1555" s="129" t="s">
        <v>628</v>
      </c>
      <c r="G1555" s="129" t="s">
        <v>755</v>
      </c>
      <c r="I1555" s="199">
        <v>554.99766442522912</v>
      </c>
    </row>
    <row r="1556" spans="1:9" x14ac:dyDescent="0.25">
      <c r="A1556" s="129">
        <v>2018</v>
      </c>
      <c r="B1556" s="129" t="s">
        <v>738</v>
      </c>
      <c r="D1556" s="129" t="s">
        <v>728</v>
      </c>
      <c r="E1556" s="129" t="s">
        <v>682</v>
      </c>
      <c r="F1556" s="129" t="s">
        <v>628</v>
      </c>
      <c r="G1556" s="129" t="s">
        <v>755</v>
      </c>
      <c r="I1556" s="199">
        <v>9177.9156577114645</v>
      </c>
    </row>
    <row r="1557" spans="1:9" x14ac:dyDescent="0.25">
      <c r="A1557" s="129">
        <v>2018</v>
      </c>
      <c r="C1557" s="129" t="s">
        <v>727</v>
      </c>
      <c r="D1557" s="129" t="s">
        <v>728</v>
      </c>
      <c r="E1557" s="129" t="s">
        <v>683</v>
      </c>
      <c r="F1557" s="129" t="s">
        <v>628</v>
      </c>
      <c r="G1557" s="129" t="s">
        <v>755</v>
      </c>
      <c r="I1557" s="199">
        <v>1630.2046205380238</v>
      </c>
    </row>
    <row r="1558" spans="1:9" x14ac:dyDescent="0.25">
      <c r="A1558" s="129">
        <v>2018</v>
      </c>
      <c r="B1558" s="129" t="s">
        <v>733</v>
      </c>
      <c r="E1558" s="129" t="s">
        <v>747</v>
      </c>
      <c r="F1558" s="129" t="s">
        <v>628</v>
      </c>
      <c r="G1558" s="129" t="s">
        <v>755</v>
      </c>
      <c r="I1558" s="199"/>
    </row>
    <row r="1559" spans="1:9" x14ac:dyDescent="0.25">
      <c r="A1559" s="129">
        <v>2018</v>
      </c>
      <c r="B1559" s="129" t="s">
        <v>733</v>
      </c>
      <c r="E1559" s="129" t="s">
        <v>748</v>
      </c>
      <c r="F1559" s="129" t="s">
        <v>628</v>
      </c>
      <c r="G1559" s="129" t="s">
        <v>755</v>
      </c>
      <c r="I1559" s="199"/>
    </row>
    <row r="1560" spans="1:9" x14ac:dyDescent="0.25">
      <c r="A1560" s="129">
        <v>2018</v>
      </c>
      <c r="B1560" s="129" t="s">
        <v>738</v>
      </c>
      <c r="C1560" s="129" t="s">
        <v>727</v>
      </c>
      <c r="D1560" s="129" t="s">
        <v>728</v>
      </c>
      <c r="E1560" s="129" t="s">
        <v>684</v>
      </c>
      <c r="F1560" s="129" t="s">
        <v>628</v>
      </c>
      <c r="G1560" s="129" t="s">
        <v>755</v>
      </c>
      <c r="I1560" s="199">
        <v>10353.538136018538</v>
      </c>
    </row>
    <row r="1561" spans="1:9" x14ac:dyDescent="0.25">
      <c r="A1561" s="129">
        <v>2018</v>
      </c>
      <c r="C1561" s="129" t="s">
        <v>727</v>
      </c>
      <c r="D1561" s="129" t="s">
        <v>728</v>
      </c>
      <c r="E1561" s="129" t="s">
        <v>685</v>
      </c>
      <c r="F1561" s="129" t="s">
        <v>628</v>
      </c>
      <c r="G1561" s="129" t="s">
        <v>755</v>
      </c>
      <c r="I1561" s="199">
        <v>1245.9204621179044</v>
      </c>
    </row>
    <row r="1562" spans="1:9" x14ac:dyDescent="0.25">
      <c r="A1562" s="129">
        <v>2018</v>
      </c>
      <c r="B1562" s="129" t="s">
        <v>733</v>
      </c>
      <c r="C1562" s="129" t="s">
        <v>727</v>
      </c>
      <c r="E1562" s="129" t="s">
        <v>749</v>
      </c>
      <c r="F1562" s="129" t="s">
        <v>628</v>
      </c>
      <c r="G1562" s="129" t="s">
        <v>755</v>
      </c>
      <c r="I1562" s="199">
        <v>2879.190506208437</v>
      </c>
    </row>
    <row r="1563" spans="1:9" x14ac:dyDescent="0.25">
      <c r="A1563" s="129">
        <v>2018</v>
      </c>
      <c r="B1563" s="129" t="s">
        <v>733</v>
      </c>
      <c r="C1563" s="129" t="s">
        <v>727</v>
      </c>
      <c r="E1563" s="129" t="s">
        <v>750</v>
      </c>
      <c r="F1563" s="129" t="s">
        <v>628</v>
      </c>
      <c r="G1563" s="129" t="s">
        <v>755</v>
      </c>
      <c r="I1563" s="199">
        <v>231.9049171373569</v>
      </c>
    </row>
    <row r="1564" spans="1:9" x14ac:dyDescent="0.25">
      <c r="A1564" s="129">
        <v>2018</v>
      </c>
      <c r="B1564" s="129" t="s">
        <v>738</v>
      </c>
      <c r="D1564" s="129" t="s">
        <v>728</v>
      </c>
      <c r="E1564" s="129" t="s">
        <v>686</v>
      </c>
      <c r="F1564" s="129" t="s">
        <v>628</v>
      </c>
      <c r="G1564" s="129" t="s">
        <v>755</v>
      </c>
      <c r="I1564" s="199">
        <v>3111.0933562823739</v>
      </c>
    </row>
    <row r="1565" spans="1:9" x14ac:dyDescent="0.25">
      <c r="A1565" s="129">
        <v>2019</v>
      </c>
      <c r="B1565" s="129" t="s">
        <v>733</v>
      </c>
      <c r="C1565" s="129" t="s">
        <v>727</v>
      </c>
      <c r="E1565" s="129" t="s">
        <v>734</v>
      </c>
      <c r="F1565" s="129" t="s">
        <v>628</v>
      </c>
      <c r="G1565" s="129" t="s">
        <v>735</v>
      </c>
      <c r="I1565" s="199">
        <v>1401.3636200000001</v>
      </c>
    </row>
    <row r="1566" spans="1:9" x14ac:dyDescent="0.25">
      <c r="A1566" s="129">
        <v>2019</v>
      </c>
      <c r="B1566" s="129" t="s">
        <v>733</v>
      </c>
      <c r="C1566" s="129" t="s">
        <v>727</v>
      </c>
      <c r="E1566" s="129" t="s">
        <v>736</v>
      </c>
      <c r="F1566" s="129" t="s">
        <v>628</v>
      </c>
      <c r="G1566" s="129" t="s">
        <v>735</v>
      </c>
      <c r="I1566" s="199">
        <v>10772.451979999998</v>
      </c>
    </row>
    <row r="1567" spans="1:9" x14ac:dyDescent="0.25">
      <c r="A1567" s="129">
        <v>2019</v>
      </c>
      <c r="B1567" s="129" t="s">
        <v>733</v>
      </c>
      <c r="C1567" s="129" t="s">
        <v>727</v>
      </c>
      <c r="E1567" s="129" t="s">
        <v>737</v>
      </c>
      <c r="F1567" s="129" t="s">
        <v>628</v>
      </c>
      <c r="G1567" s="129" t="s">
        <v>735</v>
      </c>
      <c r="I1567" s="199">
        <v>2433.4236700000001</v>
      </c>
    </row>
    <row r="1568" spans="1:9" x14ac:dyDescent="0.25">
      <c r="A1568" s="129">
        <v>2019</v>
      </c>
      <c r="B1568" s="129" t="s">
        <v>738</v>
      </c>
      <c r="D1568" s="129" t="s">
        <v>728</v>
      </c>
      <c r="E1568" s="129" t="s">
        <v>676</v>
      </c>
      <c r="F1568" s="129" t="s">
        <v>628</v>
      </c>
      <c r="G1568" s="129" t="s">
        <v>735</v>
      </c>
      <c r="I1568" s="199">
        <v>14607.239269999998</v>
      </c>
    </row>
    <row r="1569" spans="1:9" x14ac:dyDescent="0.25">
      <c r="A1569" s="129">
        <v>2019</v>
      </c>
      <c r="C1569" s="129" t="s">
        <v>727</v>
      </c>
      <c r="D1569" s="129" t="s">
        <v>728</v>
      </c>
      <c r="E1569" s="129" t="s">
        <v>677</v>
      </c>
      <c r="F1569" s="129" t="s">
        <v>628</v>
      </c>
      <c r="G1569" s="129" t="s">
        <v>735</v>
      </c>
      <c r="I1569" s="199">
        <v>21608.925190000016</v>
      </c>
    </row>
    <row r="1570" spans="1:9" x14ac:dyDescent="0.25">
      <c r="A1570" s="129">
        <v>2019</v>
      </c>
      <c r="B1570" s="129" t="s">
        <v>733</v>
      </c>
      <c r="C1570" s="129" t="s">
        <v>727</v>
      </c>
      <c r="E1570" s="129" t="s">
        <v>739</v>
      </c>
      <c r="F1570" s="129" t="s">
        <v>628</v>
      </c>
      <c r="G1570" s="129" t="s">
        <v>735</v>
      </c>
      <c r="I1570" s="199">
        <v>575.30862999999977</v>
      </c>
    </row>
    <row r="1571" spans="1:9" x14ac:dyDescent="0.25">
      <c r="A1571" s="129">
        <v>2019</v>
      </c>
      <c r="B1571" s="129" t="s">
        <v>733</v>
      </c>
      <c r="C1571" s="129" t="s">
        <v>727</v>
      </c>
      <c r="E1571" s="129" t="s">
        <v>740</v>
      </c>
      <c r="F1571" s="129" t="s">
        <v>628</v>
      </c>
      <c r="G1571" s="129" t="s">
        <v>735</v>
      </c>
      <c r="I1571" s="199">
        <v>934.07938000000013</v>
      </c>
    </row>
    <row r="1572" spans="1:9" x14ac:dyDescent="0.25">
      <c r="A1572" s="129">
        <v>2019</v>
      </c>
      <c r="B1572" s="129" t="s">
        <v>738</v>
      </c>
      <c r="D1572" s="129" t="s">
        <v>728</v>
      </c>
      <c r="E1572" s="129" t="s">
        <v>678</v>
      </c>
      <c r="F1572" s="129" t="s">
        <v>628</v>
      </c>
      <c r="G1572" s="129" t="s">
        <v>735</v>
      </c>
      <c r="I1572" s="199">
        <v>1509.3880099999999</v>
      </c>
    </row>
    <row r="1573" spans="1:9" x14ac:dyDescent="0.25">
      <c r="A1573" s="129">
        <v>2019</v>
      </c>
      <c r="B1573" s="129" t="s">
        <v>733</v>
      </c>
      <c r="C1573" s="129" t="s">
        <v>727</v>
      </c>
      <c r="E1573" s="129" t="s">
        <v>741</v>
      </c>
      <c r="F1573" s="129" t="s">
        <v>628</v>
      </c>
      <c r="G1573" s="129" t="s">
        <v>735</v>
      </c>
      <c r="I1573" s="199">
        <v>2381.83142</v>
      </c>
    </row>
    <row r="1574" spans="1:9" x14ac:dyDescent="0.25">
      <c r="A1574" s="129">
        <v>2019</v>
      </c>
      <c r="B1574" s="129" t="s">
        <v>733</v>
      </c>
      <c r="C1574" s="129" t="s">
        <v>727</v>
      </c>
      <c r="E1574" s="129" t="s">
        <v>742</v>
      </c>
      <c r="F1574" s="129" t="s">
        <v>628</v>
      </c>
      <c r="G1574" s="129" t="s">
        <v>735</v>
      </c>
      <c r="I1574" s="199">
        <v>1307.7360000000001</v>
      </c>
    </row>
    <row r="1575" spans="1:9" x14ac:dyDescent="0.25">
      <c r="A1575" s="129">
        <v>2019</v>
      </c>
      <c r="B1575" s="129" t="s">
        <v>738</v>
      </c>
      <c r="D1575" s="129" t="s">
        <v>728</v>
      </c>
      <c r="E1575" s="129" t="s">
        <v>679</v>
      </c>
      <c r="F1575" s="129" t="s">
        <v>628</v>
      </c>
      <c r="G1575" s="129" t="s">
        <v>735</v>
      </c>
      <c r="I1575" s="199">
        <v>3689.5674200000003</v>
      </c>
    </row>
    <row r="1576" spans="1:9" x14ac:dyDescent="0.25">
      <c r="A1576" s="129">
        <v>2019</v>
      </c>
      <c r="B1576" s="129" t="s">
        <v>733</v>
      </c>
      <c r="C1576" s="129" t="s">
        <v>727</v>
      </c>
      <c r="E1576" s="129" t="s">
        <v>743</v>
      </c>
      <c r="F1576" s="129" t="s">
        <v>628</v>
      </c>
      <c r="G1576" s="129" t="s">
        <v>735</v>
      </c>
      <c r="I1576" s="199"/>
    </row>
    <row r="1577" spans="1:9" x14ac:dyDescent="0.25">
      <c r="A1577" s="129">
        <v>2019</v>
      </c>
      <c r="B1577" s="129" t="s">
        <v>733</v>
      </c>
      <c r="C1577" s="129" t="s">
        <v>727</v>
      </c>
      <c r="E1577" s="129" t="s">
        <v>744</v>
      </c>
      <c r="F1577" s="129" t="s">
        <v>628</v>
      </c>
      <c r="G1577" s="129" t="s">
        <v>735</v>
      </c>
      <c r="I1577" s="199"/>
    </row>
    <row r="1578" spans="1:9" x14ac:dyDescent="0.25">
      <c r="A1578" s="129">
        <v>2019</v>
      </c>
      <c r="B1578" s="129" t="s">
        <v>738</v>
      </c>
      <c r="D1578" s="129" t="s">
        <v>728</v>
      </c>
      <c r="E1578" s="129" t="s">
        <v>680</v>
      </c>
      <c r="F1578" s="129" t="s">
        <v>628</v>
      </c>
      <c r="G1578" s="129" t="s">
        <v>735</v>
      </c>
      <c r="I1578" s="199">
        <v>1956.8031499999993</v>
      </c>
    </row>
    <row r="1579" spans="1:9" x14ac:dyDescent="0.25">
      <c r="A1579" s="129">
        <v>2019</v>
      </c>
      <c r="C1579" s="129" t="s">
        <v>727</v>
      </c>
      <c r="D1579" s="129" t="s">
        <v>728</v>
      </c>
      <c r="E1579" s="129" t="s">
        <v>681</v>
      </c>
      <c r="F1579" s="129" t="s">
        <v>628</v>
      </c>
      <c r="G1579" s="129" t="s">
        <v>735</v>
      </c>
      <c r="I1579" s="199">
        <v>4435.1532699999998</v>
      </c>
    </row>
    <row r="1580" spans="1:9" x14ac:dyDescent="0.25">
      <c r="A1580" s="129">
        <v>2019</v>
      </c>
      <c r="B1580" s="129" t="s">
        <v>733</v>
      </c>
      <c r="C1580" s="129" t="s">
        <v>727</v>
      </c>
      <c r="E1580" s="129" t="s">
        <v>745</v>
      </c>
      <c r="F1580" s="129" t="s">
        <v>628</v>
      </c>
      <c r="G1580" s="129" t="s">
        <v>735</v>
      </c>
      <c r="I1580" s="199">
        <v>9450.3270500000035</v>
      </c>
    </row>
    <row r="1581" spans="1:9" x14ac:dyDescent="0.25">
      <c r="A1581" s="129">
        <v>2019</v>
      </c>
      <c r="B1581" s="129" t="s">
        <v>733</v>
      </c>
      <c r="C1581" s="129" t="s">
        <v>727</v>
      </c>
      <c r="E1581" s="129" t="s">
        <v>746</v>
      </c>
      <c r="F1581" s="129" t="s">
        <v>628</v>
      </c>
      <c r="G1581" s="129" t="s">
        <v>735</v>
      </c>
      <c r="I1581" s="199">
        <v>626.71647999999993</v>
      </c>
    </row>
    <row r="1582" spans="1:9" x14ac:dyDescent="0.25">
      <c r="A1582" s="129">
        <v>2019</v>
      </c>
      <c r="B1582" s="129" t="s">
        <v>738</v>
      </c>
      <c r="D1582" s="129" t="s">
        <v>728</v>
      </c>
      <c r="E1582" s="129" t="s">
        <v>682</v>
      </c>
      <c r="F1582" s="129" t="s">
        <v>628</v>
      </c>
      <c r="G1582" s="129" t="s">
        <v>735</v>
      </c>
      <c r="I1582" s="199">
        <v>10077.043530000003</v>
      </c>
    </row>
    <row r="1583" spans="1:9" x14ac:dyDescent="0.25">
      <c r="A1583" s="129">
        <v>2019</v>
      </c>
      <c r="C1583" s="129" t="s">
        <v>727</v>
      </c>
      <c r="D1583" s="129" t="s">
        <v>728</v>
      </c>
      <c r="E1583" s="129" t="s">
        <v>683</v>
      </c>
      <c r="F1583" s="129" t="s">
        <v>628</v>
      </c>
      <c r="G1583" s="129" t="s">
        <v>735</v>
      </c>
      <c r="I1583" s="199">
        <v>1995.2200200000002</v>
      </c>
    </row>
    <row r="1584" spans="1:9" x14ac:dyDescent="0.25">
      <c r="A1584" s="129">
        <v>2019</v>
      </c>
      <c r="B1584" s="129" t="s">
        <v>733</v>
      </c>
      <c r="E1584" s="129" t="s">
        <v>747</v>
      </c>
      <c r="F1584" s="129" t="s">
        <v>628</v>
      </c>
      <c r="G1584" s="129" t="s">
        <v>735</v>
      </c>
      <c r="I1584" s="199"/>
    </row>
    <row r="1585" spans="1:9" x14ac:dyDescent="0.25">
      <c r="A1585" s="129">
        <v>2019</v>
      </c>
      <c r="B1585" s="129" t="s">
        <v>733</v>
      </c>
      <c r="E1585" s="129" t="s">
        <v>748</v>
      </c>
      <c r="F1585" s="129" t="s">
        <v>628</v>
      </c>
      <c r="G1585" s="129" t="s">
        <v>735</v>
      </c>
      <c r="I1585" s="199"/>
    </row>
    <row r="1586" spans="1:9" x14ac:dyDescent="0.25">
      <c r="A1586" s="129">
        <v>2019</v>
      </c>
      <c r="B1586" s="129" t="s">
        <v>738</v>
      </c>
      <c r="C1586" s="129" t="s">
        <v>727</v>
      </c>
      <c r="D1586" s="129" t="s">
        <v>728</v>
      </c>
      <c r="E1586" s="129" t="s">
        <v>684</v>
      </c>
      <c r="F1586" s="129" t="s">
        <v>628</v>
      </c>
      <c r="G1586" s="129" t="s">
        <v>735</v>
      </c>
      <c r="I1586" s="199">
        <v>12629.226819999998</v>
      </c>
    </row>
    <row r="1587" spans="1:9" x14ac:dyDescent="0.25">
      <c r="A1587" s="129">
        <v>2019</v>
      </c>
      <c r="C1587" s="129" t="s">
        <v>727</v>
      </c>
      <c r="D1587" s="129" t="s">
        <v>728</v>
      </c>
      <c r="E1587" s="129" t="s">
        <v>685</v>
      </c>
      <c r="F1587" s="129" t="s">
        <v>628</v>
      </c>
      <c r="G1587" s="129" t="s">
        <v>735</v>
      </c>
      <c r="I1587" s="199">
        <v>1217.8563799999997</v>
      </c>
    </row>
    <row r="1588" spans="1:9" x14ac:dyDescent="0.25">
      <c r="A1588" s="129">
        <v>2019</v>
      </c>
      <c r="B1588" s="129" t="s">
        <v>733</v>
      </c>
      <c r="C1588" s="129" t="s">
        <v>727</v>
      </c>
      <c r="E1588" s="129" t="s">
        <v>749</v>
      </c>
      <c r="F1588" s="129" t="s">
        <v>628</v>
      </c>
      <c r="G1588" s="129" t="s">
        <v>735</v>
      </c>
      <c r="I1588" s="199">
        <v>3288.1372599999982</v>
      </c>
    </row>
    <row r="1589" spans="1:9" x14ac:dyDescent="0.25">
      <c r="A1589" s="129">
        <v>2019</v>
      </c>
      <c r="B1589" s="129" t="s">
        <v>733</v>
      </c>
      <c r="C1589" s="129" t="s">
        <v>727</v>
      </c>
      <c r="E1589" s="129" t="s">
        <v>750</v>
      </c>
      <c r="F1589" s="129" t="s">
        <v>628</v>
      </c>
      <c r="G1589" s="129" t="s">
        <v>735</v>
      </c>
      <c r="I1589" s="199">
        <v>252.12350999999995</v>
      </c>
    </row>
    <row r="1590" spans="1:9" x14ac:dyDescent="0.25">
      <c r="A1590" s="129">
        <v>2019</v>
      </c>
      <c r="B1590" s="129" t="s">
        <v>738</v>
      </c>
      <c r="D1590" s="129" t="s">
        <v>728</v>
      </c>
      <c r="E1590" s="129" t="s">
        <v>686</v>
      </c>
      <c r="F1590" s="129" t="s">
        <v>628</v>
      </c>
      <c r="G1590" s="129" t="s">
        <v>735</v>
      </c>
      <c r="I1590" s="199">
        <v>3540.260769999998</v>
      </c>
    </row>
    <row r="1591" spans="1:9" x14ac:dyDescent="0.25">
      <c r="A1591" s="129">
        <v>2019</v>
      </c>
      <c r="B1591" s="129" t="s">
        <v>733</v>
      </c>
      <c r="C1591" s="129" t="s">
        <v>727</v>
      </c>
      <c r="E1591" s="129" t="s">
        <v>734</v>
      </c>
      <c r="F1591" s="129" t="s">
        <v>628</v>
      </c>
      <c r="G1591" s="129" t="s">
        <v>751</v>
      </c>
      <c r="I1591" s="199">
        <v>872</v>
      </c>
    </row>
    <row r="1592" spans="1:9" x14ac:dyDescent="0.25">
      <c r="A1592" s="129">
        <v>2019</v>
      </c>
      <c r="B1592" s="129" t="s">
        <v>733</v>
      </c>
      <c r="C1592" s="129" t="s">
        <v>727</v>
      </c>
      <c r="E1592" s="129" t="s">
        <v>736</v>
      </c>
      <c r="F1592" s="129" t="s">
        <v>628</v>
      </c>
      <c r="G1592" s="129" t="s">
        <v>751</v>
      </c>
      <c r="I1592" s="199">
        <v>6064</v>
      </c>
    </row>
    <row r="1593" spans="1:9" x14ac:dyDescent="0.25">
      <c r="A1593" s="129">
        <v>2019</v>
      </c>
      <c r="B1593" s="129" t="s">
        <v>733</v>
      </c>
      <c r="C1593" s="129" t="s">
        <v>727</v>
      </c>
      <c r="E1593" s="129" t="s">
        <v>737</v>
      </c>
      <c r="F1593" s="129" t="s">
        <v>628</v>
      </c>
      <c r="G1593" s="129" t="s">
        <v>751</v>
      </c>
      <c r="I1593" s="199">
        <v>2147</v>
      </c>
    </row>
    <row r="1594" spans="1:9" x14ac:dyDescent="0.25">
      <c r="A1594" s="129">
        <v>2019</v>
      </c>
      <c r="B1594" s="129" t="s">
        <v>738</v>
      </c>
      <c r="D1594" s="129" t="s">
        <v>728</v>
      </c>
      <c r="E1594" s="129" t="s">
        <v>676</v>
      </c>
      <c r="F1594" s="129" t="s">
        <v>628</v>
      </c>
      <c r="G1594" s="129" t="s">
        <v>751</v>
      </c>
      <c r="I1594" s="199">
        <v>9083</v>
      </c>
    </row>
    <row r="1595" spans="1:9" x14ac:dyDescent="0.25">
      <c r="A1595" s="129">
        <v>2019</v>
      </c>
      <c r="C1595" s="129" t="s">
        <v>727</v>
      </c>
      <c r="D1595" s="129" t="s">
        <v>728</v>
      </c>
      <c r="E1595" s="129" t="s">
        <v>677</v>
      </c>
      <c r="F1595" s="129" t="s">
        <v>628</v>
      </c>
      <c r="G1595" s="129" t="s">
        <v>751</v>
      </c>
      <c r="I1595" s="199">
        <v>8538</v>
      </c>
    </row>
    <row r="1596" spans="1:9" x14ac:dyDescent="0.25">
      <c r="A1596" s="129">
        <v>2019</v>
      </c>
      <c r="B1596" s="129" t="s">
        <v>733</v>
      </c>
      <c r="C1596" s="129" t="s">
        <v>727</v>
      </c>
      <c r="E1596" s="129" t="s">
        <v>739</v>
      </c>
      <c r="F1596" s="129" t="s">
        <v>628</v>
      </c>
      <c r="G1596" s="129" t="s">
        <v>751</v>
      </c>
      <c r="I1596" s="199">
        <v>195</v>
      </c>
    </row>
    <row r="1597" spans="1:9" x14ac:dyDescent="0.25">
      <c r="A1597" s="129">
        <v>2019</v>
      </c>
      <c r="B1597" s="129" t="s">
        <v>733</v>
      </c>
      <c r="C1597" s="129" t="s">
        <v>727</v>
      </c>
      <c r="E1597" s="129" t="s">
        <v>740</v>
      </c>
      <c r="F1597" s="129" t="s">
        <v>628</v>
      </c>
      <c r="G1597" s="129" t="s">
        <v>751</v>
      </c>
      <c r="I1597" s="199">
        <v>576</v>
      </c>
    </row>
    <row r="1598" spans="1:9" x14ac:dyDescent="0.25">
      <c r="A1598" s="129">
        <v>2019</v>
      </c>
      <c r="B1598" s="129" t="s">
        <v>738</v>
      </c>
      <c r="D1598" s="129" t="s">
        <v>728</v>
      </c>
      <c r="E1598" s="129" t="s">
        <v>678</v>
      </c>
      <c r="F1598" s="129" t="s">
        <v>628</v>
      </c>
      <c r="G1598" s="129" t="s">
        <v>751</v>
      </c>
      <c r="I1598" s="199">
        <v>771</v>
      </c>
    </row>
    <row r="1599" spans="1:9" x14ac:dyDescent="0.25">
      <c r="A1599" s="129">
        <v>2019</v>
      </c>
      <c r="B1599" s="129" t="s">
        <v>733</v>
      </c>
      <c r="C1599" s="129" t="s">
        <v>727</v>
      </c>
      <c r="E1599" s="129" t="s">
        <v>741</v>
      </c>
      <c r="F1599" s="129" t="s">
        <v>628</v>
      </c>
      <c r="G1599" s="129" t="s">
        <v>751</v>
      </c>
      <c r="I1599" s="199">
        <v>2014</v>
      </c>
    </row>
    <row r="1600" spans="1:9" x14ac:dyDescent="0.25">
      <c r="A1600" s="129">
        <v>2019</v>
      </c>
      <c r="B1600" s="129" t="s">
        <v>733</v>
      </c>
      <c r="C1600" s="129" t="s">
        <v>727</v>
      </c>
      <c r="E1600" s="129" t="s">
        <v>742</v>
      </c>
      <c r="F1600" s="129" t="s">
        <v>628</v>
      </c>
      <c r="G1600" s="129" t="s">
        <v>751</v>
      </c>
      <c r="I1600" s="199">
        <v>954</v>
      </c>
    </row>
    <row r="1601" spans="1:9" x14ac:dyDescent="0.25">
      <c r="A1601" s="129">
        <v>2019</v>
      </c>
      <c r="B1601" s="129" t="s">
        <v>738</v>
      </c>
      <c r="D1601" s="129" t="s">
        <v>728</v>
      </c>
      <c r="E1601" s="129" t="s">
        <v>679</v>
      </c>
      <c r="F1601" s="129" t="s">
        <v>628</v>
      </c>
      <c r="G1601" s="129" t="s">
        <v>751</v>
      </c>
      <c r="I1601" s="199">
        <v>2968</v>
      </c>
    </row>
    <row r="1602" spans="1:9" x14ac:dyDescent="0.25">
      <c r="A1602" s="129">
        <v>2019</v>
      </c>
      <c r="B1602" s="129" t="s">
        <v>733</v>
      </c>
      <c r="C1602" s="129" t="s">
        <v>727</v>
      </c>
      <c r="E1602" s="129" t="s">
        <v>743</v>
      </c>
      <c r="F1602" s="129" t="s">
        <v>628</v>
      </c>
      <c r="G1602" s="129" t="s">
        <v>751</v>
      </c>
      <c r="I1602" s="199"/>
    </row>
    <row r="1603" spans="1:9" x14ac:dyDescent="0.25">
      <c r="A1603" s="129">
        <v>2019</v>
      </c>
      <c r="B1603" s="129" t="s">
        <v>733</v>
      </c>
      <c r="C1603" s="129" t="s">
        <v>727</v>
      </c>
      <c r="E1603" s="129" t="s">
        <v>744</v>
      </c>
      <c r="F1603" s="129" t="s">
        <v>628</v>
      </c>
      <c r="G1603" s="129" t="s">
        <v>751</v>
      </c>
      <c r="I1603" s="199"/>
    </row>
    <row r="1604" spans="1:9" x14ac:dyDescent="0.25">
      <c r="A1604" s="129">
        <v>2019</v>
      </c>
      <c r="B1604" s="129" t="s">
        <v>738</v>
      </c>
      <c r="D1604" s="129" t="s">
        <v>728</v>
      </c>
      <c r="E1604" s="129" t="s">
        <v>680</v>
      </c>
      <c r="F1604" s="129" t="s">
        <v>628</v>
      </c>
      <c r="G1604" s="129" t="s">
        <v>751</v>
      </c>
      <c r="I1604" s="199">
        <v>1079</v>
      </c>
    </row>
    <row r="1605" spans="1:9" x14ac:dyDescent="0.25">
      <c r="A1605" s="129">
        <v>2019</v>
      </c>
      <c r="C1605" s="129" t="s">
        <v>727</v>
      </c>
      <c r="D1605" s="129" t="s">
        <v>728</v>
      </c>
      <c r="E1605" s="129" t="s">
        <v>681</v>
      </c>
      <c r="F1605" s="129" t="s">
        <v>628</v>
      </c>
      <c r="G1605" s="129" t="s">
        <v>751</v>
      </c>
      <c r="I1605" s="199">
        <v>3197</v>
      </c>
    </row>
    <row r="1606" spans="1:9" x14ac:dyDescent="0.25">
      <c r="A1606" s="129">
        <v>2019</v>
      </c>
      <c r="B1606" s="129" t="s">
        <v>733</v>
      </c>
      <c r="C1606" s="129" t="s">
        <v>727</v>
      </c>
      <c r="E1606" s="129" t="s">
        <v>745</v>
      </c>
      <c r="F1606" s="129" t="s">
        <v>628</v>
      </c>
      <c r="G1606" s="129" t="s">
        <v>751</v>
      </c>
      <c r="I1606" s="199">
        <v>2995</v>
      </c>
    </row>
    <row r="1607" spans="1:9" x14ac:dyDescent="0.25">
      <c r="A1607" s="129">
        <v>2019</v>
      </c>
      <c r="B1607" s="129" t="s">
        <v>733</v>
      </c>
      <c r="C1607" s="129" t="s">
        <v>727</v>
      </c>
      <c r="E1607" s="129" t="s">
        <v>746</v>
      </c>
      <c r="F1607" s="129" t="s">
        <v>628</v>
      </c>
      <c r="G1607" s="129" t="s">
        <v>751</v>
      </c>
      <c r="I1607" s="199">
        <v>539</v>
      </c>
    </row>
    <row r="1608" spans="1:9" x14ac:dyDescent="0.25">
      <c r="A1608" s="129">
        <v>2019</v>
      </c>
      <c r="B1608" s="129" t="s">
        <v>738</v>
      </c>
      <c r="D1608" s="129" t="s">
        <v>728</v>
      </c>
      <c r="E1608" s="129" t="s">
        <v>682</v>
      </c>
      <c r="F1608" s="129" t="s">
        <v>628</v>
      </c>
      <c r="G1608" s="129" t="s">
        <v>751</v>
      </c>
      <c r="I1608" s="199">
        <v>3534</v>
      </c>
    </row>
    <row r="1609" spans="1:9" x14ac:dyDescent="0.25">
      <c r="A1609" s="129">
        <v>2019</v>
      </c>
      <c r="C1609" s="129" t="s">
        <v>727</v>
      </c>
      <c r="D1609" s="129" t="s">
        <v>728</v>
      </c>
      <c r="E1609" s="129" t="s">
        <v>683</v>
      </c>
      <c r="F1609" s="129" t="s">
        <v>628</v>
      </c>
      <c r="G1609" s="129" t="s">
        <v>751</v>
      </c>
      <c r="I1609" s="199">
        <v>1442</v>
      </c>
    </row>
    <row r="1610" spans="1:9" x14ac:dyDescent="0.25">
      <c r="A1610" s="129">
        <v>2019</v>
      </c>
      <c r="B1610" s="129" t="s">
        <v>733</v>
      </c>
      <c r="E1610" s="129" t="s">
        <v>747</v>
      </c>
      <c r="F1610" s="129" t="s">
        <v>628</v>
      </c>
      <c r="G1610" s="129" t="s">
        <v>751</v>
      </c>
      <c r="I1610" s="199"/>
    </row>
    <row r="1611" spans="1:9" x14ac:dyDescent="0.25">
      <c r="A1611" s="129">
        <v>2019</v>
      </c>
      <c r="B1611" s="129" t="s">
        <v>733</v>
      </c>
      <c r="E1611" s="129" t="s">
        <v>748</v>
      </c>
      <c r="F1611" s="129" t="s">
        <v>628</v>
      </c>
      <c r="G1611" s="129" t="s">
        <v>751</v>
      </c>
      <c r="I1611" s="199"/>
    </row>
    <row r="1612" spans="1:9" x14ac:dyDescent="0.25">
      <c r="A1612" s="129">
        <v>2019</v>
      </c>
      <c r="B1612" s="129" t="s">
        <v>738</v>
      </c>
      <c r="C1612" s="129" t="s">
        <v>727</v>
      </c>
      <c r="D1612" s="129" t="s">
        <v>728</v>
      </c>
      <c r="E1612" s="129" t="s">
        <v>684</v>
      </c>
      <c r="F1612" s="129" t="s">
        <v>628</v>
      </c>
      <c r="G1612" s="129" t="s">
        <v>751</v>
      </c>
      <c r="I1612" s="199">
        <v>4235</v>
      </c>
    </row>
    <row r="1613" spans="1:9" x14ac:dyDescent="0.25">
      <c r="A1613" s="129">
        <v>2019</v>
      </c>
      <c r="C1613" s="129" t="s">
        <v>727</v>
      </c>
      <c r="D1613" s="129" t="s">
        <v>728</v>
      </c>
      <c r="E1613" s="129" t="s">
        <v>685</v>
      </c>
      <c r="F1613" s="129" t="s">
        <v>628</v>
      </c>
      <c r="G1613" s="129" t="s">
        <v>751</v>
      </c>
      <c r="I1613" s="199">
        <v>569</v>
      </c>
    </row>
    <row r="1614" spans="1:9" x14ac:dyDescent="0.25">
      <c r="A1614" s="129">
        <v>2019</v>
      </c>
      <c r="B1614" s="129" t="s">
        <v>733</v>
      </c>
      <c r="C1614" s="129" t="s">
        <v>727</v>
      </c>
      <c r="E1614" s="129" t="s">
        <v>749</v>
      </c>
      <c r="F1614" s="129" t="s">
        <v>628</v>
      </c>
      <c r="G1614" s="129" t="s">
        <v>751</v>
      </c>
      <c r="I1614" s="199">
        <v>423</v>
      </c>
    </row>
    <row r="1615" spans="1:9" x14ac:dyDescent="0.25">
      <c r="A1615" s="129">
        <v>2019</v>
      </c>
      <c r="B1615" s="129" t="s">
        <v>733</v>
      </c>
      <c r="C1615" s="129" t="s">
        <v>727</v>
      </c>
      <c r="E1615" s="129" t="s">
        <v>750</v>
      </c>
      <c r="F1615" s="129" t="s">
        <v>628</v>
      </c>
      <c r="G1615" s="129" t="s">
        <v>751</v>
      </c>
      <c r="I1615" s="199">
        <v>120</v>
      </c>
    </row>
    <row r="1616" spans="1:9" x14ac:dyDescent="0.25">
      <c r="A1616" s="129">
        <v>2019</v>
      </c>
      <c r="B1616" s="129" t="s">
        <v>738</v>
      </c>
      <c r="D1616" s="129" t="s">
        <v>728</v>
      </c>
      <c r="E1616" s="129" t="s">
        <v>686</v>
      </c>
      <c r="F1616" s="129" t="s">
        <v>628</v>
      </c>
      <c r="G1616" s="129" t="s">
        <v>751</v>
      </c>
      <c r="I1616" s="199">
        <v>543</v>
      </c>
    </row>
    <row r="1617" spans="1:9" x14ac:dyDescent="0.25">
      <c r="A1617" s="129">
        <v>2019</v>
      </c>
      <c r="B1617" s="129" t="s">
        <v>733</v>
      </c>
      <c r="C1617" s="129" t="s">
        <v>727</v>
      </c>
      <c r="E1617" s="129" t="s">
        <v>734</v>
      </c>
      <c r="F1617" s="129" t="s">
        <v>628</v>
      </c>
      <c r="G1617" s="129" t="s">
        <v>752</v>
      </c>
      <c r="I1617" s="199">
        <v>348.24</v>
      </c>
    </row>
    <row r="1618" spans="1:9" x14ac:dyDescent="0.25">
      <c r="A1618" s="129">
        <v>2019</v>
      </c>
      <c r="B1618" s="129" t="s">
        <v>733</v>
      </c>
      <c r="C1618" s="129" t="s">
        <v>727</v>
      </c>
      <c r="E1618" s="129" t="s">
        <v>736</v>
      </c>
      <c r="F1618" s="129" t="s">
        <v>628</v>
      </c>
      <c r="G1618" s="129" t="s">
        <v>752</v>
      </c>
      <c r="I1618" s="199">
        <v>2480.7280000000001</v>
      </c>
    </row>
    <row r="1619" spans="1:9" x14ac:dyDescent="0.25">
      <c r="A1619" s="129">
        <v>2019</v>
      </c>
      <c r="B1619" s="129" t="s">
        <v>733</v>
      </c>
      <c r="C1619" s="129" t="s">
        <v>727</v>
      </c>
      <c r="E1619" s="129" t="s">
        <v>737</v>
      </c>
      <c r="F1619" s="129" t="s">
        <v>628</v>
      </c>
      <c r="G1619" s="129" t="s">
        <v>752</v>
      </c>
      <c r="I1619" s="199">
        <v>102.22499999999999</v>
      </c>
    </row>
    <row r="1620" spans="1:9" x14ac:dyDescent="0.25">
      <c r="A1620" s="129">
        <v>2019</v>
      </c>
      <c r="B1620" s="129" t="s">
        <v>738</v>
      </c>
      <c r="D1620" s="129" t="s">
        <v>728</v>
      </c>
      <c r="E1620" s="129" t="s">
        <v>676</v>
      </c>
      <c r="F1620" s="129" t="s">
        <v>628</v>
      </c>
      <c r="G1620" s="129" t="s">
        <v>752</v>
      </c>
      <c r="I1620" s="199">
        <v>2931.1929999999998</v>
      </c>
    </row>
    <row r="1621" spans="1:9" x14ac:dyDescent="0.25">
      <c r="A1621" s="129">
        <v>2019</v>
      </c>
      <c r="C1621" s="129" t="s">
        <v>727</v>
      </c>
      <c r="D1621" s="129" t="s">
        <v>728</v>
      </c>
      <c r="E1621" s="129" t="s">
        <v>677</v>
      </c>
      <c r="F1621" s="129" t="s">
        <v>628</v>
      </c>
      <c r="G1621" s="129" t="s">
        <v>752</v>
      </c>
      <c r="I1621" s="199">
        <v>4054.1410000000001</v>
      </c>
    </row>
    <row r="1622" spans="1:9" x14ac:dyDescent="0.25">
      <c r="A1622" s="129">
        <v>2019</v>
      </c>
      <c r="B1622" s="129" t="s">
        <v>733</v>
      </c>
      <c r="C1622" s="129" t="s">
        <v>727</v>
      </c>
      <c r="E1622" s="129" t="s">
        <v>739</v>
      </c>
      <c r="F1622" s="129" t="s">
        <v>628</v>
      </c>
      <c r="G1622" s="129" t="s">
        <v>752</v>
      </c>
      <c r="I1622" s="199">
        <v>89.67</v>
      </c>
    </row>
    <row r="1623" spans="1:9" x14ac:dyDescent="0.25">
      <c r="A1623" s="129">
        <v>2019</v>
      </c>
      <c r="B1623" s="129" t="s">
        <v>733</v>
      </c>
      <c r="C1623" s="129" t="s">
        <v>727</v>
      </c>
      <c r="E1623" s="129" t="s">
        <v>740</v>
      </c>
      <c r="F1623" s="129" t="s">
        <v>628</v>
      </c>
      <c r="G1623" s="129" t="s">
        <v>752</v>
      </c>
      <c r="I1623" s="199">
        <v>160.90199999999999</v>
      </c>
    </row>
    <row r="1624" spans="1:9" x14ac:dyDescent="0.25">
      <c r="A1624" s="129">
        <v>2019</v>
      </c>
      <c r="B1624" s="129" t="s">
        <v>738</v>
      </c>
      <c r="D1624" s="129" t="s">
        <v>728</v>
      </c>
      <c r="E1624" s="129" t="s">
        <v>678</v>
      </c>
      <c r="F1624" s="129" t="s">
        <v>628</v>
      </c>
      <c r="G1624" s="129" t="s">
        <v>752</v>
      </c>
      <c r="I1624" s="199">
        <v>250.572</v>
      </c>
    </row>
    <row r="1625" spans="1:9" x14ac:dyDescent="0.25">
      <c r="A1625" s="129">
        <v>2019</v>
      </c>
      <c r="B1625" s="129" t="s">
        <v>733</v>
      </c>
      <c r="C1625" s="129" t="s">
        <v>727</v>
      </c>
      <c r="E1625" s="129" t="s">
        <v>741</v>
      </c>
      <c r="F1625" s="129" t="s">
        <v>628</v>
      </c>
      <c r="G1625" s="129" t="s">
        <v>752</v>
      </c>
      <c r="I1625" s="199">
        <v>229.42599999999999</v>
      </c>
    </row>
    <row r="1626" spans="1:9" x14ac:dyDescent="0.25">
      <c r="A1626" s="129">
        <v>2019</v>
      </c>
      <c r="B1626" s="129" t="s">
        <v>733</v>
      </c>
      <c r="C1626" s="129" t="s">
        <v>727</v>
      </c>
      <c r="E1626" s="129" t="s">
        <v>742</v>
      </c>
      <c r="F1626" s="129" t="s">
        <v>628</v>
      </c>
      <c r="G1626" s="129" t="s">
        <v>752</v>
      </c>
      <c r="I1626" s="199">
        <v>105.78700000000001</v>
      </c>
    </row>
    <row r="1627" spans="1:9" x14ac:dyDescent="0.25">
      <c r="A1627" s="129">
        <v>2019</v>
      </c>
      <c r="B1627" s="129" t="s">
        <v>738</v>
      </c>
      <c r="D1627" s="129" t="s">
        <v>728</v>
      </c>
      <c r="E1627" s="129" t="s">
        <v>679</v>
      </c>
      <c r="F1627" s="129" t="s">
        <v>628</v>
      </c>
      <c r="G1627" s="129" t="s">
        <v>752</v>
      </c>
      <c r="I1627" s="199">
        <v>335.21299999999997</v>
      </c>
    </row>
    <row r="1628" spans="1:9" x14ac:dyDescent="0.25">
      <c r="A1628" s="129">
        <v>2019</v>
      </c>
      <c r="B1628" s="129" t="s">
        <v>733</v>
      </c>
      <c r="C1628" s="129" t="s">
        <v>727</v>
      </c>
      <c r="E1628" s="129" t="s">
        <v>743</v>
      </c>
      <c r="F1628" s="129" t="s">
        <v>628</v>
      </c>
      <c r="G1628" s="129" t="s">
        <v>752</v>
      </c>
      <c r="I1628" s="199"/>
    </row>
    <row r="1629" spans="1:9" x14ac:dyDescent="0.25">
      <c r="A1629" s="129">
        <v>2019</v>
      </c>
      <c r="B1629" s="129" t="s">
        <v>733</v>
      </c>
      <c r="C1629" s="129" t="s">
        <v>727</v>
      </c>
      <c r="E1629" s="129" t="s">
        <v>744</v>
      </c>
      <c r="F1629" s="129" t="s">
        <v>628</v>
      </c>
      <c r="G1629" s="129" t="s">
        <v>752</v>
      </c>
      <c r="I1629" s="199"/>
    </row>
    <row r="1630" spans="1:9" x14ac:dyDescent="0.25">
      <c r="A1630" s="129">
        <v>2019</v>
      </c>
      <c r="B1630" s="129" t="s">
        <v>738</v>
      </c>
      <c r="D1630" s="129" t="s">
        <v>728</v>
      </c>
      <c r="E1630" s="129" t="s">
        <v>680</v>
      </c>
      <c r="F1630" s="129" t="s">
        <v>628</v>
      </c>
      <c r="G1630" s="129" t="s">
        <v>752</v>
      </c>
      <c r="I1630" s="199">
        <v>250.596</v>
      </c>
    </row>
    <row r="1631" spans="1:9" x14ac:dyDescent="0.25">
      <c r="A1631" s="129">
        <v>2019</v>
      </c>
      <c r="C1631" s="129" t="s">
        <v>727</v>
      </c>
      <c r="D1631" s="129" t="s">
        <v>728</v>
      </c>
      <c r="E1631" s="129" t="s">
        <v>681</v>
      </c>
      <c r="F1631" s="129" t="s">
        <v>628</v>
      </c>
      <c r="G1631" s="129" t="s">
        <v>752</v>
      </c>
      <c r="I1631" s="199">
        <v>342.66199999999998</v>
      </c>
    </row>
    <row r="1632" spans="1:9" x14ac:dyDescent="0.25">
      <c r="A1632" s="129">
        <v>2019</v>
      </c>
      <c r="B1632" s="129" t="s">
        <v>733</v>
      </c>
      <c r="C1632" s="129" t="s">
        <v>727</v>
      </c>
      <c r="E1632" s="129" t="s">
        <v>745</v>
      </c>
      <c r="F1632" s="129" t="s">
        <v>628</v>
      </c>
      <c r="G1632" s="129" t="s">
        <v>752</v>
      </c>
      <c r="I1632" s="199">
        <v>2321.0010000000002</v>
      </c>
    </row>
    <row r="1633" spans="1:9" x14ac:dyDescent="0.25">
      <c r="A1633" s="129">
        <v>2019</v>
      </c>
      <c r="B1633" s="129" t="s">
        <v>733</v>
      </c>
      <c r="C1633" s="129" t="s">
        <v>727</v>
      </c>
      <c r="E1633" s="129" t="s">
        <v>746</v>
      </c>
      <c r="F1633" s="129" t="s">
        <v>628</v>
      </c>
      <c r="G1633" s="129" t="s">
        <v>752</v>
      </c>
      <c r="I1633" s="199">
        <v>74.418999999999997</v>
      </c>
    </row>
    <row r="1634" spans="1:9" x14ac:dyDescent="0.25">
      <c r="A1634" s="129">
        <v>2019</v>
      </c>
      <c r="B1634" s="129" t="s">
        <v>738</v>
      </c>
      <c r="D1634" s="129" t="s">
        <v>728</v>
      </c>
      <c r="E1634" s="129" t="s">
        <v>682</v>
      </c>
      <c r="F1634" s="129" t="s">
        <v>628</v>
      </c>
      <c r="G1634" s="129" t="s">
        <v>752</v>
      </c>
      <c r="I1634" s="199">
        <v>2395.42</v>
      </c>
    </row>
    <row r="1635" spans="1:9" x14ac:dyDescent="0.25">
      <c r="A1635" s="129">
        <v>2019</v>
      </c>
      <c r="C1635" s="129" t="s">
        <v>727</v>
      </c>
      <c r="D1635" s="129" t="s">
        <v>728</v>
      </c>
      <c r="E1635" s="129" t="s">
        <v>683</v>
      </c>
      <c r="F1635" s="129" t="s">
        <v>628</v>
      </c>
      <c r="G1635" s="129" t="s">
        <v>752</v>
      </c>
      <c r="I1635" s="199">
        <v>196.01900000000001</v>
      </c>
    </row>
    <row r="1636" spans="1:9" x14ac:dyDescent="0.25">
      <c r="A1636" s="129">
        <v>2019</v>
      </c>
      <c r="B1636" s="129" t="s">
        <v>733</v>
      </c>
      <c r="E1636" s="129" t="s">
        <v>747</v>
      </c>
      <c r="F1636" s="129" t="s">
        <v>628</v>
      </c>
      <c r="G1636" s="129" t="s">
        <v>752</v>
      </c>
      <c r="I1636" s="199"/>
    </row>
    <row r="1637" spans="1:9" x14ac:dyDescent="0.25">
      <c r="A1637" s="129">
        <v>2019</v>
      </c>
      <c r="B1637" s="129" t="s">
        <v>733</v>
      </c>
      <c r="E1637" s="129" t="s">
        <v>748</v>
      </c>
      <c r="F1637" s="129" t="s">
        <v>628</v>
      </c>
      <c r="G1637" s="129" t="s">
        <v>752</v>
      </c>
      <c r="I1637" s="199"/>
    </row>
    <row r="1638" spans="1:9" x14ac:dyDescent="0.25">
      <c r="A1638" s="129">
        <v>2019</v>
      </c>
      <c r="B1638" s="129" t="s">
        <v>738</v>
      </c>
      <c r="C1638" s="129" t="s">
        <v>727</v>
      </c>
      <c r="D1638" s="129" t="s">
        <v>728</v>
      </c>
      <c r="E1638" s="129" t="s">
        <v>684</v>
      </c>
      <c r="F1638" s="129" t="s">
        <v>628</v>
      </c>
      <c r="G1638" s="129" t="s">
        <v>752</v>
      </c>
      <c r="I1638" s="199">
        <v>3298.3670000000002</v>
      </c>
    </row>
    <row r="1639" spans="1:9" x14ac:dyDescent="0.25">
      <c r="A1639" s="129">
        <v>2019</v>
      </c>
      <c r="C1639" s="129" t="s">
        <v>727</v>
      </c>
      <c r="D1639" s="129" t="s">
        <v>728</v>
      </c>
      <c r="E1639" s="129" t="s">
        <v>685</v>
      </c>
      <c r="F1639" s="129" t="s">
        <v>628</v>
      </c>
      <c r="G1639" s="129" t="s">
        <v>752</v>
      </c>
      <c r="I1639" s="199">
        <v>148.81899999999999</v>
      </c>
    </row>
    <row r="1640" spans="1:9" x14ac:dyDescent="0.25">
      <c r="A1640" s="129">
        <v>2019</v>
      </c>
      <c r="B1640" s="129" t="s">
        <v>733</v>
      </c>
      <c r="C1640" s="129" t="s">
        <v>727</v>
      </c>
      <c r="E1640" s="129" t="s">
        <v>749</v>
      </c>
      <c r="F1640" s="129" t="s">
        <v>628</v>
      </c>
      <c r="G1640" s="129" t="s">
        <v>752</v>
      </c>
      <c r="I1640" s="199">
        <v>772.928</v>
      </c>
    </row>
    <row r="1641" spans="1:9" x14ac:dyDescent="0.25">
      <c r="A1641" s="129">
        <v>2019</v>
      </c>
      <c r="B1641" s="129" t="s">
        <v>733</v>
      </c>
      <c r="C1641" s="129" t="s">
        <v>727</v>
      </c>
      <c r="E1641" s="129" t="s">
        <v>750</v>
      </c>
      <c r="F1641" s="129" t="s">
        <v>628</v>
      </c>
      <c r="G1641" s="129" t="s">
        <v>752</v>
      </c>
      <c r="I1641" s="199">
        <v>51.994999999999997</v>
      </c>
    </row>
    <row r="1642" spans="1:9" x14ac:dyDescent="0.25">
      <c r="A1642" s="129">
        <v>2019</v>
      </c>
      <c r="B1642" s="129" t="s">
        <v>738</v>
      </c>
      <c r="D1642" s="129" t="s">
        <v>728</v>
      </c>
      <c r="E1642" s="129" t="s">
        <v>686</v>
      </c>
      <c r="F1642" s="129" t="s">
        <v>628</v>
      </c>
      <c r="G1642" s="129" t="s">
        <v>752</v>
      </c>
      <c r="I1642" s="199">
        <v>824.923</v>
      </c>
    </row>
    <row r="1643" spans="1:9" x14ac:dyDescent="0.25">
      <c r="A1643" s="129">
        <v>2019</v>
      </c>
      <c r="B1643" s="129" t="s">
        <v>733</v>
      </c>
      <c r="C1643" s="129" t="s">
        <v>727</v>
      </c>
      <c r="E1643" s="129" t="s">
        <v>734</v>
      </c>
      <c r="F1643" s="129" t="s">
        <v>628</v>
      </c>
      <c r="G1643" s="129" t="s">
        <v>753</v>
      </c>
      <c r="I1643" s="199">
        <v>181.12362000000007</v>
      </c>
    </row>
    <row r="1644" spans="1:9" x14ac:dyDescent="0.25">
      <c r="A1644" s="129">
        <v>2019</v>
      </c>
      <c r="B1644" s="129" t="s">
        <v>733</v>
      </c>
      <c r="C1644" s="129" t="s">
        <v>727</v>
      </c>
      <c r="E1644" s="129" t="s">
        <v>736</v>
      </c>
      <c r="F1644" s="129" t="s">
        <v>628</v>
      </c>
      <c r="G1644" s="129" t="s">
        <v>753</v>
      </c>
      <c r="I1644" s="199">
        <v>2227.7239799999979</v>
      </c>
    </row>
    <row r="1645" spans="1:9" x14ac:dyDescent="0.25">
      <c r="A1645" s="129">
        <v>2019</v>
      </c>
      <c r="B1645" s="129" t="s">
        <v>733</v>
      </c>
      <c r="C1645" s="129" t="s">
        <v>727</v>
      </c>
      <c r="E1645" s="129" t="s">
        <v>737</v>
      </c>
      <c r="F1645" s="129" t="s">
        <v>628</v>
      </c>
      <c r="G1645" s="129" t="s">
        <v>753</v>
      </c>
      <c r="I1645" s="199">
        <v>184.19867000000019</v>
      </c>
    </row>
    <row r="1646" spans="1:9" x14ac:dyDescent="0.25">
      <c r="A1646" s="129">
        <v>2019</v>
      </c>
      <c r="B1646" s="129" t="s">
        <v>738</v>
      </c>
      <c r="D1646" s="129" t="s">
        <v>728</v>
      </c>
      <c r="E1646" s="129" t="s">
        <v>676</v>
      </c>
      <c r="F1646" s="129" t="s">
        <v>628</v>
      </c>
      <c r="G1646" s="129" t="s">
        <v>753</v>
      </c>
      <c r="I1646" s="199">
        <v>2593.0462699999985</v>
      </c>
    </row>
    <row r="1647" spans="1:9" x14ac:dyDescent="0.25">
      <c r="A1647" s="129">
        <v>2019</v>
      </c>
      <c r="C1647" s="129" t="s">
        <v>727</v>
      </c>
      <c r="D1647" s="129" t="s">
        <v>728</v>
      </c>
      <c r="E1647" s="129" t="s">
        <v>677</v>
      </c>
      <c r="F1647" s="129" t="s">
        <v>628</v>
      </c>
      <c r="G1647" s="129" t="s">
        <v>753</v>
      </c>
      <c r="I1647" s="199">
        <v>9016.7841900000167</v>
      </c>
    </row>
    <row r="1648" spans="1:9" x14ac:dyDescent="0.25">
      <c r="A1648" s="129">
        <v>2019</v>
      </c>
      <c r="B1648" s="129" t="s">
        <v>733</v>
      </c>
      <c r="C1648" s="129" t="s">
        <v>727</v>
      </c>
      <c r="E1648" s="129" t="s">
        <v>739</v>
      </c>
      <c r="F1648" s="129" t="s">
        <v>628</v>
      </c>
      <c r="G1648" s="129" t="s">
        <v>753</v>
      </c>
      <c r="I1648" s="199">
        <v>290.63862999999981</v>
      </c>
    </row>
    <row r="1649" spans="1:9" x14ac:dyDescent="0.25">
      <c r="A1649" s="129">
        <v>2019</v>
      </c>
      <c r="B1649" s="129" t="s">
        <v>733</v>
      </c>
      <c r="C1649" s="129" t="s">
        <v>727</v>
      </c>
      <c r="E1649" s="129" t="s">
        <v>740</v>
      </c>
      <c r="F1649" s="129" t="s">
        <v>628</v>
      </c>
      <c r="G1649" s="129" t="s">
        <v>753</v>
      </c>
      <c r="I1649" s="199">
        <v>197.17738000000014</v>
      </c>
    </row>
    <row r="1650" spans="1:9" x14ac:dyDescent="0.25">
      <c r="A1650" s="129">
        <v>2019</v>
      </c>
      <c r="B1650" s="129" t="s">
        <v>738</v>
      </c>
      <c r="D1650" s="129" t="s">
        <v>728</v>
      </c>
      <c r="E1650" s="129" t="s">
        <v>678</v>
      </c>
      <c r="F1650" s="129" t="s">
        <v>628</v>
      </c>
      <c r="G1650" s="129" t="s">
        <v>753</v>
      </c>
      <c r="I1650" s="199">
        <v>487.81600999999995</v>
      </c>
    </row>
    <row r="1651" spans="1:9" x14ac:dyDescent="0.25">
      <c r="A1651" s="129">
        <v>2019</v>
      </c>
      <c r="B1651" s="129" t="s">
        <v>733</v>
      </c>
      <c r="C1651" s="129" t="s">
        <v>727</v>
      </c>
      <c r="E1651" s="129" t="s">
        <v>741</v>
      </c>
      <c r="F1651" s="129" t="s">
        <v>628</v>
      </c>
      <c r="G1651" s="129" t="s">
        <v>753</v>
      </c>
      <c r="I1651" s="199">
        <v>138.40542000000002</v>
      </c>
    </row>
    <row r="1652" spans="1:9" x14ac:dyDescent="0.25">
      <c r="A1652" s="129">
        <v>2019</v>
      </c>
      <c r="B1652" s="129" t="s">
        <v>733</v>
      </c>
      <c r="C1652" s="129" t="s">
        <v>727</v>
      </c>
      <c r="E1652" s="129" t="s">
        <v>742</v>
      </c>
      <c r="F1652" s="129" t="s">
        <v>628</v>
      </c>
      <c r="G1652" s="129" t="s">
        <v>753</v>
      </c>
      <c r="I1652" s="199">
        <v>247.9490000000001</v>
      </c>
    </row>
    <row r="1653" spans="1:9" x14ac:dyDescent="0.25">
      <c r="A1653" s="129">
        <v>2019</v>
      </c>
      <c r="B1653" s="129" t="s">
        <v>738</v>
      </c>
      <c r="D1653" s="129" t="s">
        <v>728</v>
      </c>
      <c r="E1653" s="129" t="s">
        <v>679</v>
      </c>
      <c r="F1653" s="129" t="s">
        <v>628</v>
      </c>
      <c r="G1653" s="129" t="s">
        <v>753</v>
      </c>
      <c r="I1653" s="199">
        <v>386.35442000000012</v>
      </c>
    </row>
    <row r="1654" spans="1:9" x14ac:dyDescent="0.25">
      <c r="A1654" s="129">
        <v>2019</v>
      </c>
      <c r="B1654" s="129" t="s">
        <v>733</v>
      </c>
      <c r="C1654" s="129" t="s">
        <v>727</v>
      </c>
      <c r="E1654" s="129" t="s">
        <v>743</v>
      </c>
      <c r="F1654" s="129" t="s">
        <v>628</v>
      </c>
      <c r="G1654" s="129" t="s">
        <v>753</v>
      </c>
      <c r="I1654" s="199"/>
    </row>
    <row r="1655" spans="1:9" x14ac:dyDescent="0.25">
      <c r="A1655" s="129">
        <v>2019</v>
      </c>
      <c r="B1655" s="129" t="s">
        <v>733</v>
      </c>
      <c r="C1655" s="129" t="s">
        <v>727</v>
      </c>
      <c r="E1655" s="129" t="s">
        <v>744</v>
      </c>
      <c r="F1655" s="129" t="s">
        <v>628</v>
      </c>
      <c r="G1655" s="129" t="s">
        <v>753</v>
      </c>
      <c r="I1655" s="199"/>
    </row>
    <row r="1656" spans="1:9" x14ac:dyDescent="0.25">
      <c r="A1656" s="129">
        <v>2019</v>
      </c>
      <c r="B1656" s="129" t="s">
        <v>738</v>
      </c>
      <c r="D1656" s="129" t="s">
        <v>728</v>
      </c>
      <c r="E1656" s="129" t="s">
        <v>680</v>
      </c>
      <c r="F1656" s="129" t="s">
        <v>628</v>
      </c>
      <c r="G1656" s="129" t="s">
        <v>753</v>
      </c>
      <c r="I1656" s="199">
        <v>627.20714999999927</v>
      </c>
    </row>
    <row r="1657" spans="1:9" x14ac:dyDescent="0.25">
      <c r="A1657" s="129">
        <v>2019</v>
      </c>
      <c r="C1657" s="129" t="s">
        <v>727</v>
      </c>
      <c r="D1657" s="129" t="s">
        <v>728</v>
      </c>
      <c r="E1657" s="129" t="s">
        <v>681</v>
      </c>
      <c r="F1657" s="129" t="s">
        <v>628</v>
      </c>
      <c r="G1657" s="129" t="s">
        <v>753</v>
      </c>
      <c r="I1657" s="199">
        <v>895.49126999999976</v>
      </c>
    </row>
    <row r="1658" spans="1:9" x14ac:dyDescent="0.25">
      <c r="A1658" s="129">
        <v>2019</v>
      </c>
      <c r="B1658" s="129" t="s">
        <v>733</v>
      </c>
      <c r="C1658" s="129" t="s">
        <v>727</v>
      </c>
      <c r="E1658" s="129" t="s">
        <v>745</v>
      </c>
      <c r="F1658" s="129" t="s">
        <v>628</v>
      </c>
      <c r="G1658" s="129" t="s">
        <v>753</v>
      </c>
      <c r="I1658" s="199">
        <v>4134.3260500000042</v>
      </c>
    </row>
    <row r="1659" spans="1:9" x14ac:dyDescent="0.25">
      <c r="A1659" s="129">
        <v>2019</v>
      </c>
      <c r="B1659" s="129" t="s">
        <v>733</v>
      </c>
      <c r="C1659" s="129" t="s">
        <v>727</v>
      </c>
      <c r="E1659" s="129" t="s">
        <v>746</v>
      </c>
      <c r="F1659" s="129" t="s">
        <v>628</v>
      </c>
      <c r="G1659" s="129" t="s">
        <v>753</v>
      </c>
      <c r="I1659" s="199">
        <v>13.29748</v>
      </c>
    </row>
    <row r="1660" spans="1:9" x14ac:dyDescent="0.25">
      <c r="A1660" s="129">
        <v>2019</v>
      </c>
      <c r="B1660" s="129" t="s">
        <v>738</v>
      </c>
      <c r="D1660" s="129" t="s">
        <v>728</v>
      </c>
      <c r="E1660" s="129" t="s">
        <v>682</v>
      </c>
      <c r="F1660" s="129" t="s">
        <v>628</v>
      </c>
      <c r="G1660" s="129" t="s">
        <v>753</v>
      </c>
      <c r="I1660" s="199">
        <v>4147.6235300000044</v>
      </c>
    </row>
    <row r="1661" spans="1:9" x14ac:dyDescent="0.25">
      <c r="A1661" s="129">
        <v>2019</v>
      </c>
      <c r="C1661" s="129" t="s">
        <v>727</v>
      </c>
      <c r="D1661" s="129" t="s">
        <v>728</v>
      </c>
      <c r="E1661" s="129" t="s">
        <v>683</v>
      </c>
      <c r="F1661" s="129" t="s">
        <v>628</v>
      </c>
      <c r="G1661" s="129" t="s">
        <v>753</v>
      </c>
      <c r="I1661" s="199">
        <v>357.20102000000031</v>
      </c>
    </row>
    <row r="1662" spans="1:9" x14ac:dyDescent="0.25">
      <c r="A1662" s="129">
        <v>2019</v>
      </c>
      <c r="B1662" s="129" t="s">
        <v>733</v>
      </c>
      <c r="E1662" s="129" t="s">
        <v>747</v>
      </c>
      <c r="F1662" s="129" t="s">
        <v>628</v>
      </c>
      <c r="G1662" s="129" t="s">
        <v>753</v>
      </c>
      <c r="I1662" s="199"/>
    </row>
    <row r="1663" spans="1:9" x14ac:dyDescent="0.25">
      <c r="A1663" s="129">
        <v>2019</v>
      </c>
      <c r="B1663" s="129" t="s">
        <v>733</v>
      </c>
      <c r="E1663" s="129" t="s">
        <v>748</v>
      </c>
      <c r="F1663" s="129" t="s">
        <v>628</v>
      </c>
      <c r="G1663" s="129" t="s">
        <v>753</v>
      </c>
      <c r="I1663" s="199"/>
    </row>
    <row r="1664" spans="1:9" x14ac:dyDescent="0.25">
      <c r="A1664" s="129">
        <v>2019</v>
      </c>
      <c r="B1664" s="129" t="s">
        <v>738</v>
      </c>
      <c r="C1664" s="129" t="s">
        <v>727</v>
      </c>
      <c r="D1664" s="129" t="s">
        <v>728</v>
      </c>
      <c r="E1664" s="129" t="s">
        <v>684</v>
      </c>
      <c r="F1664" s="129" t="s">
        <v>628</v>
      </c>
      <c r="G1664" s="129" t="s">
        <v>753</v>
      </c>
      <c r="I1664" s="199">
        <v>5095.8598199999979</v>
      </c>
    </row>
    <row r="1665" spans="1:9" x14ac:dyDescent="0.25">
      <c r="A1665" s="129">
        <v>2019</v>
      </c>
      <c r="C1665" s="129" t="s">
        <v>727</v>
      </c>
      <c r="D1665" s="129" t="s">
        <v>728</v>
      </c>
      <c r="E1665" s="129" t="s">
        <v>685</v>
      </c>
      <c r="F1665" s="129" t="s">
        <v>628</v>
      </c>
      <c r="G1665" s="129" t="s">
        <v>753</v>
      </c>
      <c r="I1665" s="199">
        <v>500.03737999999964</v>
      </c>
    </row>
    <row r="1666" spans="1:9" x14ac:dyDescent="0.25">
      <c r="A1666" s="129">
        <v>2019</v>
      </c>
      <c r="B1666" s="129" t="s">
        <v>733</v>
      </c>
      <c r="C1666" s="129" t="s">
        <v>727</v>
      </c>
      <c r="E1666" s="129" t="s">
        <v>749</v>
      </c>
      <c r="F1666" s="129" t="s">
        <v>628</v>
      </c>
      <c r="G1666" s="129" t="s">
        <v>753</v>
      </c>
      <c r="I1666" s="199">
        <v>2092.2092599999983</v>
      </c>
    </row>
    <row r="1667" spans="1:9" x14ac:dyDescent="0.25">
      <c r="A1667" s="129">
        <v>2019</v>
      </c>
      <c r="B1667" s="129" t="s">
        <v>733</v>
      </c>
      <c r="C1667" s="129" t="s">
        <v>727</v>
      </c>
      <c r="E1667" s="129" t="s">
        <v>750</v>
      </c>
      <c r="F1667" s="129" t="s">
        <v>628</v>
      </c>
      <c r="G1667" s="129" t="s">
        <v>753</v>
      </c>
      <c r="I1667" s="199">
        <v>80.128509999999963</v>
      </c>
    </row>
    <row r="1668" spans="1:9" x14ac:dyDescent="0.25">
      <c r="A1668" s="129">
        <v>2019</v>
      </c>
      <c r="B1668" s="129" t="s">
        <v>738</v>
      </c>
      <c r="D1668" s="129" t="s">
        <v>728</v>
      </c>
      <c r="E1668" s="129" t="s">
        <v>686</v>
      </c>
      <c r="F1668" s="129" t="s">
        <v>628</v>
      </c>
      <c r="G1668" s="129" t="s">
        <v>753</v>
      </c>
      <c r="I1668" s="199">
        <v>2172.3377699999983</v>
      </c>
    </row>
    <row r="1669" spans="1:9" x14ac:dyDescent="0.25">
      <c r="A1669" s="129">
        <v>2019</v>
      </c>
      <c r="B1669" s="129" t="s">
        <v>733</v>
      </c>
      <c r="C1669" s="129" t="s">
        <v>727</v>
      </c>
      <c r="E1669" s="129" t="s">
        <v>734</v>
      </c>
      <c r="F1669" s="129" t="s">
        <v>628</v>
      </c>
      <c r="G1669" s="129" t="s">
        <v>754</v>
      </c>
      <c r="I1669" s="199">
        <v>4710.1493008873349</v>
      </c>
    </row>
    <row r="1670" spans="1:9" x14ac:dyDescent="0.25">
      <c r="A1670" s="129">
        <v>2019</v>
      </c>
      <c r="B1670" s="129" t="s">
        <v>733</v>
      </c>
      <c r="C1670" s="129" t="s">
        <v>727</v>
      </c>
      <c r="E1670" s="129" t="s">
        <v>736</v>
      </c>
      <c r="F1670" s="129" t="s">
        <v>628</v>
      </c>
      <c r="G1670" s="129" t="s">
        <v>754</v>
      </c>
      <c r="I1670" s="199">
        <v>17262.023347301118</v>
      </c>
    </row>
    <row r="1671" spans="1:9" x14ac:dyDescent="0.25">
      <c r="A1671" s="129">
        <v>2019</v>
      </c>
      <c r="B1671" s="129" t="s">
        <v>733</v>
      </c>
      <c r="C1671" s="129" t="s">
        <v>727</v>
      </c>
      <c r="E1671" s="129" t="s">
        <v>737</v>
      </c>
      <c r="F1671" s="129" t="s">
        <v>628</v>
      </c>
      <c r="G1671" s="129" t="s">
        <v>754</v>
      </c>
      <c r="I1671" s="199">
        <v>8594.1757314196111</v>
      </c>
    </row>
    <row r="1672" spans="1:9" x14ac:dyDescent="0.25">
      <c r="A1672" s="129">
        <v>2019</v>
      </c>
      <c r="B1672" s="129" t="s">
        <v>738</v>
      </c>
      <c r="D1672" s="129" t="s">
        <v>728</v>
      </c>
      <c r="E1672" s="129" t="s">
        <v>676</v>
      </c>
      <c r="F1672" s="129" t="s">
        <v>628</v>
      </c>
      <c r="G1672" s="129" t="s">
        <v>754</v>
      </c>
      <c r="I1672" s="199">
        <v>12124.977501052108</v>
      </c>
    </row>
    <row r="1673" spans="1:9" x14ac:dyDescent="0.25">
      <c r="A1673" s="129">
        <v>2019</v>
      </c>
      <c r="C1673" s="129" t="s">
        <v>727</v>
      </c>
      <c r="D1673" s="129" t="s">
        <v>728</v>
      </c>
      <c r="E1673" s="129" t="s">
        <v>677</v>
      </c>
      <c r="F1673" s="129" t="s">
        <v>628</v>
      </c>
      <c r="G1673" s="129" t="s">
        <v>754</v>
      </c>
      <c r="I1673" s="199">
        <v>31727.859782607124</v>
      </c>
    </row>
    <row r="1674" spans="1:9" x14ac:dyDescent="0.25">
      <c r="A1674" s="129">
        <v>2019</v>
      </c>
      <c r="B1674" s="129" t="s">
        <v>733</v>
      </c>
      <c r="C1674" s="129" t="s">
        <v>727</v>
      </c>
      <c r="E1674" s="129" t="s">
        <v>739</v>
      </c>
      <c r="F1674" s="129" t="s">
        <v>628</v>
      </c>
      <c r="G1674" s="129" t="s">
        <v>754</v>
      </c>
      <c r="I1674" s="199">
        <v>2914.3421679178937</v>
      </c>
    </row>
    <row r="1675" spans="1:9" x14ac:dyDescent="0.25">
      <c r="A1675" s="129">
        <v>2019</v>
      </c>
      <c r="B1675" s="129" t="s">
        <v>733</v>
      </c>
      <c r="C1675" s="129" t="s">
        <v>727</v>
      </c>
      <c r="E1675" s="129" t="s">
        <v>740</v>
      </c>
      <c r="F1675" s="129" t="s">
        <v>628</v>
      </c>
      <c r="G1675" s="129" t="s">
        <v>754</v>
      </c>
      <c r="I1675" s="199">
        <v>4928.0085467830868</v>
      </c>
    </row>
    <row r="1676" spans="1:9" x14ac:dyDescent="0.25">
      <c r="A1676" s="129">
        <v>2019</v>
      </c>
      <c r="B1676" s="129" t="s">
        <v>738</v>
      </c>
      <c r="D1676" s="129" t="s">
        <v>728</v>
      </c>
      <c r="E1676" s="129" t="s">
        <v>678</v>
      </c>
      <c r="F1676" s="129" t="s">
        <v>628</v>
      </c>
      <c r="G1676" s="129" t="s">
        <v>754</v>
      </c>
      <c r="I1676" s="199">
        <v>3900.7213057984086</v>
      </c>
    </row>
    <row r="1677" spans="1:9" x14ac:dyDescent="0.25">
      <c r="A1677" s="129">
        <v>2019</v>
      </c>
      <c r="B1677" s="129" t="s">
        <v>733</v>
      </c>
      <c r="C1677" s="129" t="s">
        <v>727</v>
      </c>
      <c r="E1677" s="129" t="s">
        <v>741</v>
      </c>
      <c r="F1677" s="129" t="s">
        <v>628</v>
      </c>
      <c r="G1677" s="129" t="s">
        <v>754</v>
      </c>
      <c r="I1677" s="199">
        <v>9486.4202359426163</v>
      </c>
    </row>
    <row r="1678" spans="1:9" x14ac:dyDescent="0.25">
      <c r="A1678" s="129">
        <v>2019</v>
      </c>
      <c r="B1678" s="129" t="s">
        <v>733</v>
      </c>
      <c r="C1678" s="129" t="s">
        <v>727</v>
      </c>
      <c r="E1678" s="129" t="s">
        <v>742</v>
      </c>
      <c r="F1678" s="129" t="s">
        <v>628</v>
      </c>
      <c r="G1678" s="129" t="s">
        <v>754</v>
      </c>
      <c r="I1678" s="199">
        <v>7545.2982379210471</v>
      </c>
    </row>
    <row r="1679" spans="1:9" x14ac:dyDescent="0.25">
      <c r="A1679" s="129">
        <v>2019</v>
      </c>
      <c r="B1679" s="129" t="s">
        <v>738</v>
      </c>
      <c r="D1679" s="129" t="s">
        <v>728</v>
      </c>
      <c r="E1679" s="129" t="s">
        <v>679</v>
      </c>
      <c r="F1679" s="129" t="s">
        <v>628</v>
      </c>
      <c r="G1679" s="129" t="s">
        <v>754</v>
      </c>
      <c r="I1679" s="199">
        <v>8693.6903740845828</v>
      </c>
    </row>
    <row r="1680" spans="1:9" x14ac:dyDescent="0.25">
      <c r="A1680" s="129">
        <v>2019</v>
      </c>
      <c r="B1680" s="129" t="s">
        <v>733</v>
      </c>
      <c r="C1680" s="129" t="s">
        <v>727</v>
      </c>
      <c r="E1680" s="129" t="s">
        <v>743</v>
      </c>
      <c r="F1680" s="129" t="s">
        <v>628</v>
      </c>
      <c r="G1680" s="129" t="s">
        <v>754</v>
      </c>
      <c r="I1680" s="199"/>
    </row>
    <row r="1681" spans="1:9" x14ac:dyDescent="0.25">
      <c r="A1681" s="129">
        <v>2019</v>
      </c>
      <c r="B1681" s="129" t="s">
        <v>733</v>
      </c>
      <c r="C1681" s="129" t="s">
        <v>727</v>
      </c>
      <c r="E1681" s="129" t="s">
        <v>744</v>
      </c>
      <c r="F1681" s="129" t="s">
        <v>628</v>
      </c>
      <c r="G1681" s="129" t="s">
        <v>754</v>
      </c>
      <c r="I1681" s="199"/>
    </row>
    <row r="1682" spans="1:9" x14ac:dyDescent="0.25">
      <c r="A1682" s="129">
        <v>2019</v>
      </c>
      <c r="B1682" s="129" t="s">
        <v>738</v>
      </c>
      <c r="D1682" s="129" t="s">
        <v>728</v>
      </c>
      <c r="E1682" s="129" t="s">
        <v>680</v>
      </c>
      <c r="F1682" s="129" t="s">
        <v>628</v>
      </c>
      <c r="G1682" s="129" t="s">
        <v>754</v>
      </c>
      <c r="I1682" s="199">
        <v>6410.6195371571575</v>
      </c>
    </row>
    <row r="1683" spans="1:9" x14ac:dyDescent="0.25">
      <c r="A1683" s="129">
        <v>2019</v>
      </c>
      <c r="C1683" s="129" t="s">
        <v>727</v>
      </c>
      <c r="D1683" s="129" t="s">
        <v>728</v>
      </c>
      <c r="E1683" s="129" t="s">
        <v>681</v>
      </c>
      <c r="F1683" s="129" t="s">
        <v>628</v>
      </c>
      <c r="G1683" s="129" t="s">
        <v>754</v>
      </c>
      <c r="I1683" s="199">
        <v>9324.3266534077284</v>
      </c>
    </row>
    <row r="1684" spans="1:9" x14ac:dyDescent="0.25">
      <c r="A1684" s="129">
        <v>2019</v>
      </c>
      <c r="B1684" s="129" t="s">
        <v>733</v>
      </c>
      <c r="C1684" s="129" t="s">
        <v>727</v>
      </c>
      <c r="E1684" s="129" t="s">
        <v>745</v>
      </c>
      <c r="F1684" s="129" t="s">
        <v>628</v>
      </c>
      <c r="G1684" s="129" t="s">
        <v>754</v>
      </c>
      <c r="I1684" s="199">
        <v>18017.954508622588</v>
      </c>
    </row>
    <row r="1685" spans="1:9" x14ac:dyDescent="0.25">
      <c r="A1685" s="129">
        <v>2019</v>
      </c>
      <c r="B1685" s="129" t="s">
        <v>733</v>
      </c>
      <c r="C1685" s="129" t="s">
        <v>727</v>
      </c>
      <c r="E1685" s="129" t="s">
        <v>746</v>
      </c>
      <c r="F1685" s="129" t="s">
        <v>628</v>
      </c>
      <c r="G1685" s="129" t="s">
        <v>754</v>
      </c>
      <c r="I1685" s="199">
        <v>5709.1522582760936</v>
      </c>
    </row>
    <row r="1686" spans="1:9" x14ac:dyDescent="0.25">
      <c r="A1686" s="129">
        <v>2019</v>
      </c>
      <c r="B1686" s="129" t="s">
        <v>738</v>
      </c>
      <c r="D1686" s="129" t="s">
        <v>728</v>
      </c>
      <c r="E1686" s="129" t="s">
        <v>682</v>
      </c>
      <c r="F1686" s="129" t="s">
        <v>628</v>
      </c>
      <c r="G1686" s="129" t="s">
        <v>754</v>
      </c>
      <c r="I1686" s="199">
        <v>15887.649451573388</v>
      </c>
    </row>
    <row r="1687" spans="1:9" x14ac:dyDescent="0.25">
      <c r="A1687" s="129">
        <v>2019</v>
      </c>
      <c r="C1687" s="129" t="s">
        <v>727</v>
      </c>
      <c r="D1687" s="129" t="s">
        <v>728</v>
      </c>
      <c r="E1687" s="129" t="s">
        <v>683</v>
      </c>
      <c r="F1687" s="129" t="s">
        <v>628</v>
      </c>
      <c r="G1687" s="129" t="s">
        <v>754</v>
      </c>
      <c r="I1687" s="199">
        <v>7518.0111683848809</v>
      </c>
    </row>
    <row r="1688" spans="1:9" x14ac:dyDescent="0.25">
      <c r="A1688" s="129">
        <v>2019</v>
      </c>
      <c r="B1688" s="129" t="s">
        <v>733</v>
      </c>
      <c r="E1688" s="129" t="s">
        <v>747</v>
      </c>
      <c r="F1688" s="129" t="s">
        <v>628</v>
      </c>
      <c r="G1688" s="129" t="s">
        <v>754</v>
      </c>
      <c r="I1688" s="199"/>
    </row>
    <row r="1689" spans="1:9" x14ac:dyDescent="0.25">
      <c r="A1689" s="129">
        <v>2019</v>
      </c>
      <c r="B1689" s="129" t="s">
        <v>733</v>
      </c>
      <c r="E1689" s="129" t="s">
        <v>748</v>
      </c>
      <c r="F1689" s="129" t="s">
        <v>628</v>
      </c>
      <c r="G1689" s="129" t="s">
        <v>754</v>
      </c>
      <c r="I1689" s="199"/>
    </row>
    <row r="1690" spans="1:9" x14ac:dyDescent="0.25">
      <c r="A1690" s="129">
        <v>2019</v>
      </c>
      <c r="B1690" s="129" t="s">
        <v>738</v>
      </c>
      <c r="C1690" s="129" t="s">
        <v>727</v>
      </c>
      <c r="D1690" s="129" t="s">
        <v>728</v>
      </c>
      <c r="E1690" s="129" t="s">
        <v>684</v>
      </c>
      <c r="F1690" s="129" t="s">
        <v>628</v>
      </c>
      <c r="G1690" s="129" t="s">
        <v>754</v>
      </c>
      <c r="I1690" s="199">
        <v>27214.642115243714</v>
      </c>
    </row>
    <row r="1691" spans="1:9" x14ac:dyDescent="0.25">
      <c r="A1691" s="129">
        <v>2019</v>
      </c>
      <c r="C1691" s="129" t="s">
        <v>727</v>
      </c>
      <c r="D1691" s="129" t="s">
        <v>728</v>
      </c>
      <c r="E1691" s="129" t="s">
        <v>685</v>
      </c>
      <c r="F1691" s="129" t="s">
        <v>628</v>
      </c>
      <c r="G1691" s="129" t="s">
        <v>754</v>
      </c>
      <c r="I1691" s="199">
        <v>5003.8267765063574</v>
      </c>
    </row>
    <row r="1692" spans="1:9" x14ac:dyDescent="0.25">
      <c r="A1692" s="129">
        <v>2019</v>
      </c>
      <c r="B1692" s="129" t="s">
        <v>733</v>
      </c>
      <c r="C1692" s="129" t="s">
        <v>727</v>
      </c>
      <c r="E1692" s="129" t="s">
        <v>749</v>
      </c>
      <c r="F1692" s="129" t="s">
        <v>628</v>
      </c>
      <c r="G1692" s="129" t="s">
        <v>754</v>
      </c>
      <c r="I1692" s="199">
        <v>19665.657468212092</v>
      </c>
    </row>
    <row r="1693" spans="1:9" x14ac:dyDescent="0.25">
      <c r="A1693" s="129">
        <v>2019</v>
      </c>
      <c r="B1693" s="129" t="s">
        <v>733</v>
      </c>
      <c r="C1693" s="129" t="s">
        <v>727</v>
      </c>
      <c r="E1693" s="129" t="s">
        <v>750</v>
      </c>
      <c r="F1693" s="129" t="s">
        <v>628</v>
      </c>
      <c r="G1693" s="129" t="s">
        <v>754</v>
      </c>
      <c r="I1693" s="199">
        <v>3323.3178672642184</v>
      </c>
    </row>
    <row r="1694" spans="1:9" x14ac:dyDescent="0.25">
      <c r="A1694" s="129">
        <v>2019</v>
      </c>
      <c r="B1694" s="129" t="s">
        <v>738</v>
      </c>
      <c r="D1694" s="129" t="s">
        <v>728</v>
      </c>
      <c r="E1694" s="129" t="s">
        <v>686</v>
      </c>
      <c r="F1694" s="129" t="s">
        <v>628</v>
      </c>
      <c r="G1694" s="129" t="s">
        <v>754</v>
      </c>
      <c r="I1694" s="199">
        <v>14564.958509382179</v>
      </c>
    </row>
    <row r="1695" spans="1:9" x14ac:dyDescent="0.25">
      <c r="A1695" s="129">
        <v>2019</v>
      </c>
      <c r="B1695" s="129" t="s">
        <v>733</v>
      </c>
      <c r="C1695" s="129" t="s">
        <v>727</v>
      </c>
      <c r="E1695" s="129" t="s">
        <v>734</v>
      </c>
      <c r="F1695" s="129" t="s">
        <v>628</v>
      </c>
      <c r="G1695" s="129" t="s">
        <v>755</v>
      </c>
      <c r="I1695" s="199">
        <v>1254.481143961503</v>
      </c>
    </row>
    <row r="1696" spans="1:9" x14ac:dyDescent="0.25">
      <c r="A1696" s="129">
        <v>2019</v>
      </c>
      <c r="B1696" s="129" t="s">
        <v>733</v>
      </c>
      <c r="C1696" s="129" t="s">
        <v>727</v>
      </c>
      <c r="E1696" s="129" t="s">
        <v>736</v>
      </c>
      <c r="F1696" s="129" t="s">
        <v>628</v>
      </c>
      <c r="G1696" s="129" t="s">
        <v>755</v>
      </c>
      <c r="I1696" s="199">
        <v>9643.348585815831</v>
      </c>
    </row>
    <row r="1697" spans="1:9" x14ac:dyDescent="0.25">
      <c r="A1697" s="129">
        <v>2019</v>
      </c>
      <c r="B1697" s="129" t="s">
        <v>733</v>
      </c>
      <c r="C1697" s="129" t="s">
        <v>727</v>
      </c>
      <c r="E1697" s="129" t="s">
        <v>737</v>
      </c>
      <c r="F1697" s="129" t="s">
        <v>628</v>
      </c>
      <c r="G1697" s="129" t="s">
        <v>755</v>
      </c>
      <c r="I1697" s="199">
        <v>2178.3668890195672</v>
      </c>
    </row>
    <row r="1698" spans="1:9" x14ac:dyDescent="0.25">
      <c r="A1698" s="129">
        <v>2019</v>
      </c>
      <c r="B1698" s="129" t="s">
        <v>738</v>
      </c>
      <c r="D1698" s="129" t="s">
        <v>728</v>
      </c>
      <c r="E1698" s="129" t="s">
        <v>676</v>
      </c>
      <c r="F1698" s="129" t="s">
        <v>628</v>
      </c>
      <c r="G1698" s="129" t="s">
        <v>755</v>
      </c>
      <c r="I1698" s="199">
        <v>13076.196618796901</v>
      </c>
    </row>
    <row r="1699" spans="1:9" x14ac:dyDescent="0.25">
      <c r="A1699" s="129">
        <v>2019</v>
      </c>
      <c r="C1699" s="129" t="s">
        <v>727</v>
      </c>
      <c r="D1699" s="129" t="s">
        <v>728</v>
      </c>
      <c r="E1699" s="129" t="s">
        <v>677</v>
      </c>
      <c r="F1699" s="129" t="s">
        <v>628</v>
      </c>
      <c r="G1699" s="129" t="s">
        <v>755</v>
      </c>
      <c r="I1699" s="199">
        <v>19344.008082734272</v>
      </c>
    </row>
    <row r="1700" spans="1:9" x14ac:dyDescent="0.25">
      <c r="A1700" s="129">
        <v>2019</v>
      </c>
      <c r="B1700" s="129" t="s">
        <v>733</v>
      </c>
      <c r="C1700" s="129" t="s">
        <v>727</v>
      </c>
      <c r="E1700" s="129" t="s">
        <v>739</v>
      </c>
      <c r="F1700" s="129" t="s">
        <v>628</v>
      </c>
      <c r="G1700" s="129" t="s">
        <v>755</v>
      </c>
      <c r="I1700" s="199">
        <v>515.00825195770722</v>
      </c>
    </row>
    <row r="1701" spans="1:9" x14ac:dyDescent="0.25">
      <c r="A1701" s="129">
        <v>2019</v>
      </c>
      <c r="B1701" s="129" t="s">
        <v>733</v>
      </c>
      <c r="C1701" s="129" t="s">
        <v>727</v>
      </c>
      <c r="E1701" s="129" t="s">
        <v>740</v>
      </c>
      <c r="F1701" s="129" t="s">
        <v>628</v>
      </c>
      <c r="G1701" s="129" t="s">
        <v>755</v>
      </c>
      <c r="I1701" s="199">
        <v>836.17481747760201</v>
      </c>
    </row>
    <row r="1702" spans="1:9" x14ac:dyDescent="0.25">
      <c r="A1702" s="129">
        <v>2019</v>
      </c>
      <c r="B1702" s="129" t="s">
        <v>738</v>
      </c>
      <c r="D1702" s="129" t="s">
        <v>728</v>
      </c>
      <c r="E1702" s="129" t="s">
        <v>678</v>
      </c>
      <c r="F1702" s="129" t="s">
        <v>628</v>
      </c>
      <c r="G1702" s="129" t="s">
        <v>755</v>
      </c>
      <c r="I1702" s="199">
        <v>1351.1830694353093</v>
      </c>
    </row>
    <row r="1703" spans="1:9" x14ac:dyDescent="0.25">
      <c r="A1703" s="129">
        <v>2019</v>
      </c>
      <c r="B1703" s="129" t="s">
        <v>733</v>
      </c>
      <c r="C1703" s="129" t="s">
        <v>727</v>
      </c>
      <c r="E1703" s="129" t="s">
        <v>741</v>
      </c>
      <c r="F1703" s="129" t="s">
        <v>628</v>
      </c>
      <c r="G1703" s="129" t="s">
        <v>755</v>
      </c>
      <c r="I1703" s="199">
        <v>2132.1822272545155</v>
      </c>
    </row>
    <row r="1704" spans="1:9" x14ac:dyDescent="0.25">
      <c r="A1704" s="129">
        <v>2019</v>
      </c>
      <c r="B1704" s="129" t="s">
        <v>733</v>
      </c>
      <c r="C1704" s="129" t="s">
        <v>727</v>
      </c>
      <c r="E1704" s="129" t="s">
        <v>742</v>
      </c>
      <c r="F1704" s="129" t="s">
        <v>628</v>
      </c>
      <c r="G1704" s="129" t="s">
        <v>755</v>
      </c>
      <c r="I1704" s="199">
        <v>1170.6670059549854</v>
      </c>
    </row>
    <row r="1705" spans="1:9" x14ac:dyDescent="0.25">
      <c r="A1705" s="129">
        <v>2019</v>
      </c>
      <c r="B1705" s="129" t="s">
        <v>738</v>
      </c>
      <c r="D1705" s="129" t="s">
        <v>728</v>
      </c>
      <c r="E1705" s="129" t="s">
        <v>679</v>
      </c>
      <c r="F1705" s="129" t="s">
        <v>628</v>
      </c>
      <c r="G1705" s="129" t="s">
        <v>755</v>
      </c>
      <c r="I1705" s="199">
        <v>3302.8492332095011</v>
      </c>
    </row>
    <row r="1706" spans="1:9" x14ac:dyDescent="0.25">
      <c r="A1706" s="129">
        <v>2019</v>
      </c>
      <c r="B1706" s="129" t="s">
        <v>733</v>
      </c>
      <c r="C1706" s="129" t="s">
        <v>727</v>
      </c>
      <c r="E1706" s="129" t="s">
        <v>743</v>
      </c>
      <c r="F1706" s="129" t="s">
        <v>628</v>
      </c>
      <c r="G1706" s="129" t="s">
        <v>755</v>
      </c>
      <c r="I1706" s="199"/>
    </row>
    <row r="1707" spans="1:9" x14ac:dyDescent="0.25">
      <c r="A1707" s="129">
        <v>2019</v>
      </c>
      <c r="B1707" s="129" t="s">
        <v>733</v>
      </c>
      <c r="C1707" s="129" t="s">
        <v>727</v>
      </c>
      <c r="E1707" s="129" t="s">
        <v>744</v>
      </c>
      <c r="F1707" s="129" t="s">
        <v>628</v>
      </c>
      <c r="G1707" s="129" t="s">
        <v>755</v>
      </c>
      <c r="I1707" s="199"/>
    </row>
    <row r="1708" spans="1:9" x14ac:dyDescent="0.25">
      <c r="A1708" s="129">
        <v>2019</v>
      </c>
      <c r="B1708" s="129" t="s">
        <v>738</v>
      </c>
      <c r="D1708" s="129" t="s">
        <v>728</v>
      </c>
      <c r="E1708" s="129" t="s">
        <v>680</v>
      </c>
      <c r="F1708" s="129" t="s">
        <v>628</v>
      </c>
      <c r="G1708" s="129" t="s">
        <v>755</v>
      </c>
      <c r="I1708" s="199">
        <v>1751.7028550516184</v>
      </c>
    </row>
    <row r="1709" spans="1:9" x14ac:dyDescent="0.25">
      <c r="A1709" s="129">
        <v>2019</v>
      </c>
      <c r="C1709" s="129" t="s">
        <v>727</v>
      </c>
      <c r="D1709" s="129" t="s">
        <v>728</v>
      </c>
      <c r="E1709" s="129" t="s">
        <v>681</v>
      </c>
      <c r="F1709" s="129" t="s">
        <v>628</v>
      </c>
      <c r="G1709" s="129" t="s">
        <v>755</v>
      </c>
      <c r="I1709" s="199">
        <v>3970.287274757568</v>
      </c>
    </row>
    <row r="1710" spans="1:9" x14ac:dyDescent="0.25">
      <c r="A1710" s="129">
        <v>2019</v>
      </c>
      <c r="B1710" s="129" t="s">
        <v>733</v>
      </c>
      <c r="C1710" s="129" t="s">
        <v>727</v>
      </c>
      <c r="E1710" s="129" t="s">
        <v>745</v>
      </c>
      <c r="F1710" s="129" t="s">
        <v>628</v>
      </c>
      <c r="G1710" s="129" t="s">
        <v>755</v>
      </c>
      <c r="I1710" s="199">
        <v>8459.8008106520829</v>
      </c>
    </row>
    <row r="1711" spans="1:9" x14ac:dyDescent="0.25">
      <c r="A1711" s="129">
        <v>2019</v>
      </c>
      <c r="B1711" s="129" t="s">
        <v>733</v>
      </c>
      <c r="C1711" s="129" t="s">
        <v>727</v>
      </c>
      <c r="E1711" s="129" t="s">
        <v>746</v>
      </c>
      <c r="F1711" s="129" t="s">
        <v>628</v>
      </c>
      <c r="G1711" s="129" t="s">
        <v>755</v>
      </c>
      <c r="I1711" s="199">
        <v>561.02784141772304</v>
      </c>
    </row>
    <row r="1712" spans="1:9" x14ac:dyDescent="0.25">
      <c r="A1712" s="129">
        <v>2019</v>
      </c>
      <c r="B1712" s="129" t="s">
        <v>738</v>
      </c>
      <c r="D1712" s="129" t="s">
        <v>728</v>
      </c>
      <c r="E1712" s="129" t="s">
        <v>682</v>
      </c>
      <c r="F1712" s="129" t="s">
        <v>628</v>
      </c>
      <c r="G1712" s="129" t="s">
        <v>755</v>
      </c>
      <c r="I1712" s="199">
        <v>9020.8286520698057</v>
      </c>
    </row>
    <row r="1713" spans="1:9" x14ac:dyDescent="0.25">
      <c r="A1713" s="129">
        <v>2019</v>
      </c>
      <c r="C1713" s="129" t="s">
        <v>727</v>
      </c>
      <c r="D1713" s="129" t="s">
        <v>728</v>
      </c>
      <c r="E1713" s="129" t="s">
        <v>683</v>
      </c>
      <c r="F1713" s="129" t="s">
        <v>628</v>
      </c>
      <c r="G1713" s="129" t="s">
        <v>755</v>
      </c>
      <c r="I1713" s="199">
        <v>1786.0931006218734</v>
      </c>
    </row>
    <row r="1714" spans="1:9" x14ac:dyDescent="0.25">
      <c r="A1714" s="129">
        <v>2019</v>
      </c>
      <c r="B1714" s="129" t="s">
        <v>733</v>
      </c>
      <c r="E1714" s="129" t="s">
        <v>747</v>
      </c>
      <c r="F1714" s="129" t="s">
        <v>628</v>
      </c>
      <c r="G1714" s="129" t="s">
        <v>755</v>
      </c>
      <c r="I1714" s="199"/>
    </row>
    <row r="1715" spans="1:9" x14ac:dyDescent="0.25">
      <c r="A1715" s="129">
        <v>2019</v>
      </c>
      <c r="B1715" s="129" t="s">
        <v>733</v>
      </c>
      <c r="E1715" s="129" t="s">
        <v>748</v>
      </c>
      <c r="F1715" s="129" t="s">
        <v>628</v>
      </c>
      <c r="G1715" s="129" t="s">
        <v>755</v>
      </c>
      <c r="I1715" s="199"/>
    </row>
    <row r="1716" spans="1:9" x14ac:dyDescent="0.25">
      <c r="A1716" s="129">
        <v>2019</v>
      </c>
      <c r="B1716" s="129" t="s">
        <v>738</v>
      </c>
      <c r="C1716" s="129" t="s">
        <v>727</v>
      </c>
      <c r="D1716" s="129" t="s">
        <v>728</v>
      </c>
      <c r="E1716" s="129" t="s">
        <v>684</v>
      </c>
      <c r="F1716" s="129" t="s">
        <v>628</v>
      </c>
      <c r="G1716" s="129" t="s">
        <v>755</v>
      </c>
      <c r="I1716" s="199">
        <v>11305.507494552265</v>
      </c>
    </row>
    <row r="1717" spans="1:9" x14ac:dyDescent="0.25">
      <c r="A1717" s="129">
        <v>2019</v>
      </c>
      <c r="C1717" s="129" t="s">
        <v>727</v>
      </c>
      <c r="D1717" s="129" t="s">
        <v>728</v>
      </c>
      <c r="E1717" s="129" t="s">
        <v>685</v>
      </c>
      <c r="F1717" s="129" t="s">
        <v>628</v>
      </c>
      <c r="G1717" s="129" t="s">
        <v>755</v>
      </c>
      <c r="I1717" s="199">
        <v>1090.2080252113396</v>
      </c>
    </row>
    <row r="1718" spans="1:9" x14ac:dyDescent="0.25">
      <c r="A1718" s="129">
        <v>2019</v>
      </c>
      <c r="B1718" s="129" t="s">
        <v>733</v>
      </c>
      <c r="C1718" s="129" t="s">
        <v>727</v>
      </c>
      <c r="E1718" s="129" t="s">
        <v>749</v>
      </c>
      <c r="F1718" s="129" t="s">
        <v>628</v>
      </c>
      <c r="G1718" s="129" t="s">
        <v>755</v>
      </c>
      <c r="I1718" s="199">
        <v>2943.4945595542426</v>
      </c>
    </row>
    <row r="1719" spans="1:9" x14ac:dyDescent="0.25">
      <c r="A1719" s="129">
        <v>2019</v>
      </c>
      <c r="B1719" s="129" t="s">
        <v>733</v>
      </c>
      <c r="C1719" s="129" t="s">
        <v>727</v>
      </c>
      <c r="E1719" s="129" t="s">
        <v>750</v>
      </c>
      <c r="F1719" s="129" t="s">
        <v>628</v>
      </c>
      <c r="G1719" s="129" t="s">
        <v>755</v>
      </c>
      <c r="I1719" s="199">
        <v>225.6974454955448</v>
      </c>
    </row>
    <row r="1720" spans="1:9" x14ac:dyDescent="0.25">
      <c r="A1720" s="129">
        <v>2019</v>
      </c>
      <c r="B1720" s="129" t="s">
        <v>738</v>
      </c>
      <c r="D1720" s="129" t="s">
        <v>728</v>
      </c>
      <c r="E1720" s="129" t="s">
        <v>686</v>
      </c>
      <c r="F1720" s="129" t="s">
        <v>628</v>
      </c>
      <c r="G1720" s="129" t="s">
        <v>755</v>
      </c>
      <c r="I1720" s="199">
        <v>3169.1920050497874</v>
      </c>
    </row>
    <row r="1721" spans="1:9" x14ac:dyDescent="0.25">
      <c r="A1721" s="129">
        <v>2009</v>
      </c>
      <c r="B1721" s="129" t="s">
        <v>733</v>
      </c>
      <c r="C1721" s="129" t="s">
        <v>727</v>
      </c>
      <c r="E1721" s="129" t="s">
        <v>734</v>
      </c>
      <c r="F1721" s="129" t="s">
        <v>606</v>
      </c>
      <c r="H1721" s="129" t="s">
        <v>756</v>
      </c>
      <c r="I1721" s="199">
        <v>600.02</v>
      </c>
    </row>
    <row r="1722" spans="1:9" x14ac:dyDescent="0.25">
      <c r="A1722" s="129">
        <v>2009</v>
      </c>
      <c r="B1722" s="129" t="s">
        <v>733</v>
      </c>
      <c r="C1722" s="129" t="s">
        <v>727</v>
      </c>
      <c r="E1722" s="129" t="s">
        <v>736</v>
      </c>
      <c r="F1722" s="129" t="s">
        <v>606</v>
      </c>
      <c r="H1722" s="129" t="s">
        <v>756</v>
      </c>
      <c r="I1722" s="199">
        <v>4538.0344000000005</v>
      </c>
    </row>
    <row r="1723" spans="1:9" x14ac:dyDescent="0.25">
      <c r="A1723" s="129">
        <v>2009</v>
      </c>
      <c r="B1723" s="129" t="s">
        <v>733</v>
      </c>
      <c r="C1723" s="129" t="s">
        <v>727</v>
      </c>
      <c r="E1723" s="129" t="s">
        <v>737</v>
      </c>
      <c r="F1723" s="129" t="s">
        <v>606</v>
      </c>
      <c r="H1723" s="129" t="s">
        <v>756</v>
      </c>
      <c r="I1723" s="199">
        <v>1029.02</v>
      </c>
    </row>
    <row r="1724" spans="1:9" x14ac:dyDescent="0.25">
      <c r="A1724" s="129">
        <v>2020</v>
      </c>
      <c r="B1724" s="129" t="s">
        <v>738</v>
      </c>
      <c r="D1724" s="129" t="s">
        <v>728</v>
      </c>
      <c r="E1724" s="129" t="s">
        <v>676</v>
      </c>
      <c r="F1724" s="129" t="s">
        <v>628</v>
      </c>
      <c r="G1724" s="129" t="s">
        <v>735</v>
      </c>
      <c r="I1724" s="199">
        <v>14882.5128</v>
      </c>
    </row>
    <row r="1725" spans="1:9" x14ac:dyDescent="0.25">
      <c r="A1725" s="129">
        <v>2020</v>
      </c>
      <c r="C1725" s="129" t="s">
        <v>727</v>
      </c>
      <c r="D1725" s="129" t="s">
        <v>728</v>
      </c>
      <c r="E1725" s="129" t="s">
        <v>677</v>
      </c>
      <c r="F1725" s="129" t="s">
        <v>628</v>
      </c>
      <c r="G1725" s="129" t="s">
        <v>735</v>
      </c>
      <c r="I1725" s="199">
        <v>22738.176100000001</v>
      </c>
    </row>
    <row r="1726" spans="1:9" x14ac:dyDescent="0.25">
      <c r="A1726" s="129">
        <v>2020</v>
      </c>
      <c r="B1726" s="129" t="s">
        <v>738</v>
      </c>
      <c r="D1726" s="129" t="s">
        <v>728</v>
      </c>
      <c r="E1726" s="129" t="s">
        <v>678</v>
      </c>
      <c r="F1726" s="129" t="s">
        <v>628</v>
      </c>
      <c r="G1726" s="129" t="s">
        <v>735</v>
      </c>
      <c r="I1726" s="199">
        <v>1556.04829</v>
      </c>
    </row>
    <row r="1727" spans="1:9" x14ac:dyDescent="0.25">
      <c r="A1727" s="129">
        <v>2020</v>
      </c>
      <c r="B1727" s="129" t="s">
        <v>738</v>
      </c>
      <c r="D1727" s="129" t="s">
        <v>728</v>
      </c>
      <c r="E1727" s="129" t="s">
        <v>679</v>
      </c>
      <c r="F1727" s="129" t="s">
        <v>628</v>
      </c>
      <c r="G1727" s="129" t="s">
        <v>735</v>
      </c>
      <c r="I1727" s="199">
        <v>3775.1128399999998</v>
      </c>
    </row>
    <row r="1728" spans="1:9" x14ac:dyDescent="0.25">
      <c r="A1728" s="129">
        <v>2020</v>
      </c>
      <c r="B1728" s="129" t="s">
        <v>738</v>
      </c>
      <c r="D1728" s="129" t="s">
        <v>728</v>
      </c>
      <c r="E1728" s="129" t="s">
        <v>680</v>
      </c>
      <c r="F1728" s="129" t="s">
        <v>628</v>
      </c>
      <c r="G1728" s="129" t="s">
        <v>735</v>
      </c>
      <c r="I1728" s="199">
        <v>1859.03837</v>
      </c>
    </row>
    <row r="1729" spans="1:9" x14ac:dyDescent="0.25">
      <c r="A1729" s="129">
        <v>2020</v>
      </c>
      <c r="C1729" s="129" t="s">
        <v>727</v>
      </c>
      <c r="D1729" s="129" t="s">
        <v>728</v>
      </c>
      <c r="E1729" s="129" t="s">
        <v>681</v>
      </c>
      <c r="F1729" s="129" t="s">
        <v>628</v>
      </c>
      <c r="G1729" s="129" t="s">
        <v>735</v>
      </c>
      <c r="I1729" s="199">
        <v>4301.5426800000005</v>
      </c>
    </row>
    <row r="1730" spans="1:9" x14ac:dyDescent="0.25">
      <c r="A1730" s="129">
        <v>2020</v>
      </c>
      <c r="B1730" s="129" t="s">
        <v>738</v>
      </c>
      <c r="D1730" s="129" t="s">
        <v>728</v>
      </c>
      <c r="E1730" s="129" t="s">
        <v>682</v>
      </c>
      <c r="F1730" s="129" t="s">
        <v>628</v>
      </c>
      <c r="G1730" s="129" t="s">
        <v>735</v>
      </c>
      <c r="I1730" s="199">
        <v>9957.3889100000015</v>
      </c>
    </row>
    <row r="1731" spans="1:9" x14ac:dyDescent="0.25">
      <c r="A1731" s="129">
        <v>2020</v>
      </c>
      <c r="C1731" s="129" t="s">
        <v>727</v>
      </c>
      <c r="D1731" s="129" t="s">
        <v>728</v>
      </c>
      <c r="E1731" s="129" t="s">
        <v>683</v>
      </c>
      <c r="F1731" s="129" t="s">
        <v>628</v>
      </c>
      <c r="G1731" s="129" t="s">
        <v>735</v>
      </c>
      <c r="I1731" s="199">
        <v>1816.07735</v>
      </c>
    </row>
    <row r="1732" spans="1:9" x14ac:dyDescent="0.25">
      <c r="A1732" s="129">
        <v>2020</v>
      </c>
      <c r="B1732" s="129" t="s">
        <v>738</v>
      </c>
      <c r="C1732" s="129" t="s">
        <v>727</v>
      </c>
      <c r="D1732" s="129" t="s">
        <v>728</v>
      </c>
      <c r="E1732" s="129" t="s">
        <v>684</v>
      </c>
      <c r="F1732" s="129" t="s">
        <v>628</v>
      </c>
      <c r="G1732" s="129" t="s">
        <v>735</v>
      </c>
      <c r="I1732" s="199">
        <v>12135.995640000001</v>
      </c>
    </row>
    <row r="1733" spans="1:9" x14ac:dyDescent="0.25">
      <c r="A1733" s="129">
        <v>2020</v>
      </c>
      <c r="C1733" s="129" t="s">
        <v>727</v>
      </c>
      <c r="D1733" s="129" t="s">
        <v>728</v>
      </c>
      <c r="E1733" s="129" t="s">
        <v>685</v>
      </c>
      <c r="F1733" s="129" t="s">
        <v>628</v>
      </c>
      <c r="G1733" s="129" t="s">
        <v>735</v>
      </c>
      <c r="I1733" s="199">
        <v>1200.6080099999999</v>
      </c>
    </row>
    <row r="1734" spans="1:9" x14ac:dyDescent="0.25">
      <c r="A1734" s="129">
        <v>2020</v>
      </c>
      <c r="B1734" s="129" t="s">
        <v>738</v>
      </c>
      <c r="D1734" s="129" t="s">
        <v>728</v>
      </c>
      <c r="E1734" s="129" t="s">
        <v>686</v>
      </c>
      <c r="F1734" s="129" t="s">
        <v>628</v>
      </c>
      <c r="G1734" s="129" t="s">
        <v>735</v>
      </c>
      <c r="I1734" s="199">
        <v>3360.9097499999998</v>
      </c>
    </row>
    <row r="1735" spans="1:9" x14ac:dyDescent="0.25">
      <c r="A1735" s="129">
        <v>2020</v>
      </c>
      <c r="B1735" s="129" t="s">
        <v>738</v>
      </c>
      <c r="D1735" s="129" t="s">
        <v>728</v>
      </c>
      <c r="E1735" s="129" t="s">
        <v>676</v>
      </c>
      <c r="F1735" s="129" t="s">
        <v>628</v>
      </c>
      <c r="G1735" s="129" t="s">
        <v>751</v>
      </c>
      <c r="I1735" s="199">
        <v>9341</v>
      </c>
    </row>
    <row r="1736" spans="1:9" x14ac:dyDescent="0.25">
      <c r="A1736" s="129">
        <v>2020</v>
      </c>
      <c r="C1736" s="129" t="s">
        <v>727</v>
      </c>
      <c r="D1736" s="129" t="s">
        <v>728</v>
      </c>
      <c r="E1736" s="129" t="s">
        <v>677</v>
      </c>
      <c r="F1736" s="129" t="s">
        <v>628</v>
      </c>
      <c r="G1736" s="129" t="s">
        <v>751</v>
      </c>
      <c r="I1736" s="199">
        <v>9810</v>
      </c>
    </row>
    <row r="1737" spans="1:9" x14ac:dyDescent="0.25">
      <c r="A1737" s="129">
        <v>2020</v>
      </c>
      <c r="B1737" s="129" t="s">
        <v>738</v>
      </c>
      <c r="D1737" s="129" t="s">
        <v>728</v>
      </c>
      <c r="E1737" s="129" t="s">
        <v>678</v>
      </c>
      <c r="F1737" s="129" t="s">
        <v>628</v>
      </c>
      <c r="G1737" s="129" t="s">
        <v>751</v>
      </c>
      <c r="I1737" s="199">
        <v>799</v>
      </c>
    </row>
    <row r="1738" spans="1:9" x14ac:dyDescent="0.25">
      <c r="A1738" s="129">
        <v>2020</v>
      </c>
      <c r="B1738" s="129" t="s">
        <v>738</v>
      </c>
      <c r="D1738" s="129" t="s">
        <v>728</v>
      </c>
      <c r="E1738" s="129" t="s">
        <v>679</v>
      </c>
      <c r="F1738" s="129" t="s">
        <v>628</v>
      </c>
      <c r="G1738" s="129" t="s">
        <v>751</v>
      </c>
      <c r="I1738" s="199">
        <v>3040</v>
      </c>
    </row>
    <row r="1739" spans="1:9" x14ac:dyDescent="0.25">
      <c r="A1739" s="129">
        <v>2020</v>
      </c>
      <c r="B1739" s="129" t="s">
        <v>738</v>
      </c>
      <c r="D1739" s="129" t="s">
        <v>728</v>
      </c>
      <c r="E1739" s="129" t="s">
        <v>680</v>
      </c>
      <c r="F1739" s="129" t="s">
        <v>628</v>
      </c>
      <c r="G1739" s="129" t="s">
        <v>751</v>
      </c>
      <c r="I1739" s="199">
        <v>982</v>
      </c>
    </row>
    <row r="1740" spans="1:9" x14ac:dyDescent="0.25">
      <c r="A1740" s="129">
        <v>2020</v>
      </c>
      <c r="C1740" s="129" t="s">
        <v>727</v>
      </c>
      <c r="D1740" s="129" t="s">
        <v>728</v>
      </c>
      <c r="E1740" s="129" t="s">
        <v>681</v>
      </c>
      <c r="F1740" s="129" t="s">
        <v>628</v>
      </c>
      <c r="G1740" s="129" t="s">
        <v>751</v>
      </c>
      <c r="I1740" s="199">
        <v>3082</v>
      </c>
    </row>
    <row r="1741" spans="1:9" x14ac:dyDescent="0.25">
      <c r="A1741" s="129">
        <v>2020</v>
      </c>
      <c r="B1741" s="129" t="s">
        <v>738</v>
      </c>
      <c r="D1741" s="129" t="s">
        <v>728</v>
      </c>
      <c r="E1741" s="129" t="s">
        <v>682</v>
      </c>
      <c r="F1741" s="129" t="s">
        <v>628</v>
      </c>
      <c r="G1741" s="129" t="s">
        <v>751</v>
      </c>
      <c r="I1741" s="199">
        <v>3549</v>
      </c>
    </row>
    <row r="1742" spans="1:9" x14ac:dyDescent="0.25">
      <c r="A1742" s="129">
        <v>2020</v>
      </c>
      <c r="C1742" s="129" t="s">
        <v>727</v>
      </c>
      <c r="D1742" s="129" t="s">
        <v>728</v>
      </c>
      <c r="E1742" s="129" t="s">
        <v>683</v>
      </c>
      <c r="F1742" s="129" t="s">
        <v>628</v>
      </c>
      <c r="G1742" s="129" t="s">
        <v>751</v>
      </c>
      <c r="I1742" s="199">
        <v>1281</v>
      </c>
    </row>
    <row r="1743" spans="1:9" x14ac:dyDescent="0.25">
      <c r="A1743" s="129">
        <v>2020</v>
      </c>
      <c r="B1743" s="129" t="s">
        <v>738</v>
      </c>
      <c r="C1743" s="129" t="s">
        <v>727</v>
      </c>
      <c r="D1743" s="129" t="s">
        <v>728</v>
      </c>
      <c r="E1743" s="129" t="s">
        <v>684</v>
      </c>
      <c r="F1743" s="129" t="s">
        <v>628</v>
      </c>
      <c r="G1743" s="129" t="s">
        <v>751</v>
      </c>
      <c r="I1743" s="199">
        <v>3949</v>
      </c>
    </row>
    <row r="1744" spans="1:9" x14ac:dyDescent="0.25">
      <c r="A1744" s="129">
        <v>2020</v>
      </c>
      <c r="C1744" s="129" t="s">
        <v>727</v>
      </c>
      <c r="D1744" s="129" t="s">
        <v>728</v>
      </c>
      <c r="E1744" s="129" t="s">
        <v>685</v>
      </c>
      <c r="F1744" s="129" t="s">
        <v>628</v>
      </c>
      <c r="G1744" s="129" t="s">
        <v>751</v>
      </c>
      <c r="I1744" s="199">
        <v>555</v>
      </c>
    </row>
    <row r="1745" spans="1:9" x14ac:dyDescent="0.25">
      <c r="A1745" s="129">
        <v>2020</v>
      </c>
      <c r="B1745" s="129" t="s">
        <v>738</v>
      </c>
      <c r="D1745" s="129" t="s">
        <v>728</v>
      </c>
      <c r="E1745" s="129" t="s">
        <v>686</v>
      </c>
      <c r="F1745" s="129" t="s">
        <v>628</v>
      </c>
      <c r="G1745" s="129" t="s">
        <v>751</v>
      </c>
      <c r="I1745" s="199">
        <v>489</v>
      </c>
    </row>
    <row r="1746" spans="1:9" x14ac:dyDescent="0.25">
      <c r="A1746" s="129">
        <v>2020</v>
      </c>
      <c r="B1746" s="129" t="s">
        <v>738</v>
      </c>
      <c r="D1746" s="129" t="s">
        <v>728</v>
      </c>
      <c r="E1746" s="129" t="s">
        <v>676</v>
      </c>
      <c r="F1746" s="129" t="s">
        <v>628</v>
      </c>
      <c r="G1746" s="129" t="s">
        <v>752</v>
      </c>
      <c r="I1746" s="199">
        <v>2999.5127999999995</v>
      </c>
    </row>
    <row r="1747" spans="1:9" x14ac:dyDescent="0.25">
      <c r="A1747" s="129">
        <v>2020</v>
      </c>
      <c r="C1747" s="129" t="s">
        <v>727</v>
      </c>
      <c r="D1747" s="129" t="s">
        <v>728</v>
      </c>
      <c r="E1747" s="129" t="s">
        <v>677</v>
      </c>
      <c r="F1747" s="129" t="s">
        <v>628</v>
      </c>
      <c r="G1747" s="129" t="s">
        <v>752</v>
      </c>
      <c r="I1747" s="199">
        <v>4089.1760999999997</v>
      </c>
    </row>
    <row r="1748" spans="1:9" x14ac:dyDescent="0.25">
      <c r="A1748" s="129">
        <v>2020</v>
      </c>
      <c r="B1748" s="129" t="s">
        <v>738</v>
      </c>
      <c r="D1748" s="129" t="s">
        <v>728</v>
      </c>
      <c r="E1748" s="129" t="s">
        <v>678</v>
      </c>
      <c r="F1748" s="129" t="s">
        <v>628</v>
      </c>
      <c r="G1748" s="129" t="s">
        <v>752</v>
      </c>
      <c r="I1748" s="199">
        <v>279.04828999999995</v>
      </c>
    </row>
    <row r="1749" spans="1:9" x14ac:dyDescent="0.25">
      <c r="A1749" s="129">
        <v>2020</v>
      </c>
      <c r="B1749" s="129" t="s">
        <v>738</v>
      </c>
      <c r="D1749" s="129" t="s">
        <v>728</v>
      </c>
      <c r="E1749" s="129" t="s">
        <v>679</v>
      </c>
      <c r="F1749" s="129" t="s">
        <v>628</v>
      </c>
      <c r="G1749" s="129" t="s">
        <v>752</v>
      </c>
      <c r="I1749" s="199">
        <v>356.11283999999995</v>
      </c>
    </row>
    <row r="1750" spans="1:9" x14ac:dyDescent="0.25">
      <c r="A1750" s="129">
        <v>2020</v>
      </c>
      <c r="B1750" s="129" t="s">
        <v>738</v>
      </c>
      <c r="D1750" s="129" t="s">
        <v>728</v>
      </c>
      <c r="E1750" s="129" t="s">
        <v>680</v>
      </c>
      <c r="F1750" s="129" t="s">
        <v>628</v>
      </c>
      <c r="G1750" s="129" t="s">
        <v>752</v>
      </c>
      <c r="I1750" s="199">
        <v>262.03836999999999</v>
      </c>
    </row>
    <row r="1751" spans="1:9" x14ac:dyDescent="0.25">
      <c r="A1751" s="129">
        <v>2020</v>
      </c>
      <c r="C1751" s="129" t="s">
        <v>727</v>
      </c>
      <c r="D1751" s="129" t="s">
        <v>728</v>
      </c>
      <c r="E1751" s="129" t="s">
        <v>681</v>
      </c>
      <c r="F1751" s="129" t="s">
        <v>628</v>
      </c>
      <c r="G1751" s="129" t="s">
        <v>752</v>
      </c>
      <c r="I1751" s="199">
        <v>341.5426799999999</v>
      </c>
    </row>
    <row r="1752" spans="1:9" x14ac:dyDescent="0.25">
      <c r="A1752" s="129">
        <v>2020</v>
      </c>
      <c r="B1752" s="129" t="s">
        <v>738</v>
      </c>
      <c r="D1752" s="129" t="s">
        <v>728</v>
      </c>
      <c r="E1752" s="129" t="s">
        <v>682</v>
      </c>
      <c r="F1752" s="129" t="s">
        <v>628</v>
      </c>
      <c r="G1752" s="129" t="s">
        <v>752</v>
      </c>
      <c r="I1752" s="199">
        <v>2342.388910000001</v>
      </c>
    </row>
    <row r="1753" spans="1:9" x14ac:dyDescent="0.25">
      <c r="A1753" s="129">
        <v>2020</v>
      </c>
      <c r="C1753" s="129" t="s">
        <v>727</v>
      </c>
      <c r="D1753" s="129" t="s">
        <v>728</v>
      </c>
      <c r="E1753" s="129" t="s">
        <v>683</v>
      </c>
      <c r="F1753" s="129" t="s">
        <v>628</v>
      </c>
      <c r="G1753" s="129" t="s">
        <v>752</v>
      </c>
      <c r="I1753" s="199">
        <v>185.07735000000002</v>
      </c>
    </row>
    <row r="1754" spans="1:9" x14ac:dyDescent="0.25">
      <c r="A1754" s="129">
        <v>2020</v>
      </c>
      <c r="B1754" s="129" t="s">
        <v>738</v>
      </c>
      <c r="C1754" s="129" t="s">
        <v>727</v>
      </c>
      <c r="D1754" s="129" t="s">
        <v>728</v>
      </c>
      <c r="E1754" s="129" t="s">
        <v>684</v>
      </c>
      <c r="F1754" s="129" t="s">
        <v>628</v>
      </c>
      <c r="G1754" s="129" t="s">
        <v>752</v>
      </c>
      <c r="I1754" s="199">
        <v>3190.9956400000001</v>
      </c>
    </row>
    <row r="1755" spans="1:9" x14ac:dyDescent="0.25">
      <c r="A1755" s="129">
        <v>2020</v>
      </c>
      <c r="C1755" s="129" t="s">
        <v>727</v>
      </c>
      <c r="D1755" s="129" t="s">
        <v>728</v>
      </c>
      <c r="E1755" s="129" t="s">
        <v>685</v>
      </c>
      <c r="F1755" s="129" t="s">
        <v>628</v>
      </c>
      <c r="G1755" s="129" t="s">
        <v>752</v>
      </c>
      <c r="I1755" s="199">
        <v>155.60801000000004</v>
      </c>
    </row>
    <row r="1756" spans="1:9" x14ac:dyDescent="0.25">
      <c r="A1756" s="129">
        <v>2020</v>
      </c>
      <c r="B1756" s="129" t="s">
        <v>738</v>
      </c>
      <c r="D1756" s="129" t="s">
        <v>728</v>
      </c>
      <c r="E1756" s="129" t="s">
        <v>686</v>
      </c>
      <c r="F1756" s="129" t="s">
        <v>628</v>
      </c>
      <c r="G1756" s="129" t="s">
        <v>752</v>
      </c>
      <c r="I1756" s="199">
        <v>741.90975000000003</v>
      </c>
    </row>
    <row r="1757" spans="1:9" x14ac:dyDescent="0.25">
      <c r="A1757" s="129">
        <v>2020</v>
      </c>
      <c r="B1757" s="129" t="s">
        <v>738</v>
      </c>
      <c r="D1757" s="129" t="s">
        <v>728</v>
      </c>
      <c r="E1757" s="129" t="s">
        <v>676</v>
      </c>
      <c r="F1757" s="129" t="s">
        <v>628</v>
      </c>
      <c r="G1757" s="129" t="s">
        <v>753</v>
      </c>
      <c r="I1757" s="199">
        <v>2542</v>
      </c>
    </row>
    <row r="1758" spans="1:9" x14ac:dyDescent="0.25">
      <c r="A1758" s="129">
        <v>2020</v>
      </c>
      <c r="C1758" s="129" t="s">
        <v>727</v>
      </c>
      <c r="D1758" s="129" t="s">
        <v>728</v>
      </c>
      <c r="E1758" s="129" t="s">
        <v>677</v>
      </c>
      <c r="F1758" s="129" t="s">
        <v>628</v>
      </c>
      <c r="G1758" s="129" t="s">
        <v>753</v>
      </c>
      <c r="I1758" s="199">
        <v>8839</v>
      </c>
    </row>
    <row r="1759" spans="1:9" x14ac:dyDescent="0.25">
      <c r="A1759" s="129">
        <v>2020</v>
      </c>
      <c r="B1759" s="129" t="s">
        <v>738</v>
      </c>
      <c r="D1759" s="129" t="s">
        <v>728</v>
      </c>
      <c r="E1759" s="129" t="s">
        <v>678</v>
      </c>
      <c r="F1759" s="129" t="s">
        <v>628</v>
      </c>
      <c r="G1759" s="129" t="s">
        <v>753</v>
      </c>
      <c r="I1759" s="199">
        <v>478</v>
      </c>
    </row>
    <row r="1760" spans="1:9" x14ac:dyDescent="0.25">
      <c r="A1760" s="129">
        <v>2020</v>
      </c>
      <c r="B1760" s="129" t="s">
        <v>738</v>
      </c>
      <c r="D1760" s="129" t="s">
        <v>728</v>
      </c>
      <c r="E1760" s="129" t="s">
        <v>679</v>
      </c>
      <c r="F1760" s="129" t="s">
        <v>628</v>
      </c>
      <c r="G1760" s="129" t="s">
        <v>753</v>
      </c>
      <c r="I1760" s="199">
        <v>379</v>
      </c>
    </row>
    <row r="1761" spans="1:9" x14ac:dyDescent="0.25">
      <c r="A1761" s="129">
        <v>2020</v>
      </c>
      <c r="B1761" s="129" t="s">
        <v>738</v>
      </c>
      <c r="D1761" s="129" t="s">
        <v>728</v>
      </c>
      <c r="E1761" s="129" t="s">
        <v>680</v>
      </c>
      <c r="F1761" s="129" t="s">
        <v>628</v>
      </c>
      <c r="G1761" s="129" t="s">
        <v>753</v>
      </c>
      <c r="I1761" s="199">
        <v>615</v>
      </c>
    </row>
    <row r="1762" spans="1:9" x14ac:dyDescent="0.25">
      <c r="A1762" s="129">
        <v>2020</v>
      </c>
      <c r="C1762" s="129" t="s">
        <v>727</v>
      </c>
      <c r="D1762" s="129" t="s">
        <v>728</v>
      </c>
      <c r="E1762" s="129" t="s">
        <v>681</v>
      </c>
      <c r="F1762" s="129" t="s">
        <v>628</v>
      </c>
      <c r="G1762" s="129" t="s">
        <v>753</v>
      </c>
      <c r="I1762" s="199">
        <v>878</v>
      </c>
    </row>
    <row r="1763" spans="1:9" x14ac:dyDescent="0.25">
      <c r="A1763" s="129">
        <v>2020</v>
      </c>
      <c r="B1763" s="129" t="s">
        <v>738</v>
      </c>
      <c r="D1763" s="129" t="s">
        <v>728</v>
      </c>
      <c r="E1763" s="129" t="s">
        <v>682</v>
      </c>
      <c r="F1763" s="129" t="s">
        <v>628</v>
      </c>
      <c r="G1763" s="129" t="s">
        <v>753</v>
      </c>
      <c r="I1763" s="199">
        <v>4066</v>
      </c>
    </row>
    <row r="1764" spans="1:9" x14ac:dyDescent="0.25">
      <c r="A1764" s="129">
        <v>2020</v>
      </c>
      <c r="C1764" s="129" t="s">
        <v>727</v>
      </c>
      <c r="D1764" s="129" t="s">
        <v>728</v>
      </c>
      <c r="E1764" s="129" t="s">
        <v>683</v>
      </c>
      <c r="F1764" s="129" t="s">
        <v>628</v>
      </c>
      <c r="G1764" s="129" t="s">
        <v>753</v>
      </c>
      <c r="I1764" s="199">
        <v>350</v>
      </c>
    </row>
    <row r="1765" spans="1:9" x14ac:dyDescent="0.25">
      <c r="A1765" s="129">
        <v>2020</v>
      </c>
      <c r="B1765" s="129" t="s">
        <v>738</v>
      </c>
      <c r="C1765" s="129" t="s">
        <v>727</v>
      </c>
      <c r="D1765" s="129" t="s">
        <v>728</v>
      </c>
      <c r="E1765" s="129" t="s">
        <v>684</v>
      </c>
      <c r="F1765" s="129" t="s">
        <v>628</v>
      </c>
      <c r="G1765" s="129" t="s">
        <v>753</v>
      </c>
      <c r="I1765" s="199">
        <v>4996</v>
      </c>
    </row>
    <row r="1766" spans="1:9" x14ac:dyDescent="0.25">
      <c r="A1766" s="129">
        <v>2020</v>
      </c>
      <c r="C1766" s="129" t="s">
        <v>727</v>
      </c>
      <c r="D1766" s="129" t="s">
        <v>728</v>
      </c>
      <c r="E1766" s="129" t="s">
        <v>685</v>
      </c>
      <c r="F1766" s="129" t="s">
        <v>628</v>
      </c>
      <c r="G1766" s="129" t="s">
        <v>753</v>
      </c>
      <c r="I1766" s="199">
        <v>490</v>
      </c>
    </row>
    <row r="1767" spans="1:9" x14ac:dyDescent="0.25">
      <c r="A1767" s="129">
        <v>2020</v>
      </c>
      <c r="B1767" s="129" t="s">
        <v>738</v>
      </c>
      <c r="D1767" s="129" t="s">
        <v>728</v>
      </c>
      <c r="E1767" s="129" t="s">
        <v>686</v>
      </c>
      <c r="F1767" s="129" t="s">
        <v>628</v>
      </c>
      <c r="G1767" s="129" t="s">
        <v>753</v>
      </c>
      <c r="I1767" s="199">
        <v>2130</v>
      </c>
    </row>
    <row r="1768" spans="1:9" x14ac:dyDescent="0.25">
      <c r="A1768" s="129">
        <v>2020</v>
      </c>
      <c r="B1768" s="129" t="s">
        <v>738</v>
      </c>
      <c r="D1768" s="129" t="s">
        <v>728</v>
      </c>
      <c r="E1768" s="129" t="s">
        <v>676</v>
      </c>
      <c r="F1768" s="129" t="s">
        <v>628</v>
      </c>
      <c r="G1768" s="129" t="s">
        <v>754</v>
      </c>
      <c r="I1768" s="199">
        <v>11990.760938311989</v>
      </c>
    </row>
    <row r="1769" spans="1:9" x14ac:dyDescent="0.25">
      <c r="A1769" s="129">
        <v>2020</v>
      </c>
      <c r="C1769" s="129" t="s">
        <v>727</v>
      </c>
      <c r="D1769" s="129" t="s">
        <v>728</v>
      </c>
      <c r="E1769" s="129" t="s">
        <v>677</v>
      </c>
      <c r="F1769" s="129" t="s">
        <v>628</v>
      </c>
      <c r="G1769" s="129" t="s">
        <v>754</v>
      </c>
      <c r="I1769" s="199">
        <v>32787.848344758568</v>
      </c>
    </row>
    <row r="1770" spans="1:9" x14ac:dyDescent="0.25">
      <c r="A1770" s="129">
        <v>2020</v>
      </c>
      <c r="B1770" s="129" t="s">
        <v>738</v>
      </c>
      <c r="D1770" s="129" t="s">
        <v>728</v>
      </c>
      <c r="E1770" s="129" t="s">
        <v>678</v>
      </c>
      <c r="F1770" s="129" t="s">
        <v>628</v>
      </c>
      <c r="G1770" s="129" t="s">
        <v>754</v>
      </c>
      <c r="I1770" s="199">
        <v>4189.8522826716207</v>
      </c>
    </row>
    <row r="1771" spans="1:9" x14ac:dyDescent="0.25">
      <c r="A1771" s="129">
        <v>2020</v>
      </c>
      <c r="B1771" s="129" t="s">
        <v>738</v>
      </c>
      <c r="D1771" s="129" t="s">
        <v>728</v>
      </c>
      <c r="E1771" s="129" t="s">
        <v>679</v>
      </c>
      <c r="F1771" s="129" t="s">
        <v>628</v>
      </c>
      <c r="G1771" s="129" t="s">
        <v>754</v>
      </c>
      <c r="I1771" s="199">
        <v>9001.3086438592636</v>
      </c>
    </row>
    <row r="1772" spans="1:9" x14ac:dyDescent="0.25">
      <c r="A1772" s="129">
        <v>2020</v>
      </c>
      <c r="B1772" s="129" t="s">
        <v>738</v>
      </c>
      <c r="D1772" s="129" t="s">
        <v>728</v>
      </c>
      <c r="E1772" s="129" t="s">
        <v>680</v>
      </c>
      <c r="F1772" s="129" t="s">
        <v>628</v>
      </c>
      <c r="G1772" s="129" t="s">
        <v>754</v>
      </c>
      <c r="I1772" s="199">
        <v>6050.9465841663114</v>
      </c>
    </row>
    <row r="1773" spans="1:9" x14ac:dyDescent="0.25">
      <c r="A1773" s="129">
        <v>2020</v>
      </c>
      <c r="C1773" s="129" t="s">
        <v>727</v>
      </c>
      <c r="D1773" s="129" t="s">
        <v>728</v>
      </c>
      <c r="E1773" s="129" t="s">
        <v>681</v>
      </c>
      <c r="F1773" s="129" t="s">
        <v>628</v>
      </c>
      <c r="G1773" s="129" t="s">
        <v>754</v>
      </c>
      <c r="I1773" s="199">
        <v>8963.5640519116805</v>
      </c>
    </row>
    <row r="1774" spans="1:9" x14ac:dyDescent="0.25">
      <c r="A1774" s="129">
        <v>2020</v>
      </c>
      <c r="B1774" s="129" t="s">
        <v>738</v>
      </c>
      <c r="D1774" s="129" t="s">
        <v>728</v>
      </c>
      <c r="E1774" s="129" t="s">
        <v>682</v>
      </c>
      <c r="F1774" s="129" t="s">
        <v>628</v>
      </c>
      <c r="G1774" s="129" t="s">
        <v>754</v>
      </c>
      <c r="I1774" s="199">
        <v>15643.211265437192</v>
      </c>
    </row>
    <row r="1775" spans="1:9" x14ac:dyDescent="0.25">
      <c r="A1775" s="129">
        <v>2020</v>
      </c>
      <c r="C1775" s="129" t="s">
        <v>727</v>
      </c>
      <c r="D1775" s="129" t="s">
        <v>728</v>
      </c>
      <c r="E1775" s="129" t="s">
        <v>683</v>
      </c>
      <c r="F1775" s="129" t="s">
        <v>628</v>
      </c>
      <c r="G1775" s="129" t="s">
        <v>754</v>
      </c>
      <c r="I1775" s="199">
        <v>6846.9727188411916</v>
      </c>
    </row>
    <row r="1776" spans="1:9" x14ac:dyDescent="0.25">
      <c r="A1776" s="129">
        <v>2020</v>
      </c>
      <c r="B1776" s="129" t="s">
        <v>738</v>
      </c>
      <c r="C1776" s="129" t="s">
        <v>727</v>
      </c>
      <c r="D1776" s="129" t="s">
        <v>728</v>
      </c>
      <c r="E1776" s="129" t="s">
        <v>684</v>
      </c>
      <c r="F1776" s="129" t="s">
        <v>628</v>
      </c>
      <c r="G1776" s="129" t="s">
        <v>754</v>
      </c>
      <c r="I1776" s="199">
        <v>25892.775452206311</v>
      </c>
    </row>
    <row r="1777" spans="1:9" x14ac:dyDescent="0.25">
      <c r="A1777" s="129">
        <v>2020</v>
      </c>
      <c r="C1777" s="129" t="s">
        <v>727</v>
      </c>
      <c r="D1777" s="129" t="s">
        <v>728</v>
      </c>
      <c r="E1777" s="129" t="s">
        <v>685</v>
      </c>
      <c r="F1777" s="129" t="s">
        <v>628</v>
      </c>
      <c r="G1777" s="129" t="s">
        <v>754</v>
      </c>
      <c r="I1777" s="199">
        <v>4976.9229589404522</v>
      </c>
    </row>
    <row r="1778" spans="1:9" x14ac:dyDescent="0.25">
      <c r="A1778" s="129">
        <v>2020</v>
      </c>
      <c r="B1778" s="129" t="s">
        <v>738</v>
      </c>
      <c r="D1778" s="129" t="s">
        <v>728</v>
      </c>
      <c r="E1778" s="129" t="s">
        <v>686</v>
      </c>
      <c r="F1778" s="129" t="s">
        <v>628</v>
      </c>
      <c r="G1778" s="129" t="s">
        <v>754</v>
      </c>
      <c r="I1778" s="199">
        <v>13813.225665917284</v>
      </c>
    </row>
    <row r="1779" spans="1:9" x14ac:dyDescent="0.25">
      <c r="A1779" s="129">
        <v>2020</v>
      </c>
      <c r="B1779" s="129" t="s">
        <v>738</v>
      </c>
      <c r="D1779" s="129" t="s">
        <v>728</v>
      </c>
      <c r="E1779" s="129" t="s">
        <v>676</v>
      </c>
      <c r="F1779" s="129" t="s">
        <v>628</v>
      </c>
      <c r="G1779" s="129" t="s">
        <v>755</v>
      </c>
      <c r="I1779" s="199">
        <v>13206.023324129781</v>
      </c>
    </row>
    <row r="1780" spans="1:9" x14ac:dyDescent="0.25">
      <c r="A1780" s="129">
        <v>2020</v>
      </c>
      <c r="C1780" s="129" t="s">
        <v>727</v>
      </c>
      <c r="D1780" s="129" t="s">
        <v>728</v>
      </c>
      <c r="E1780" s="129" t="s">
        <v>677</v>
      </c>
      <c r="F1780" s="129" t="s">
        <v>628</v>
      </c>
      <c r="G1780" s="129" t="s">
        <v>755</v>
      </c>
      <c r="I1780" s="199">
        <v>20176.759661498181</v>
      </c>
    </row>
    <row r="1781" spans="1:9" x14ac:dyDescent="0.25">
      <c r="A1781" s="129">
        <v>2020</v>
      </c>
      <c r="B1781" s="129" t="s">
        <v>738</v>
      </c>
      <c r="D1781" s="129" t="s">
        <v>728</v>
      </c>
      <c r="E1781" s="129" t="s">
        <v>678</v>
      </c>
      <c r="F1781" s="129" t="s">
        <v>628</v>
      </c>
      <c r="G1781" s="129" t="s">
        <v>755</v>
      </c>
      <c r="I1781" s="199">
        <v>1380.7621258160289</v>
      </c>
    </row>
    <row r="1782" spans="1:9" x14ac:dyDescent="0.25">
      <c r="A1782" s="129">
        <v>2020</v>
      </c>
      <c r="B1782" s="129" t="s">
        <v>738</v>
      </c>
      <c r="D1782" s="129" t="s">
        <v>728</v>
      </c>
      <c r="E1782" s="129" t="s">
        <v>679</v>
      </c>
      <c r="F1782" s="129" t="s">
        <v>628</v>
      </c>
      <c r="G1782" s="129" t="s">
        <v>755</v>
      </c>
      <c r="I1782" s="199">
        <v>3349.8528700248667</v>
      </c>
    </row>
    <row r="1783" spans="1:9" x14ac:dyDescent="0.25">
      <c r="A1783" s="129">
        <v>2020</v>
      </c>
      <c r="B1783" s="129" t="s">
        <v>738</v>
      </c>
      <c r="D1783" s="129" t="s">
        <v>728</v>
      </c>
      <c r="E1783" s="129" t="s">
        <v>680</v>
      </c>
      <c r="F1783" s="129" t="s">
        <v>628</v>
      </c>
      <c r="G1783" s="129" t="s">
        <v>755</v>
      </c>
      <c r="I1783" s="199">
        <v>1649.620894307056</v>
      </c>
    </row>
    <row r="1784" spans="1:9" x14ac:dyDescent="0.25">
      <c r="A1784" s="129">
        <v>2020</v>
      </c>
      <c r="C1784" s="129" t="s">
        <v>727</v>
      </c>
      <c r="D1784" s="129" t="s">
        <v>728</v>
      </c>
      <c r="E1784" s="129" t="s">
        <v>681</v>
      </c>
      <c r="F1784" s="129" t="s">
        <v>628</v>
      </c>
      <c r="G1784" s="129" t="s">
        <v>755</v>
      </c>
      <c r="I1784" s="199">
        <v>3816.981293765105</v>
      </c>
    </row>
    <row r="1785" spans="1:9" x14ac:dyDescent="0.25">
      <c r="A1785" s="129">
        <v>2020</v>
      </c>
      <c r="B1785" s="129" t="s">
        <v>738</v>
      </c>
      <c r="D1785" s="129" t="s">
        <v>728</v>
      </c>
      <c r="E1785" s="129" t="s">
        <v>682</v>
      </c>
      <c r="F1785" s="129" t="s">
        <v>628</v>
      </c>
      <c r="G1785" s="129" t="s">
        <v>755</v>
      </c>
      <c r="I1785" s="199">
        <v>8835.7061713994462</v>
      </c>
    </row>
    <row r="1786" spans="1:9" x14ac:dyDescent="0.25">
      <c r="A1786" s="129">
        <v>2020</v>
      </c>
      <c r="C1786" s="129" t="s">
        <v>727</v>
      </c>
      <c r="D1786" s="129" t="s">
        <v>728</v>
      </c>
      <c r="E1786" s="129" t="s">
        <v>683</v>
      </c>
      <c r="F1786" s="129" t="s">
        <v>628</v>
      </c>
      <c r="G1786" s="129" t="s">
        <v>755</v>
      </c>
      <c r="I1786" s="199">
        <v>1611.4993593369395</v>
      </c>
    </row>
    <row r="1787" spans="1:9" x14ac:dyDescent="0.25">
      <c r="A1787" s="129">
        <v>2020</v>
      </c>
      <c r="B1787" s="129" t="s">
        <v>738</v>
      </c>
      <c r="C1787" s="129" t="s">
        <v>727</v>
      </c>
      <c r="D1787" s="129" t="s">
        <v>728</v>
      </c>
      <c r="E1787" s="129" t="s">
        <v>684</v>
      </c>
      <c r="F1787" s="129" t="s">
        <v>628</v>
      </c>
      <c r="G1787" s="129" t="s">
        <v>755</v>
      </c>
      <c r="I1787" s="199">
        <v>10768.896599462512</v>
      </c>
    </row>
    <row r="1788" spans="1:9" x14ac:dyDescent="0.25">
      <c r="A1788" s="129">
        <v>2020</v>
      </c>
      <c r="C1788" s="129" t="s">
        <v>727</v>
      </c>
      <c r="D1788" s="129" t="s">
        <v>728</v>
      </c>
      <c r="E1788" s="129" t="s">
        <v>685</v>
      </c>
      <c r="F1788" s="129" t="s">
        <v>628</v>
      </c>
      <c r="G1788" s="129" t="s">
        <v>755</v>
      </c>
      <c r="I1788" s="199">
        <v>1065.3615821648773</v>
      </c>
    </row>
    <row r="1789" spans="1:9" x14ac:dyDescent="0.25">
      <c r="A1789" s="129">
        <v>2020</v>
      </c>
      <c r="B1789" s="129" t="s">
        <v>738</v>
      </c>
      <c r="D1789" s="129" t="s">
        <v>728</v>
      </c>
      <c r="E1789" s="129" t="s">
        <v>686</v>
      </c>
      <c r="F1789" s="129" t="s">
        <v>628</v>
      </c>
      <c r="G1789" s="129" t="s">
        <v>755</v>
      </c>
      <c r="I1789" s="199">
        <v>2982.3090458753168</v>
      </c>
    </row>
    <row r="1790" spans="1:9" x14ac:dyDescent="0.25">
      <c r="A1790" s="129">
        <v>2021</v>
      </c>
      <c r="B1790" s="129" t="s">
        <v>738</v>
      </c>
      <c r="D1790" s="129" t="s">
        <v>728</v>
      </c>
      <c r="E1790" s="129" t="s">
        <v>676</v>
      </c>
      <c r="F1790" s="129" t="s">
        <v>628</v>
      </c>
      <c r="G1790" s="129" t="s">
        <v>735</v>
      </c>
      <c r="I1790" s="199">
        <v>15093.9</v>
      </c>
    </row>
    <row r="1791" spans="1:9" x14ac:dyDescent="0.25">
      <c r="A1791" s="129">
        <v>2021</v>
      </c>
      <c r="C1791" s="129" t="s">
        <v>727</v>
      </c>
      <c r="D1791" s="129" t="s">
        <v>728</v>
      </c>
      <c r="E1791" s="129" t="s">
        <v>677</v>
      </c>
      <c r="F1791" s="129" t="s">
        <v>628</v>
      </c>
      <c r="G1791" s="129" t="s">
        <v>735</v>
      </c>
      <c r="I1791" s="199">
        <v>25187</v>
      </c>
    </row>
    <row r="1792" spans="1:9" x14ac:dyDescent="0.25">
      <c r="A1792" s="129">
        <v>2021</v>
      </c>
      <c r="B1792" s="129" t="s">
        <v>738</v>
      </c>
      <c r="D1792" s="129" t="s">
        <v>728</v>
      </c>
      <c r="E1792" s="129" t="s">
        <v>678</v>
      </c>
      <c r="F1792" s="129" t="s">
        <v>628</v>
      </c>
      <c r="G1792" s="129" t="s">
        <v>735</v>
      </c>
      <c r="I1792" s="199">
        <v>1726.7</v>
      </c>
    </row>
    <row r="1793" spans="1:9" x14ac:dyDescent="0.25">
      <c r="A1793" s="129">
        <v>2021</v>
      </c>
      <c r="B1793" s="129" t="s">
        <v>738</v>
      </c>
      <c r="D1793" s="129" t="s">
        <v>728</v>
      </c>
      <c r="E1793" s="129" t="s">
        <v>679</v>
      </c>
      <c r="F1793" s="129" t="s">
        <v>628</v>
      </c>
      <c r="G1793" s="129" t="s">
        <v>735</v>
      </c>
      <c r="I1793" s="199">
        <v>3461.5</v>
      </c>
    </row>
    <row r="1794" spans="1:9" x14ac:dyDescent="0.25">
      <c r="A1794" s="129">
        <v>2021</v>
      </c>
      <c r="B1794" s="129" t="s">
        <v>738</v>
      </c>
      <c r="D1794" s="129" t="s">
        <v>728</v>
      </c>
      <c r="E1794" s="129" t="s">
        <v>680</v>
      </c>
      <c r="F1794" s="129" t="s">
        <v>628</v>
      </c>
      <c r="G1794" s="129" t="s">
        <v>735</v>
      </c>
      <c r="I1794" s="199">
        <v>2044.4</v>
      </c>
    </row>
    <row r="1795" spans="1:9" x14ac:dyDescent="0.25">
      <c r="A1795" s="129">
        <v>2021</v>
      </c>
      <c r="C1795" s="129" t="s">
        <v>727</v>
      </c>
      <c r="D1795" s="129" t="s">
        <v>728</v>
      </c>
      <c r="E1795" s="129" t="s">
        <v>681</v>
      </c>
      <c r="F1795" s="129" t="s">
        <v>628</v>
      </c>
      <c r="G1795" s="129" t="s">
        <v>735</v>
      </c>
      <c r="I1795" s="199">
        <v>4781.1000000000004</v>
      </c>
    </row>
    <row r="1796" spans="1:9" x14ac:dyDescent="0.25">
      <c r="A1796" s="129">
        <v>2021</v>
      </c>
      <c r="B1796" s="129" t="s">
        <v>738</v>
      </c>
      <c r="D1796" s="129" t="s">
        <v>728</v>
      </c>
      <c r="E1796" s="129" t="s">
        <v>682</v>
      </c>
      <c r="F1796" s="129" t="s">
        <v>628</v>
      </c>
      <c r="G1796" s="129" t="s">
        <v>735</v>
      </c>
      <c r="I1796" s="199">
        <v>10375.299999999999</v>
      </c>
    </row>
    <row r="1797" spans="1:9" x14ac:dyDescent="0.25">
      <c r="A1797" s="129">
        <v>2021</v>
      </c>
      <c r="C1797" s="129" t="s">
        <v>727</v>
      </c>
      <c r="D1797" s="129" t="s">
        <v>728</v>
      </c>
      <c r="E1797" s="129" t="s">
        <v>683</v>
      </c>
      <c r="F1797" s="129" t="s">
        <v>628</v>
      </c>
      <c r="G1797" s="129" t="s">
        <v>735</v>
      </c>
      <c r="I1797" s="199">
        <v>1966.2</v>
      </c>
    </row>
    <row r="1798" spans="1:9" x14ac:dyDescent="0.25">
      <c r="A1798" s="129">
        <v>2021</v>
      </c>
      <c r="B1798" s="129" t="s">
        <v>738</v>
      </c>
      <c r="C1798" s="129" t="s">
        <v>727</v>
      </c>
      <c r="D1798" s="129" t="s">
        <v>728</v>
      </c>
      <c r="E1798" s="129" t="s">
        <v>684</v>
      </c>
      <c r="F1798" s="129" t="s">
        <v>628</v>
      </c>
      <c r="G1798" s="129" t="s">
        <v>735</v>
      </c>
      <c r="I1798" s="199">
        <v>12670.9</v>
      </c>
    </row>
    <row r="1799" spans="1:9" x14ac:dyDescent="0.25">
      <c r="A1799" s="129">
        <v>2021</v>
      </c>
      <c r="C1799" s="129" t="s">
        <v>727</v>
      </c>
      <c r="D1799" s="129" t="s">
        <v>728</v>
      </c>
      <c r="E1799" s="129" t="s">
        <v>685</v>
      </c>
      <c r="F1799" s="129" t="s">
        <v>628</v>
      </c>
      <c r="G1799" s="129" t="s">
        <v>735</v>
      </c>
      <c r="I1799" s="199">
        <v>1469.2</v>
      </c>
    </row>
    <row r="1800" spans="1:9" x14ac:dyDescent="0.25">
      <c r="A1800" s="129">
        <v>2021</v>
      </c>
      <c r="B1800" s="129" t="s">
        <v>738</v>
      </c>
      <c r="D1800" s="129" t="s">
        <v>728</v>
      </c>
      <c r="E1800" s="129" t="s">
        <v>686</v>
      </c>
      <c r="F1800" s="129" t="s">
        <v>628</v>
      </c>
      <c r="G1800" s="129" t="s">
        <v>735</v>
      </c>
      <c r="I1800" s="199">
        <v>3530.9</v>
      </c>
    </row>
    <row r="1801" spans="1:9" x14ac:dyDescent="0.25">
      <c r="A1801" s="129">
        <v>2021</v>
      </c>
      <c r="B1801" s="129" t="s">
        <v>738</v>
      </c>
      <c r="D1801" s="129" t="s">
        <v>728</v>
      </c>
      <c r="E1801" s="129" t="s">
        <v>676</v>
      </c>
      <c r="F1801" s="129" t="s">
        <v>628</v>
      </c>
      <c r="G1801" s="129" t="s">
        <v>751</v>
      </c>
      <c r="I1801" s="199">
        <v>9451</v>
      </c>
    </row>
    <row r="1802" spans="1:9" x14ac:dyDescent="0.25">
      <c r="A1802" s="129">
        <v>2021</v>
      </c>
      <c r="C1802" s="129" t="s">
        <v>727</v>
      </c>
      <c r="D1802" s="129" t="s">
        <v>728</v>
      </c>
      <c r="E1802" s="129" t="s">
        <v>677</v>
      </c>
      <c r="F1802" s="129" t="s">
        <v>628</v>
      </c>
      <c r="G1802" s="129" t="s">
        <v>751</v>
      </c>
      <c r="I1802" s="199">
        <v>11241</v>
      </c>
    </row>
    <row r="1803" spans="1:9" x14ac:dyDescent="0.25">
      <c r="A1803" s="129">
        <v>2021</v>
      </c>
      <c r="B1803" s="129" t="s">
        <v>738</v>
      </c>
      <c r="D1803" s="129" t="s">
        <v>728</v>
      </c>
      <c r="E1803" s="129" t="s">
        <v>678</v>
      </c>
      <c r="F1803" s="129" t="s">
        <v>628</v>
      </c>
      <c r="G1803" s="129" t="s">
        <v>751</v>
      </c>
      <c r="I1803" s="199">
        <v>860</v>
      </c>
    </row>
    <row r="1804" spans="1:9" x14ac:dyDescent="0.25">
      <c r="A1804" s="129">
        <v>2021</v>
      </c>
      <c r="B1804" s="129" t="s">
        <v>738</v>
      </c>
      <c r="D1804" s="129" t="s">
        <v>728</v>
      </c>
      <c r="E1804" s="129" t="s">
        <v>679</v>
      </c>
      <c r="F1804" s="129" t="s">
        <v>628</v>
      </c>
      <c r="G1804" s="129" t="s">
        <v>751</v>
      </c>
      <c r="I1804" s="199">
        <v>2617</v>
      </c>
    </row>
    <row r="1805" spans="1:9" x14ac:dyDescent="0.25">
      <c r="A1805" s="129">
        <v>2021</v>
      </c>
      <c r="B1805" s="129" t="s">
        <v>738</v>
      </c>
      <c r="D1805" s="129" t="s">
        <v>728</v>
      </c>
      <c r="E1805" s="129" t="s">
        <v>680</v>
      </c>
      <c r="F1805" s="129" t="s">
        <v>628</v>
      </c>
      <c r="G1805" s="129" t="s">
        <v>751</v>
      </c>
      <c r="I1805" s="199">
        <v>1120</v>
      </c>
    </row>
    <row r="1806" spans="1:9" x14ac:dyDescent="0.25">
      <c r="A1806" s="129">
        <v>2021</v>
      </c>
      <c r="C1806" s="129" t="s">
        <v>727</v>
      </c>
      <c r="D1806" s="129" t="s">
        <v>728</v>
      </c>
      <c r="E1806" s="129" t="s">
        <v>681</v>
      </c>
      <c r="F1806" s="129" t="s">
        <v>628</v>
      </c>
      <c r="G1806" s="129" t="s">
        <v>751</v>
      </c>
      <c r="I1806" s="199">
        <v>3470</v>
      </c>
    </row>
    <row r="1807" spans="1:9" x14ac:dyDescent="0.25">
      <c r="A1807" s="129">
        <v>2021</v>
      </c>
      <c r="B1807" s="129" t="s">
        <v>738</v>
      </c>
      <c r="D1807" s="129" t="s">
        <v>728</v>
      </c>
      <c r="E1807" s="129" t="s">
        <v>682</v>
      </c>
      <c r="F1807" s="129" t="s">
        <v>628</v>
      </c>
      <c r="G1807" s="129" t="s">
        <v>751</v>
      </c>
      <c r="I1807" s="199">
        <v>3445</v>
      </c>
    </row>
    <row r="1808" spans="1:9" x14ac:dyDescent="0.25">
      <c r="A1808" s="129">
        <v>2021</v>
      </c>
      <c r="C1808" s="129" t="s">
        <v>727</v>
      </c>
      <c r="D1808" s="129" t="s">
        <v>728</v>
      </c>
      <c r="E1808" s="129" t="s">
        <v>683</v>
      </c>
      <c r="F1808" s="129" t="s">
        <v>628</v>
      </c>
      <c r="G1808" s="129" t="s">
        <v>751</v>
      </c>
      <c r="I1808" s="199">
        <v>1390</v>
      </c>
    </row>
    <row r="1809" spans="1:9" x14ac:dyDescent="0.25">
      <c r="A1809" s="129">
        <v>2021</v>
      </c>
      <c r="B1809" s="129" t="s">
        <v>738</v>
      </c>
      <c r="C1809" s="129" t="s">
        <v>727</v>
      </c>
      <c r="D1809" s="129" t="s">
        <v>728</v>
      </c>
      <c r="E1809" s="129" t="s">
        <v>684</v>
      </c>
      <c r="F1809" s="129" t="s">
        <v>628</v>
      </c>
      <c r="G1809" s="129" t="s">
        <v>751</v>
      </c>
      <c r="I1809" s="199">
        <v>4218</v>
      </c>
    </row>
    <row r="1810" spans="1:9" x14ac:dyDescent="0.25">
      <c r="A1810" s="129">
        <v>2021</v>
      </c>
      <c r="C1810" s="129" t="s">
        <v>727</v>
      </c>
      <c r="D1810" s="129" t="s">
        <v>728</v>
      </c>
      <c r="E1810" s="129" t="s">
        <v>685</v>
      </c>
      <c r="F1810" s="129" t="s">
        <v>628</v>
      </c>
      <c r="G1810" s="129" t="s">
        <v>751</v>
      </c>
      <c r="I1810" s="199">
        <v>757</v>
      </c>
    </row>
    <row r="1811" spans="1:9" x14ac:dyDescent="0.25">
      <c r="A1811" s="129">
        <v>2021</v>
      </c>
      <c r="B1811" s="129" t="s">
        <v>738</v>
      </c>
      <c r="D1811" s="129" t="s">
        <v>728</v>
      </c>
      <c r="E1811" s="129" t="s">
        <v>686</v>
      </c>
      <c r="F1811" s="129" t="s">
        <v>628</v>
      </c>
      <c r="G1811" s="129" t="s">
        <v>751</v>
      </c>
      <c r="I1811" s="199">
        <v>583</v>
      </c>
    </row>
    <row r="1812" spans="1:9" x14ac:dyDescent="0.25">
      <c r="A1812" s="129">
        <v>2021</v>
      </c>
      <c r="B1812" s="129" t="s">
        <v>738</v>
      </c>
      <c r="D1812" s="129" t="s">
        <v>728</v>
      </c>
      <c r="E1812" s="129" t="s">
        <v>676</v>
      </c>
      <c r="F1812" s="129" t="s">
        <v>628</v>
      </c>
      <c r="G1812" s="129" t="s">
        <v>752</v>
      </c>
      <c r="I1812" s="199">
        <v>3288</v>
      </c>
    </row>
    <row r="1813" spans="1:9" x14ac:dyDescent="0.25">
      <c r="A1813" s="129">
        <v>2021</v>
      </c>
      <c r="C1813" s="129" t="s">
        <v>727</v>
      </c>
      <c r="D1813" s="129" t="s">
        <v>728</v>
      </c>
      <c r="E1813" s="129" t="s">
        <v>677</v>
      </c>
      <c r="F1813" s="129" t="s">
        <v>628</v>
      </c>
      <c r="G1813" s="129" t="s">
        <v>752</v>
      </c>
      <c r="I1813" s="199">
        <v>4476</v>
      </c>
    </row>
    <row r="1814" spans="1:9" x14ac:dyDescent="0.25">
      <c r="A1814" s="129">
        <v>2021</v>
      </c>
      <c r="B1814" s="129" t="s">
        <v>738</v>
      </c>
      <c r="D1814" s="129" t="s">
        <v>728</v>
      </c>
      <c r="E1814" s="129" t="s">
        <v>678</v>
      </c>
      <c r="F1814" s="129" t="s">
        <v>628</v>
      </c>
      <c r="G1814" s="129" t="s">
        <v>752</v>
      </c>
      <c r="I1814" s="199">
        <v>318</v>
      </c>
    </row>
    <row r="1815" spans="1:9" x14ac:dyDescent="0.25">
      <c r="A1815" s="129">
        <v>2021</v>
      </c>
      <c r="B1815" s="129" t="s">
        <v>738</v>
      </c>
      <c r="D1815" s="129" t="s">
        <v>728</v>
      </c>
      <c r="E1815" s="129" t="s">
        <v>679</v>
      </c>
      <c r="F1815" s="129" t="s">
        <v>628</v>
      </c>
      <c r="G1815" s="129" t="s">
        <v>752</v>
      </c>
      <c r="I1815" s="199">
        <v>384</v>
      </c>
    </row>
    <row r="1816" spans="1:9" x14ac:dyDescent="0.25">
      <c r="A1816" s="129">
        <v>2021</v>
      </c>
      <c r="B1816" s="129" t="s">
        <v>738</v>
      </c>
      <c r="D1816" s="129" t="s">
        <v>728</v>
      </c>
      <c r="E1816" s="129" t="s">
        <v>680</v>
      </c>
      <c r="F1816" s="129" t="s">
        <v>628</v>
      </c>
      <c r="G1816" s="129" t="s">
        <v>752</v>
      </c>
      <c r="I1816" s="199">
        <v>312</v>
      </c>
    </row>
    <row r="1817" spans="1:9" x14ac:dyDescent="0.25">
      <c r="A1817" s="129">
        <v>2021</v>
      </c>
      <c r="C1817" s="129" t="s">
        <v>727</v>
      </c>
      <c r="D1817" s="129" t="s">
        <v>728</v>
      </c>
      <c r="E1817" s="129" t="s">
        <v>681</v>
      </c>
      <c r="F1817" s="129" t="s">
        <v>628</v>
      </c>
      <c r="G1817" s="129" t="s">
        <v>752</v>
      </c>
      <c r="I1817" s="199">
        <v>347</v>
      </c>
    </row>
    <row r="1818" spans="1:9" x14ac:dyDescent="0.25">
      <c r="A1818" s="129">
        <v>2021</v>
      </c>
      <c r="B1818" s="129" t="s">
        <v>738</v>
      </c>
      <c r="D1818" s="129" t="s">
        <v>728</v>
      </c>
      <c r="E1818" s="129" t="s">
        <v>682</v>
      </c>
      <c r="F1818" s="129" t="s">
        <v>628</v>
      </c>
      <c r="G1818" s="129" t="s">
        <v>752</v>
      </c>
      <c r="I1818" s="199">
        <v>2629</v>
      </c>
    </row>
    <row r="1819" spans="1:9" x14ac:dyDescent="0.25">
      <c r="A1819" s="129">
        <v>2021</v>
      </c>
      <c r="C1819" s="129" t="s">
        <v>727</v>
      </c>
      <c r="D1819" s="129" t="s">
        <v>728</v>
      </c>
      <c r="E1819" s="129" t="s">
        <v>683</v>
      </c>
      <c r="F1819" s="129" t="s">
        <v>628</v>
      </c>
      <c r="G1819" s="129" t="s">
        <v>752</v>
      </c>
      <c r="I1819" s="199">
        <v>200</v>
      </c>
    </row>
    <row r="1820" spans="1:9" x14ac:dyDescent="0.25">
      <c r="A1820" s="129">
        <v>2021</v>
      </c>
      <c r="B1820" s="129" t="s">
        <v>738</v>
      </c>
      <c r="C1820" s="129" t="s">
        <v>727</v>
      </c>
      <c r="D1820" s="129" t="s">
        <v>728</v>
      </c>
      <c r="E1820" s="129" t="s">
        <v>684</v>
      </c>
      <c r="F1820" s="129" t="s">
        <v>628</v>
      </c>
      <c r="G1820" s="129" t="s">
        <v>752</v>
      </c>
      <c r="I1820" s="199">
        <v>3412</v>
      </c>
    </row>
    <row r="1821" spans="1:9" x14ac:dyDescent="0.25">
      <c r="A1821" s="129">
        <v>2021</v>
      </c>
      <c r="C1821" s="129" t="s">
        <v>727</v>
      </c>
      <c r="D1821" s="129" t="s">
        <v>728</v>
      </c>
      <c r="E1821" s="129" t="s">
        <v>685</v>
      </c>
      <c r="F1821" s="129" t="s">
        <v>628</v>
      </c>
      <c r="G1821" s="129" t="s">
        <v>752</v>
      </c>
      <c r="I1821" s="199">
        <v>160</v>
      </c>
    </row>
    <row r="1822" spans="1:9" x14ac:dyDescent="0.25">
      <c r="A1822" s="129">
        <v>2021</v>
      </c>
      <c r="B1822" s="129" t="s">
        <v>738</v>
      </c>
      <c r="D1822" s="129" t="s">
        <v>728</v>
      </c>
      <c r="E1822" s="129" t="s">
        <v>686</v>
      </c>
      <c r="F1822" s="129" t="s">
        <v>628</v>
      </c>
      <c r="G1822" s="129" t="s">
        <v>752</v>
      </c>
      <c r="I1822" s="199">
        <v>830</v>
      </c>
    </row>
    <row r="1823" spans="1:9" x14ac:dyDescent="0.25">
      <c r="A1823" s="129">
        <v>2021</v>
      </c>
      <c r="B1823" s="129" t="s">
        <v>738</v>
      </c>
      <c r="D1823" s="129" t="s">
        <v>728</v>
      </c>
      <c r="E1823" s="129" t="s">
        <v>676</v>
      </c>
      <c r="F1823" s="129" t="s">
        <v>628</v>
      </c>
      <c r="G1823" s="129" t="s">
        <v>753</v>
      </c>
      <c r="I1823" s="199">
        <v>2354.9</v>
      </c>
    </row>
    <row r="1824" spans="1:9" x14ac:dyDescent="0.25">
      <c r="A1824" s="129">
        <v>2021</v>
      </c>
      <c r="C1824" s="129" t="s">
        <v>727</v>
      </c>
      <c r="D1824" s="129" t="s">
        <v>728</v>
      </c>
      <c r="E1824" s="129" t="s">
        <v>677</v>
      </c>
      <c r="F1824" s="129" t="s">
        <v>628</v>
      </c>
      <c r="G1824" s="129" t="s">
        <v>753</v>
      </c>
      <c r="I1824" s="199">
        <v>9470</v>
      </c>
    </row>
    <row r="1825" spans="1:9" x14ac:dyDescent="0.25">
      <c r="A1825" s="129">
        <v>2021</v>
      </c>
      <c r="B1825" s="129" t="s">
        <v>738</v>
      </c>
      <c r="D1825" s="129" t="s">
        <v>728</v>
      </c>
      <c r="E1825" s="129" t="s">
        <v>678</v>
      </c>
      <c r="F1825" s="129" t="s">
        <v>628</v>
      </c>
      <c r="G1825" s="129" t="s">
        <v>753</v>
      </c>
      <c r="I1825" s="199">
        <v>548.70000000000005</v>
      </c>
    </row>
    <row r="1826" spans="1:9" x14ac:dyDescent="0.25">
      <c r="A1826" s="129">
        <v>2021</v>
      </c>
      <c r="B1826" s="129" t="s">
        <v>738</v>
      </c>
      <c r="D1826" s="129" t="s">
        <v>728</v>
      </c>
      <c r="E1826" s="129" t="s">
        <v>679</v>
      </c>
      <c r="F1826" s="129" t="s">
        <v>628</v>
      </c>
      <c r="G1826" s="129" t="s">
        <v>753</v>
      </c>
      <c r="I1826" s="199">
        <v>460.5</v>
      </c>
    </row>
    <row r="1827" spans="1:9" x14ac:dyDescent="0.25">
      <c r="A1827" s="129">
        <v>2021</v>
      </c>
      <c r="B1827" s="129" t="s">
        <v>738</v>
      </c>
      <c r="D1827" s="129" t="s">
        <v>728</v>
      </c>
      <c r="E1827" s="129" t="s">
        <v>680</v>
      </c>
      <c r="F1827" s="129" t="s">
        <v>628</v>
      </c>
      <c r="G1827" s="129" t="s">
        <v>753</v>
      </c>
      <c r="I1827" s="199">
        <v>612.4</v>
      </c>
    </row>
    <row r="1828" spans="1:9" x14ac:dyDescent="0.25">
      <c r="A1828" s="129">
        <v>2021</v>
      </c>
      <c r="C1828" s="129" t="s">
        <v>727</v>
      </c>
      <c r="D1828" s="129" t="s">
        <v>728</v>
      </c>
      <c r="E1828" s="129" t="s">
        <v>681</v>
      </c>
      <c r="F1828" s="129" t="s">
        <v>628</v>
      </c>
      <c r="G1828" s="129" t="s">
        <v>753</v>
      </c>
      <c r="I1828" s="199">
        <v>964.1</v>
      </c>
    </row>
    <row r="1829" spans="1:9" x14ac:dyDescent="0.25">
      <c r="A1829" s="129">
        <v>2021</v>
      </c>
      <c r="B1829" s="129" t="s">
        <v>738</v>
      </c>
      <c r="D1829" s="129" t="s">
        <v>728</v>
      </c>
      <c r="E1829" s="129" t="s">
        <v>682</v>
      </c>
      <c r="F1829" s="129" t="s">
        <v>628</v>
      </c>
      <c r="G1829" s="129" t="s">
        <v>753</v>
      </c>
      <c r="I1829" s="199">
        <v>4301.3</v>
      </c>
    </row>
    <row r="1830" spans="1:9" x14ac:dyDescent="0.25">
      <c r="A1830" s="129">
        <v>2021</v>
      </c>
      <c r="C1830" s="129" t="s">
        <v>727</v>
      </c>
      <c r="D1830" s="129" t="s">
        <v>728</v>
      </c>
      <c r="E1830" s="129" t="s">
        <v>683</v>
      </c>
      <c r="F1830" s="129" t="s">
        <v>628</v>
      </c>
      <c r="G1830" s="129" t="s">
        <v>753</v>
      </c>
      <c r="I1830" s="199">
        <v>376.2</v>
      </c>
    </row>
    <row r="1831" spans="1:9" x14ac:dyDescent="0.25">
      <c r="A1831" s="129">
        <v>2021</v>
      </c>
      <c r="B1831" s="129" t="s">
        <v>738</v>
      </c>
      <c r="C1831" s="129" t="s">
        <v>727</v>
      </c>
      <c r="D1831" s="129" t="s">
        <v>728</v>
      </c>
      <c r="E1831" s="129" t="s">
        <v>684</v>
      </c>
      <c r="F1831" s="129" t="s">
        <v>628</v>
      </c>
      <c r="G1831" s="129" t="s">
        <v>753</v>
      </c>
      <c r="I1831" s="199">
        <v>5040.8999999999996</v>
      </c>
    </row>
    <row r="1832" spans="1:9" x14ac:dyDescent="0.25">
      <c r="A1832" s="129">
        <v>2021</v>
      </c>
      <c r="C1832" s="129" t="s">
        <v>727</v>
      </c>
      <c r="D1832" s="129" t="s">
        <v>728</v>
      </c>
      <c r="E1832" s="129" t="s">
        <v>685</v>
      </c>
      <c r="F1832" s="129" t="s">
        <v>628</v>
      </c>
      <c r="G1832" s="129" t="s">
        <v>753</v>
      </c>
      <c r="I1832" s="199">
        <v>552.20000000000005</v>
      </c>
    </row>
    <row r="1833" spans="1:9" x14ac:dyDescent="0.25">
      <c r="A1833" s="129">
        <v>2021</v>
      </c>
      <c r="B1833" s="129" t="s">
        <v>738</v>
      </c>
      <c r="D1833" s="129" t="s">
        <v>728</v>
      </c>
      <c r="E1833" s="129" t="s">
        <v>686</v>
      </c>
      <c r="F1833" s="129" t="s">
        <v>628</v>
      </c>
      <c r="G1833" s="129" t="s">
        <v>753</v>
      </c>
      <c r="I1833" s="199">
        <v>2117.9</v>
      </c>
    </row>
    <row r="1834" spans="1:9" x14ac:dyDescent="0.25">
      <c r="A1834" s="129">
        <v>2021</v>
      </c>
      <c r="B1834" s="129" t="s">
        <v>738</v>
      </c>
      <c r="D1834" s="129" t="s">
        <v>728</v>
      </c>
      <c r="E1834" s="129" t="s">
        <v>676</v>
      </c>
      <c r="F1834" s="129" t="s">
        <v>628</v>
      </c>
      <c r="G1834" s="129" t="s">
        <v>754</v>
      </c>
      <c r="I1834" s="199">
        <v>12052.214017425966</v>
      </c>
    </row>
    <row r="1835" spans="1:9" x14ac:dyDescent="0.25">
      <c r="A1835" s="129">
        <v>2021</v>
      </c>
      <c r="C1835" s="129" t="s">
        <v>727</v>
      </c>
      <c r="D1835" s="129" t="s">
        <v>728</v>
      </c>
      <c r="E1835" s="129" t="s">
        <v>677</v>
      </c>
      <c r="F1835" s="129" t="s">
        <v>628</v>
      </c>
      <c r="G1835" s="129" t="s">
        <v>754</v>
      </c>
      <c r="I1835" s="199">
        <v>36135.779974462341</v>
      </c>
    </row>
    <row r="1836" spans="1:9" x14ac:dyDescent="0.25">
      <c r="A1836" s="129">
        <v>2021</v>
      </c>
      <c r="B1836" s="129" t="s">
        <v>738</v>
      </c>
      <c r="D1836" s="129" t="s">
        <v>728</v>
      </c>
      <c r="E1836" s="129" t="s">
        <v>678</v>
      </c>
      <c r="F1836" s="129" t="s">
        <v>628</v>
      </c>
      <c r="G1836" s="129" t="s">
        <v>754</v>
      </c>
      <c r="I1836" s="199">
        <v>4659.9730709141586</v>
      </c>
    </row>
    <row r="1837" spans="1:9" x14ac:dyDescent="0.25">
      <c r="A1837" s="129">
        <v>2021</v>
      </c>
      <c r="B1837" s="129" t="s">
        <v>738</v>
      </c>
      <c r="D1837" s="129" t="s">
        <v>728</v>
      </c>
      <c r="E1837" s="129" t="s">
        <v>679</v>
      </c>
      <c r="F1837" s="129" t="s">
        <v>628</v>
      </c>
      <c r="G1837" s="129" t="s">
        <v>754</v>
      </c>
      <c r="I1837" s="199">
        <v>8206.0860619794166</v>
      </c>
    </row>
    <row r="1838" spans="1:9" x14ac:dyDescent="0.25">
      <c r="A1838" s="129">
        <v>2021</v>
      </c>
      <c r="B1838" s="129" t="s">
        <v>738</v>
      </c>
      <c r="D1838" s="129" t="s">
        <v>728</v>
      </c>
      <c r="E1838" s="129" t="s">
        <v>680</v>
      </c>
      <c r="F1838" s="129" t="s">
        <v>628</v>
      </c>
      <c r="G1838" s="129" t="s">
        <v>754</v>
      </c>
      <c r="I1838" s="199">
        <v>6618.2494017996205</v>
      </c>
    </row>
    <row r="1839" spans="1:9" x14ac:dyDescent="0.25">
      <c r="A1839" s="129">
        <v>2021</v>
      </c>
      <c r="C1839" s="129" t="s">
        <v>727</v>
      </c>
      <c r="D1839" s="129" t="s">
        <v>728</v>
      </c>
      <c r="E1839" s="129" t="s">
        <v>681</v>
      </c>
      <c r="F1839" s="129" t="s">
        <v>628</v>
      </c>
      <c r="G1839" s="129" t="s">
        <v>754</v>
      </c>
      <c r="I1839" s="199">
        <v>9905.8314081778535</v>
      </c>
    </row>
    <row r="1840" spans="1:9" x14ac:dyDescent="0.25">
      <c r="A1840" s="129">
        <v>2021</v>
      </c>
      <c r="B1840" s="129" t="s">
        <v>738</v>
      </c>
      <c r="D1840" s="129" t="s">
        <v>728</v>
      </c>
      <c r="E1840" s="129" t="s">
        <v>682</v>
      </c>
      <c r="F1840" s="129" t="s">
        <v>628</v>
      </c>
      <c r="G1840" s="129" t="s">
        <v>754</v>
      </c>
      <c r="I1840" s="199">
        <v>16240.856202285149</v>
      </c>
    </row>
    <row r="1841" spans="1:9" x14ac:dyDescent="0.25">
      <c r="A1841" s="129">
        <v>2021</v>
      </c>
      <c r="C1841" s="129" t="s">
        <v>727</v>
      </c>
      <c r="D1841" s="129" t="s">
        <v>728</v>
      </c>
      <c r="E1841" s="129" t="s">
        <v>683</v>
      </c>
      <c r="F1841" s="129" t="s">
        <v>628</v>
      </c>
      <c r="G1841" s="129" t="s">
        <v>754</v>
      </c>
      <c r="I1841" s="199">
        <v>7403.6694483776701</v>
      </c>
    </row>
    <row r="1842" spans="1:9" x14ac:dyDescent="0.25">
      <c r="A1842" s="129">
        <v>2021</v>
      </c>
      <c r="B1842" s="129" t="s">
        <v>738</v>
      </c>
      <c r="C1842" s="129" t="s">
        <v>727</v>
      </c>
      <c r="D1842" s="129" t="s">
        <v>728</v>
      </c>
      <c r="E1842" s="129" t="s">
        <v>684</v>
      </c>
      <c r="F1842" s="129" t="s">
        <v>628</v>
      </c>
      <c r="G1842" s="129" t="s">
        <v>754</v>
      </c>
      <c r="I1842" s="199">
        <v>26895.25475246432</v>
      </c>
    </row>
    <row r="1843" spans="1:9" x14ac:dyDescent="0.25">
      <c r="A1843" s="129">
        <v>2021</v>
      </c>
      <c r="C1843" s="129" t="s">
        <v>727</v>
      </c>
      <c r="D1843" s="129" t="s">
        <v>728</v>
      </c>
      <c r="E1843" s="129" t="s">
        <v>685</v>
      </c>
      <c r="F1843" s="129" t="s">
        <v>628</v>
      </c>
      <c r="G1843" s="129" t="s">
        <v>754</v>
      </c>
      <c r="I1843" s="199">
        <v>6112.0472653893357</v>
      </c>
    </row>
    <row r="1844" spans="1:9" x14ac:dyDescent="0.25">
      <c r="A1844" s="129">
        <v>2021</v>
      </c>
      <c r="B1844" s="129" t="s">
        <v>738</v>
      </c>
      <c r="D1844" s="129" t="s">
        <v>728</v>
      </c>
      <c r="E1844" s="129" t="s">
        <v>686</v>
      </c>
      <c r="F1844" s="129" t="s">
        <v>628</v>
      </c>
      <c r="G1844" s="129" t="s">
        <v>754</v>
      </c>
      <c r="I1844" s="199">
        <v>14580.786891744574</v>
      </c>
    </row>
    <row r="1845" spans="1:9" x14ac:dyDescent="0.25">
      <c r="A1845" s="129">
        <v>2021</v>
      </c>
      <c r="B1845" s="129" t="s">
        <v>738</v>
      </c>
      <c r="D1845" s="129" t="s">
        <v>728</v>
      </c>
      <c r="E1845" s="129" t="s">
        <v>676</v>
      </c>
      <c r="F1845" s="129" t="s">
        <v>628</v>
      </c>
      <c r="G1845" s="129" t="s">
        <v>755</v>
      </c>
      <c r="I1845" s="199">
        <v>12801.243736812747</v>
      </c>
    </row>
    <row r="1846" spans="1:9" x14ac:dyDescent="0.25">
      <c r="A1846" s="129">
        <v>2021</v>
      </c>
      <c r="C1846" s="129" t="s">
        <v>727</v>
      </c>
      <c r="D1846" s="129" t="s">
        <v>728</v>
      </c>
      <c r="E1846" s="129" t="s">
        <v>677</v>
      </c>
      <c r="F1846" s="129" t="s">
        <v>628</v>
      </c>
      <c r="G1846" s="129" t="s">
        <v>755</v>
      </c>
      <c r="I1846" s="199">
        <v>21361.27349453108</v>
      </c>
    </row>
    <row r="1847" spans="1:9" x14ac:dyDescent="0.25">
      <c r="A1847" s="129">
        <v>2021</v>
      </c>
      <c r="B1847" s="129" t="s">
        <v>738</v>
      </c>
      <c r="D1847" s="129" t="s">
        <v>728</v>
      </c>
      <c r="E1847" s="129" t="s">
        <v>678</v>
      </c>
      <c r="F1847" s="129" t="s">
        <v>628</v>
      </c>
      <c r="G1847" s="129" t="s">
        <v>755</v>
      </c>
      <c r="I1847" s="199">
        <v>1464.4265272960979</v>
      </c>
    </row>
    <row r="1848" spans="1:9" x14ac:dyDescent="0.25">
      <c r="A1848" s="129">
        <v>2021</v>
      </c>
      <c r="B1848" s="129" t="s">
        <v>738</v>
      </c>
      <c r="D1848" s="129" t="s">
        <v>728</v>
      </c>
      <c r="E1848" s="129" t="s">
        <v>679</v>
      </c>
      <c r="F1848" s="129" t="s">
        <v>628</v>
      </c>
      <c r="G1848" s="129" t="s">
        <v>755</v>
      </c>
      <c r="I1848" s="199">
        <v>2935.7227220915288</v>
      </c>
    </row>
    <row r="1849" spans="1:9" x14ac:dyDescent="0.25">
      <c r="A1849" s="129">
        <v>2021</v>
      </c>
      <c r="B1849" s="129" t="s">
        <v>738</v>
      </c>
      <c r="D1849" s="129" t="s">
        <v>728</v>
      </c>
      <c r="E1849" s="129" t="s">
        <v>680</v>
      </c>
      <c r="F1849" s="129" t="s">
        <v>628</v>
      </c>
      <c r="G1849" s="129" t="s">
        <v>755</v>
      </c>
      <c r="I1849" s="199">
        <v>1733.8701525477168</v>
      </c>
    </row>
    <row r="1850" spans="1:9" x14ac:dyDescent="0.25">
      <c r="A1850" s="129">
        <v>2021</v>
      </c>
      <c r="C1850" s="129" t="s">
        <v>727</v>
      </c>
      <c r="D1850" s="129" t="s">
        <v>728</v>
      </c>
      <c r="E1850" s="129" t="s">
        <v>681</v>
      </c>
      <c r="F1850" s="129" t="s">
        <v>628</v>
      </c>
      <c r="G1850" s="129" t="s">
        <v>755</v>
      </c>
      <c r="I1850" s="199">
        <v>4054.8848495137395</v>
      </c>
    </row>
    <row r="1851" spans="1:9" x14ac:dyDescent="0.25">
      <c r="A1851" s="129">
        <v>2021</v>
      </c>
      <c r="B1851" s="129" t="s">
        <v>738</v>
      </c>
      <c r="D1851" s="129" t="s">
        <v>728</v>
      </c>
      <c r="E1851" s="129" t="s">
        <v>682</v>
      </c>
      <c r="F1851" s="129" t="s">
        <v>628</v>
      </c>
      <c r="G1851" s="129" t="s">
        <v>755</v>
      </c>
      <c r="I1851" s="199">
        <v>8799.3655809667016</v>
      </c>
    </row>
    <row r="1852" spans="1:9" x14ac:dyDescent="0.25">
      <c r="A1852" s="129">
        <v>2021</v>
      </c>
      <c r="C1852" s="129" t="s">
        <v>727</v>
      </c>
      <c r="D1852" s="129" t="s">
        <v>728</v>
      </c>
      <c r="E1852" s="129" t="s">
        <v>683</v>
      </c>
      <c r="F1852" s="129" t="s">
        <v>628</v>
      </c>
      <c r="G1852" s="129" t="s">
        <v>755</v>
      </c>
      <c r="I1852" s="199">
        <v>1667.5481774306986</v>
      </c>
    </row>
    <row r="1853" spans="1:9" x14ac:dyDescent="0.25">
      <c r="A1853" s="129">
        <v>2021</v>
      </c>
      <c r="B1853" s="129" t="s">
        <v>738</v>
      </c>
      <c r="C1853" s="129" t="s">
        <v>727</v>
      </c>
      <c r="D1853" s="129" t="s">
        <v>728</v>
      </c>
      <c r="E1853" s="129" t="s">
        <v>684</v>
      </c>
      <c r="F1853" s="129" t="s">
        <v>628</v>
      </c>
      <c r="G1853" s="129" t="s">
        <v>755</v>
      </c>
      <c r="I1853" s="199">
        <v>10746.280236703611</v>
      </c>
    </row>
    <row r="1854" spans="1:9" x14ac:dyDescent="0.25">
      <c r="A1854" s="129">
        <v>2021</v>
      </c>
      <c r="C1854" s="129" t="s">
        <v>727</v>
      </c>
      <c r="D1854" s="129" t="s">
        <v>728</v>
      </c>
      <c r="E1854" s="129" t="s">
        <v>685</v>
      </c>
      <c r="F1854" s="129" t="s">
        <v>628</v>
      </c>
      <c r="G1854" s="129" t="s">
        <v>755</v>
      </c>
      <c r="I1854" s="199">
        <v>1246.0389493852012</v>
      </c>
    </row>
    <row r="1855" spans="1:9" x14ac:dyDescent="0.25">
      <c r="A1855" s="129">
        <v>2021</v>
      </c>
      <c r="B1855" s="129" t="s">
        <v>738</v>
      </c>
      <c r="D1855" s="129" t="s">
        <v>728</v>
      </c>
      <c r="E1855" s="129" t="s">
        <v>686</v>
      </c>
      <c r="F1855" s="129" t="s">
        <v>628</v>
      </c>
      <c r="G1855" s="129" t="s">
        <v>755</v>
      </c>
      <c r="I1855" s="199">
        <v>2994.5813547401353</v>
      </c>
    </row>
    <row r="1856" spans="1:9" x14ac:dyDescent="0.25">
      <c r="A1856" s="129">
        <v>2009</v>
      </c>
      <c r="B1856" s="129" t="s">
        <v>738</v>
      </c>
      <c r="D1856" s="129" t="s">
        <v>728</v>
      </c>
      <c r="E1856" s="129" t="s">
        <v>676</v>
      </c>
      <c r="F1856" s="129" t="s">
        <v>606</v>
      </c>
      <c r="H1856" s="129" t="s">
        <v>756</v>
      </c>
      <c r="I1856" s="199">
        <v>6167.0744000000013</v>
      </c>
    </row>
    <row r="1857" spans="1:9" x14ac:dyDescent="0.25">
      <c r="A1857" s="129">
        <v>2009</v>
      </c>
      <c r="C1857" s="129" t="s">
        <v>727</v>
      </c>
      <c r="D1857" s="129" t="s">
        <v>728</v>
      </c>
      <c r="E1857" s="129" t="s">
        <v>677</v>
      </c>
      <c r="F1857" s="129" t="s">
        <v>606</v>
      </c>
      <c r="H1857" s="129" t="s">
        <v>756</v>
      </c>
      <c r="I1857" s="199">
        <v>11645.63</v>
      </c>
    </row>
    <row r="1858" spans="1:9" x14ac:dyDescent="0.25">
      <c r="A1858" s="129">
        <v>2009</v>
      </c>
      <c r="B1858" s="129" t="s">
        <v>733</v>
      </c>
      <c r="C1858" s="129" t="s">
        <v>727</v>
      </c>
      <c r="E1858" s="129" t="s">
        <v>739</v>
      </c>
      <c r="F1858" s="129" t="s">
        <v>606</v>
      </c>
      <c r="H1858" s="129" t="s">
        <v>756</v>
      </c>
      <c r="I1858" s="199">
        <v>178.66800000000001</v>
      </c>
    </row>
    <row r="1859" spans="1:9" x14ac:dyDescent="0.25">
      <c r="A1859" s="129">
        <v>2009</v>
      </c>
      <c r="B1859" s="129" t="s">
        <v>733</v>
      </c>
      <c r="C1859" s="129" t="s">
        <v>727</v>
      </c>
      <c r="E1859" s="129" t="s">
        <v>740</v>
      </c>
      <c r="F1859" s="129" t="s">
        <v>606</v>
      </c>
      <c r="H1859" s="129" t="s">
        <v>756</v>
      </c>
      <c r="I1859" s="199">
        <v>493.20600000000002</v>
      </c>
    </row>
    <row r="1860" spans="1:9" x14ac:dyDescent="0.25">
      <c r="A1860" s="129">
        <v>2009</v>
      </c>
      <c r="B1860" s="129" t="s">
        <v>738</v>
      </c>
      <c r="D1860" s="129" t="s">
        <v>728</v>
      </c>
      <c r="E1860" s="129" t="s">
        <v>678</v>
      </c>
      <c r="F1860" s="129" t="s">
        <v>606</v>
      </c>
      <c r="H1860" s="129" t="s">
        <v>756</v>
      </c>
      <c r="I1860" s="199">
        <v>671.87400000000002</v>
      </c>
    </row>
    <row r="1861" spans="1:9" x14ac:dyDescent="0.25">
      <c r="A1861" s="129">
        <v>2009</v>
      </c>
      <c r="B1861" s="129" t="s">
        <v>733</v>
      </c>
      <c r="C1861" s="129" t="s">
        <v>727</v>
      </c>
      <c r="E1861" s="129" t="s">
        <v>741</v>
      </c>
      <c r="F1861" s="129" t="s">
        <v>606</v>
      </c>
      <c r="H1861" s="129" t="s">
        <v>756</v>
      </c>
      <c r="I1861" s="199">
        <v>969.80799999999999</v>
      </c>
    </row>
    <row r="1862" spans="1:9" x14ac:dyDescent="0.25">
      <c r="A1862" s="129">
        <v>2009</v>
      </c>
      <c r="B1862" s="129" t="s">
        <v>733</v>
      </c>
      <c r="C1862" s="129" t="s">
        <v>727</v>
      </c>
      <c r="E1862" s="129" t="s">
        <v>742</v>
      </c>
      <c r="F1862" s="129" t="s">
        <v>606</v>
      </c>
      <c r="H1862" s="129" t="s">
        <v>756</v>
      </c>
      <c r="I1862" s="199">
        <v>552.30700000000002</v>
      </c>
    </row>
    <row r="1863" spans="1:9" x14ac:dyDescent="0.25">
      <c r="A1863" s="129">
        <v>2009</v>
      </c>
      <c r="B1863" s="129" t="s">
        <v>738</v>
      </c>
      <c r="D1863" s="129" t="s">
        <v>728</v>
      </c>
      <c r="E1863" s="129" t="s">
        <v>679</v>
      </c>
      <c r="F1863" s="129" t="s">
        <v>606</v>
      </c>
      <c r="H1863" s="129" t="s">
        <v>756</v>
      </c>
      <c r="I1863" s="199">
        <v>1522.115</v>
      </c>
    </row>
    <row r="1864" spans="1:9" x14ac:dyDescent="0.25">
      <c r="A1864" s="129">
        <v>2009</v>
      </c>
      <c r="B1864" s="129" t="s">
        <v>733</v>
      </c>
      <c r="C1864" s="129" t="s">
        <v>727</v>
      </c>
      <c r="E1864" s="129" t="s">
        <v>743</v>
      </c>
      <c r="F1864" s="129" t="s">
        <v>606</v>
      </c>
      <c r="H1864" s="129" t="s">
        <v>756</v>
      </c>
      <c r="I1864" s="199">
        <v>267</v>
      </c>
    </row>
    <row r="1865" spans="1:9" x14ac:dyDescent="0.25">
      <c r="A1865" s="129">
        <v>2009</v>
      </c>
      <c r="B1865" s="129" t="s">
        <v>733</v>
      </c>
      <c r="C1865" s="129" t="s">
        <v>727</v>
      </c>
      <c r="E1865" s="129" t="s">
        <v>744</v>
      </c>
      <c r="F1865" s="129" t="s">
        <v>606</v>
      </c>
      <c r="H1865" s="129" t="s">
        <v>756</v>
      </c>
      <c r="I1865" s="199">
        <v>696</v>
      </c>
    </row>
    <row r="1866" spans="1:9" x14ac:dyDescent="0.25">
      <c r="A1866" s="129">
        <v>2009</v>
      </c>
      <c r="B1866" s="129" t="s">
        <v>738</v>
      </c>
      <c r="D1866" s="129" t="s">
        <v>728</v>
      </c>
      <c r="E1866" s="129" t="s">
        <v>680</v>
      </c>
      <c r="F1866" s="129" t="s">
        <v>606</v>
      </c>
      <c r="H1866" s="129" t="s">
        <v>756</v>
      </c>
      <c r="I1866" s="199"/>
    </row>
    <row r="1867" spans="1:9" x14ac:dyDescent="0.25">
      <c r="A1867" s="129">
        <v>2009</v>
      </c>
      <c r="C1867" s="129" t="s">
        <v>727</v>
      </c>
      <c r="D1867" s="129" t="s">
        <v>728</v>
      </c>
      <c r="E1867" s="129" t="s">
        <v>681</v>
      </c>
      <c r="F1867" s="129" t="s">
        <v>606</v>
      </c>
      <c r="H1867" s="129" t="s">
        <v>756</v>
      </c>
      <c r="I1867" s="199">
        <v>1702.4122</v>
      </c>
    </row>
    <row r="1868" spans="1:9" x14ac:dyDescent="0.25">
      <c r="A1868" s="129">
        <v>2009</v>
      </c>
      <c r="B1868" s="129" t="s">
        <v>733</v>
      </c>
      <c r="C1868" s="129" t="s">
        <v>727</v>
      </c>
      <c r="E1868" s="129" t="s">
        <v>745</v>
      </c>
      <c r="F1868" s="129" t="s">
        <v>606</v>
      </c>
      <c r="H1868" s="129" t="s">
        <v>756</v>
      </c>
      <c r="I1868" s="199">
        <v>4298.9183999999996</v>
      </c>
    </row>
    <row r="1869" spans="1:9" x14ac:dyDescent="0.25">
      <c r="A1869" s="129">
        <v>2009</v>
      </c>
      <c r="B1869" s="129" t="s">
        <v>733</v>
      </c>
      <c r="C1869" s="129" t="s">
        <v>727</v>
      </c>
      <c r="E1869" s="129" t="s">
        <v>746</v>
      </c>
      <c r="F1869" s="129" t="s">
        <v>606</v>
      </c>
      <c r="H1869" s="129" t="s">
        <v>756</v>
      </c>
      <c r="I1869" s="199">
        <v>229.18600000000001</v>
      </c>
    </row>
    <row r="1870" spans="1:9" x14ac:dyDescent="0.25">
      <c r="A1870" s="129">
        <v>2009</v>
      </c>
      <c r="B1870" s="129" t="s">
        <v>738</v>
      </c>
      <c r="D1870" s="129" t="s">
        <v>728</v>
      </c>
      <c r="E1870" s="129" t="s">
        <v>682</v>
      </c>
      <c r="F1870" s="129" t="s">
        <v>606</v>
      </c>
      <c r="H1870" s="129" t="s">
        <v>756</v>
      </c>
      <c r="I1870" s="199">
        <v>4528.1043999999993</v>
      </c>
    </row>
    <row r="1871" spans="1:9" x14ac:dyDescent="0.25">
      <c r="A1871" s="129">
        <v>2009</v>
      </c>
      <c r="C1871" s="129" t="s">
        <v>727</v>
      </c>
      <c r="D1871" s="129" t="s">
        <v>728</v>
      </c>
      <c r="E1871" s="129" t="s">
        <v>683</v>
      </c>
      <c r="F1871" s="129" t="s">
        <v>606</v>
      </c>
      <c r="H1871" s="129" t="s">
        <v>756</v>
      </c>
      <c r="I1871" s="199">
        <v>799.50900000000001</v>
      </c>
    </row>
    <row r="1872" spans="1:9" x14ac:dyDescent="0.25">
      <c r="A1872" s="129">
        <v>2009</v>
      </c>
      <c r="B1872" s="129" t="s">
        <v>733</v>
      </c>
      <c r="E1872" s="129" t="s">
        <v>747</v>
      </c>
      <c r="F1872" s="129" t="s">
        <v>606</v>
      </c>
      <c r="H1872" s="129" t="s">
        <v>756</v>
      </c>
      <c r="I1872" s="199">
        <v>5569.8289999999997</v>
      </c>
    </row>
    <row r="1873" spans="1:9" x14ac:dyDescent="0.25">
      <c r="A1873" s="129">
        <v>2009</v>
      </c>
      <c r="B1873" s="129" t="s">
        <v>733</v>
      </c>
      <c r="E1873" s="129" t="s">
        <v>748</v>
      </c>
      <c r="F1873" s="129" t="s">
        <v>606</v>
      </c>
      <c r="H1873" s="129" t="s">
        <v>756</v>
      </c>
      <c r="I1873" s="199">
        <v>260.61599999999999</v>
      </c>
    </row>
    <row r="1874" spans="1:9" x14ac:dyDescent="0.25">
      <c r="A1874" s="129">
        <v>2009</v>
      </c>
      <c r="B1874" s="129" t="s">
        <v>738</v>
      </c>
      <c r="C1874" s="129" t="s">
        <v>727</v>
      </c>
      <c r="D1874" s="129" t="s">
        <v>728</v>
      </c>
      <c r="E1874" s="129" t="s">
        <v>684</v>
      </c>
      <c r="F1874" s="129" t="s">
        <v>606</v>
      </c>
      <c r="H1874" s="129" t="s">
        <v>756</v>
      </c>
      <c r="I1874" s="199">
        <v>5830.4449999999997</v>
      </c>
    </row>
    <row r="1875" spans="1:9" x14ac:dyDescent="0.25">
      <c r="A1875" s="129">
        <v>2009</v>
      </c>
      <c r="C1875" s="129" t="s">
        <v>727</v>
      </c>
      <c r="D1875" s="129" t="s">
        <v>728</v>
      </c>
      <c r="E1875" s="129" t="s">
        <v>685</v>
      </c>
      <c r="F1875" s="129" t="s">
        <v>606</v>
      </c>
      <c r="H1875" s="129" t="s">
        <v>756</v>
      </c>
      <c r="I1875" s="199">
        <v>428.41700000000003</v>
      </c>
    </row>
    <row r="1876" spans="1:9" x14ac:dyDescent="0.25">
      <c r="A1876" s="129">
        <v>2009</v>
      </c>
      <c r="B1876" s="129" t="s">
        <v>733</v>
      </c>
      <c r="C1876" s="129" t="s">
        <v>727</v>
      </c>
      <c r="E1876" s="129" t="s">
        <v>749</v>
      </c>
      <c r="F1876" s="129" t="s">
        <v>606</v>
      </c>
      <c r="H1876" s="129" t="s">
        <v>756</v>
      </c>
      <c r="I1876" s="199">
        <v>1672.4059999999999</v>
      </c>
    </row>
    <row r="1877" spans="1:9" x14ac:dyDescent="0.25">
      <c r="A1877" s="129">
        <v>2009</v>
      </c>
      <c r="B1877" s="129" t="s">
        <v>733</v>
      </c>
      <c r="C1877" s="129" t="s">
        <v>727</v>
      </c>
      <c r="E1877" s="129" t="s">
        <v>750</v>
      </c>
      <c r="F1877" s="129" t="s">
        <v>606</v>
      </c>
      <c r="H1877" s="129" t="s">
        <v>756</v>
      </c>
      <c r="I1877" s="199">
        <v>108.29599999999999</v>
      </c>
    </row>
    <row r="1878" spans="1:9" x14ac:dyDescent="0.25">
      <c r="A1878" s="129">
        <v>2009</v>
      </c>
      <c r="B1878" s="129" t="s">
        <v>738</v>
      </c>
      <c r="D1878" s="129" t="s">
        <v>728</v>
      </c>
      <c r="E1878" s="129" t="s">
        <v>686</v>
      </c>
      <c r="F1878" s="129" t="s">
        <v>606</v>
      </c>
      <c r="H1878" s="129" t="s">
        <v>756</v>
      </c>
      <c r="I1878" s="199">
        <v>1780.702</v>
      </c>
    </row>
    <row r="1879" spans="1:9" x14ac:dyDescent="0.25">
      <c r="A1879" s="129">
        <v>2009</v>
      </c>
      <c r="B1879" s="129" t="s">
        <v>733</v>
      </c>
      <c r="C1879" s="129" t="s">
        <v>727</v>
      </c>
      <c r="E1879" s="129" t="s">
        <v>734</v>
      </c>
      <c r="F1879" s="129" t="s">
        <v>606</v>
      </c>
      <c r="H1879" s="129" t="s">
        <v>757</v>
      </c>
      <c r="I1879" s="199">
        <v>315.32</v>
      </c>
    </row>
    <row r="1880" spans="1:9" x14ac:dyDescent="0.25">
      <c r="A1880" s="129">
        <v>2009</v>
      </c>
      <c r="B1880" s="129" t="s">
        <v>733</v>
      </c>
      <c r="C1880" s="129" t="s">
        <v>727</v>
      </c>
      <c r="E1880" s="129" t="s">
        <v>736</v>
      </c>
      <c r="F1880" s="129" t="s">
        <v>606</v>
      </c>
      <c r="H1880" s="129" t="s">
        <v>757</v>
      </c>
      <c r="I1880" s="199">
        <v>3386.2950000000001</v>
      </c>
    </row>
    <row r="1881" spans="1:9" x14ac:dyDescent="0.25">
      <c r="A1881" s="129">
        <v>2009</v>
      </c>
      <c r="B1881" s="129" t="s">
        <v>733</v>
      </c>
      <c r="C1881" s="129" t="s">
        <v>727</v>
      </c>
      <c r="E1881" s="129" t="s">
        <v>737</v>
      </c>
      <c r="F1881" s="129" t="s">
        <v>606</v>
      </c>
      <c r="H1881" s="129" t="s">
        <v>757</v>
      </c>
      <c r="I1881" s="199">
        <v>586.91999999999996</v>
      </c>
    </row>
    <row r="1882" spans="1:9" x14ac:dyDescent="0.25">
      <c r="A1882" s="129">
        <v>2009</v>
      </c>
      <c r="B1882" s="129" t="s">
        <v>738</v>
      </c>
      <c r="D1882" s="129" t="s">
        <v>728</v>
      </c>
      <c r="E1882" s="129" t="s">
        <v>676</v>
      </c>
      <c r="F1882" s="129" t="s">
        <v>606</v>
      </c>
      <c r="H1882" s="129" t="s">
        <v>757</v>
      </c>
      <c r="I1882" s="199">
        <v>4288.5349999999999</v>
      </c>
    </row>
    <row r="1883" spans="1:9" x14ac:dyDescent="0.25">
      <c r="A1883" s="129">
        <v>2009</v>
      </c>
      <c r="C1883" s="129" t="s">
        <v>727</v>
      </c>
      <c r="D1883" s="129" t="s">
        <v>728</v>
      </c>
      <c r="E1883" s="129" t="s">
        <v>677</v>
      </c>
      <c r="F1883" s="129" t="s">
        <v>606</v>
      </c>
      <c r="H1883" s="129" t="s">
        <v>757</v>
      </c>
      <c r="I1883" s="199">
        <v>8869.902</v>
      </c>
    </row>
    <row r="1884" spans="1:9" x14ac:dyDescent="0.25">
      <c r="A1884" s="129">
        <v>2009</v>
      </c>
      <c r="B1884" s="129" t="s">
        <v>733</v>
      </c>
      <c r="C1884" s="129" t="s">
        <v>727</v>
      </c>
      <c r="E1884" s="129" t="s">
        <v>739</v>
      </c>
      <c r="F1884" s="129" t="s">
        <v>606</v>
      </c>
      <c r="H1884" s="129" t="s">
        <v>757</v>
      </c>
      <c r="I1884" s="199">
        <v>120.72</v>
      </c>
    </row>
    <row r="1885" spans="1:9" x14ac:dyDescent="0.25">
      <c r="A1885" s="129">
        <v>2009</v>
      </c>
      <c r="B1885" s="129" t="s">
        <v>733</v>
      </c>
      <c r="C1885" s="129" t="s">
        <v>727</v>
      </c>
      <c r="E1885" s="129" t="s">
        <v>740</v>
      </c>
      <c r="F1885" s="129" t="s">
        <v>606</v>
      </c>
      <c r="H1885" s="129" t="s">
        <v>757</v>
      </c>
      <c r="I1885" s="199">
        <v>312.29000000000002</v>
      </c>
    </row>
    <row r="1886" spans="1:9" x14ac:dyDescent="0.25">
      <c r="A1886" s="129">
        <v>2009</v>
      </c>
      <c r="B1886" s="129" t="s">
        <v>738</v>
      </c>
      <c r="D1886" s="129" t="s">
        <v>728</v>
      </c>
      <c r="E1886" s="129" t="s">
        <v>678</v>
      </c>
      <c r="F1886" s="129" t="s">
        <v>606</v>
      </c>
      <c r="H1886" s="129" t="s">
        <v>757</v>
      </c>
      <c r="I1886" s="199">
        <v>433.01</v>
      </c>
    </row>
    <row r="1887" spans="1:9" x14ac:dyDescent="0.25">
      <c r="A1887" s="129">
        <v>2009</v>
      </c>
      <c r="B1887" s="129" t="s">
        <v>733</v>
      </c>
      <c r="C1887" s="129" t="s">
        <v>727</v>
      </c>
      <c r="E1887" s="129" t="s">
        <v>741</v>
      </c>
      <c r="F1887" s="129" t="s">
        <v>606</v>
      </c>
      <c r="H1887" s="129" t="s">
        <v>757</v>
      </c>
      <c r="I1887" s="199">
        <v>578.22399999999993</v>
      </c>
    </row>
    <row r="1888" spans="1:9" x14ac:dyDescent="0.25">
      <c r="A1888" s="129">
        <v>2009</v>
      </c>
      <c r="B1888" s="129" t="s">
        <v>733</v>
      </c>
      <c r="C1888" s="129" t="s">
        <v>727</v>
      </c>
      <c r="E1888" s="129" t="s">
        <v>742</v>
      </c>
      <c r="F1888" s="129" t="s">
        <v>606</v>
      </c>
      <c r="H1888" s="129" t="s">
        <v>757</v>
      </c>
      <c r="I1888" s="199">
        <v>407.16700000000003</v>
      </c>
    </row>
    <row r="1889" spans="1:9" x14ac:dyDescent="0.25">
      <c r="A1889" s="129">
        <v>2009</v>
      </c>
      <c r="B1889" s="129" t="s">
        <v>738</v>
      </c>
      <c r="D1889" s="129" t="s">
        <v>728</v>
      </c>
      <c r="E1889" s="129" t="s">
        <v>679</v>
      </c>
      <c r="F1889" s="129" t="s">
        <v>606</v>
      </c>
      <c r="H1889" s="129" t="s">
        <v>757</v>
      </c>
      <c r="I1889" s="199">
        <v>985.39099999999996</v>
      </c>
    </row>
    <row r="1890" spans="1:9" x14ac:dyDescent="0.25">
      <c r="A1890" s="129">
        <v>2009</v>
      </c>
      <c r="B1890" s="129" t="s">
        <v>733</v>
      </c>
      <c r="C1890" s="129" t="s">
        <v>727</v>
      </c>
      <c r="E1890" s="129" t="s">
        <v>743</v>
      </c>
      <c r="F1890" s="129" t="s">
        <v>606</v>
      </c>
      <c r="H1890" s="129" t="s">
        <v>757</v>
      </c>
      <c r="I1890" s="199">
        <v>154</v>
      </c>
    </row>
    <row r="1891" spans="1:9" x14ac:dyDescent="0.25">
      <c r="A1891" s="129">
        <v>2009</v>
      </c>
      <c r="B1891" s="129" t="s">
        <v>733</v>
      </c>
      <c r="C1891" s="129" t="s">
        <v>727</v>
      </c>
      <c r="E1891" s="129" t="s">
        <v>744</v>
      </c>
      <c r="F1891" s="129" t="s">
        <v>606</v>
      </c>
      <c r="H1891" s="129" t="s">
        <v>757</v>
      </c>
      <c r="I1891" s="199">
        <v>445</v>
      </c>
    </row>
    <row r="1892" spans="1:9" x14ac:dyDescent="0.25">
      <c r="A1892" s="129">
        <v>2009</v>
      </c>
      <c r="B1892" s="129" t="s">
        <v>738</v>
      </c>
      <c r="D1892" s="129" t="s">
        <v>728</v>
      </c>
      <c r="E1892" s="129" t="s">
        <v>680</v>
      </c>
      <c r="F1892" s="129" t="s">
        <v>606</v>
      </c>
      <c r="H1892" s="129" t="s">
        <v>757</v>
      </c>
      <c r="I1892" s="199"/>
    </row>
    <row r="1893" spans="1:9" x14ac:dyDescent="0.25">
      <c r="A1893" s="129">
        <v>2009</v>
      </c>
      <c r="C1893" s="129" t="s">
        <v>727</v>
      </c>
      <c r="D1893" s="129" t="s">
        <v>728</v>
      </c>
      <c r="E1893" s="129" t="s">
        <v>681</v>
      </c>
      <c r="F1893" s="129" t="s">
        <v>606</v>
      </c>
      <c r="H1893" s="129" t="s">
        <v>757</v>
      </c>
      <c r="I1893" s="199">
        <v>1167.027</v>
      </c>
    </row>
    <row r="1894" spans="1:9" x14ac:dyDescent="0.25">
      <c r="A1894" s="129">
        <v>2009</v>
      </c>
      <c r="B1894" s="129" t="s">
        <v>733</v>
      </c>
      <c r="C1894" s="129" t="s">
        <v>727</v>
      </c>
      <c r="E1894" s="129" t="s">
        <v>745</v>
      </c>
      <c r="F1894" s="129" t="s">
        <v>606</v>
      </c>
      <c r="H1894" s="129" t="s">
        <v>757</v>
      </c>
      <c r="I1894" s="199">
        <v>3086.7060000000001</v>
      </c>
    </row>
    <row r="1895" spans="1:9" x14ac:dyDescent="0.25">
      <c r="A1895" s="129">
        <v>2009</v>
      </c>
      <c r="B1895" s="129" t="s">
        <v>733</v>
      </c>
      <c r="C1895" s="129" t="s">
        <v>727</v>
      </c>
      <c r="E1895" s="129" t="s">
        <v>746</v>
      </c>
      <c r="F1895" s="129" t="s">
        <v>606</v>
      </c>
      <c r="H1895" s="129" t="s">
        <v>757</v>
      </c>
      <c r="I1895" s="199">
        <v>152.65</v>
      </c>
    </row>
    <row r="1896" spans="1:9" x14ac:dyDescent="0.25">
      <c r="A1896" s="129">
        <v>2009</v>
      </c>
      <c r="B1896" s="129" t="s">
        <v>738</v>
      </c>
      <c r="D1896" s="129" t="s">
        <v>728</v>
      </c>
      <c r="E1896" s="129" t="s">
        <v>682</v>
      </c>
      <c r="F1896" s="129" t="s">
        <v>606</v>
      </c>
      <c r="H1896" s="129" t="s">
        <v>757</v>
      </c>
      <c r="I1896" s="199">
        <v>3239.3560000000002</v>
      </c>
    </row>
    <row r="1897" spans="1:9" x14ac:dyDescent="0.25">
      <c r="A1897" s="129">
        <v>2009</v>
      </c>
      <c r="C1897" s="129" t="s">
        <v>727</v>
      </c>
      <c r="D1897" s="129" t="s">
        <v>728</v>
      </c>
      <c r="E1897" s="129" t="s">
        <v>683</v>
      </c>
      <c r="F1897" s="129" t="s">
        <v>606</v>
      </c>
      <c r="H1897" s="129" t="s">
        <v>757</v>
      </c>
      <c r="I1897" s="199">
        <v>451.71000000000004</v>
      </c>
    </row>
    <row r="1898" spans="1:9" x14ac:dyDescent="0.25">
      <c r="A1898" s="129">
        <v>2009</v>
      </c>
      <c r="B1898" s="129" t="s">
        <v>733</v>
      </c>
      <c r="E1898" s="129" t="s">
        <v>747</v>
      </c>
      <c r="F1898" s="129" t="s">
        <v>606</v>
      </c>
      <c r="H1898" s="129" t="s">
        <v>757</v>
      </c>
      <c r="I1898" s="199">
        <v>4449.8220000000001</v>
      </c>
    </row>
    <row r="1899" spans="1:9" x14ac:dyDescent="0.25">
      <c r="A1899" s="129">
        <v>2009</v>
      </c>
      <c r="B1899" s="129" t="s">
        <v>733</v>
      </c>
      <c r="E1899" s="129" t="s">
        <v>748</v>
      </c>
      <c r="F1899" s="129" t="s">
        <v>606</v>
      </c>
      <c r="H1899" s="129" t="s">
        <v>757</v>
      </c>
      <c r="I1899" s="199">
        <v>158.34800000000001</v>
      </c>
    </row>
    <row r="1900" spans="1:9" x14ac:dyDescent="0.25">
      <c r="A1900" s="129">
        <v>2009</v>
      </c>
      <c r="B1900" s="129" t="s">
        <v>738</v>
      </c>
      <c r="C1900" s="129" t="s">
        <v>727</v>
      </c>
      <c r="D1900" s="129" t="s">
        <v>728</v>
      </c>
      <c r="E1900" s="129" t="s">
        <v>684</v>
      </c>
      <c r="F1900" s="129" t="s">
        <v>606</v>
      </c>
      <c r="H1900" s="129" t="s">
        <v>757</v>
      </c>
      <c r="I1900" s="199">
        <v>4608.17</v>
      </c>
    </row>
    <row r="1901" spans="1:9" x14ac:dyDescent="0.25">
      <c r="A1901" s="129">
        <v>2009</v>
      </c>
      <c r="C1901" s="129" t="s">
        <v>727</v>
      </c>
      <c r="D1901" s="129" t="s">
        <v>728</v>
      </c>
      <c r="E1901" s="129" t="s">
        <v>685</v>
      </c>
      <c r="F1901" s="129" t="s">
        <v>606</v>
      </c>
      <c r="H1901" s="129" t="s">
        <v>757</v>
      </c>
      <c r="I1901" s="199">
        <v>313.28199999999998</v>
      </c>
    </row>
    <row r="1902" spans="1:9" x14ac:dyDescent="0.25">
      <c r="A1902" s="129">
        <v>2009</v>
      </c>
      <c r="B1902" s="129" t="s">
        <v>733</v>
      </c>
      <c r="C1902" s="129" t="s">
        <v>727</v>
      </c>
      <c r="E1902" s="129" t="s">
        <v>749</v>
      </c>
      <c r="F1902" s="129" t="s">
        <v>606</v>
      </c>
      <c r="H1902" s="129" t="s">
        <v>757</v>
      </c>
      <c r="I1902" s="199">
        <v>1221.415</v>
      </c>
    </row>
    <row r="1903" spans="1:9" x14ac:dyDescent="0.25">
      <c r="A1903" s="129">
        <v>2009</v>
      </c>
      <c r="B1903" s="129" t="s">
        <v>733</v>
      </c>
      <c r="C1903" s="129" t="s">
        <v>727</v>
      </c>
      <c r="E1903" s="129" t="s">
        <v>750</v>
      </c>
      <c r="F1903" s="129" t="s">
        <v>606</v>
      </c>
      <c r="H1903" s="129" t="s">
        <v>757</v>
      </c>
      <c r="I1903" s="199">
        <v>85.944000000000003</v>
      </c>
    </row>
    <row r="1904" spans="1:9" x14ac:dyDescent="0.25">
      <c r="A1904" s="129">
        <v>2009</v>
      </c>
      <c r="B1904" s="129" t="s">
        <v>738</v>
      </c>
      <c r="D1904" s="129" t="s">
        <v>728</v>
      </c>
      <c r="E1904" s="129" t="s">
        <v>686</v>
      </c>
      <c r="F1904" s="129" t="s">
        <v>606</v>
      </c>
      <c r="H1904" s="129" t="s">
        <v>757</v>
      </c>
      <c r="I1904" s="199">
        <v>1307.3589999999999</v>
      </c>
    </row>
    <row r="1905" spans="1:9" x14ac:dyDescent="0.25">
      <c r="A1905" s="129">
        <v>2009</v>
      </c>
      <c r="B1905" s="129" t="s">
        <v>733</v>
      </c>
      <c r="C1905" s="129" t="s">
        <v>727</v>
      </c>
      <c r="E1905" s="129" t="s">
        <v>734</v>
      </c>
      <c r="F1905" s="129" t="s">
        <v>606</v>
      </c>
      <c r="H1905" s="129" t="s">
        <v>758</v>
      </c>
      <c r="I1905" s="199">
        <v>284.7</v>
      </c>
    </row>
    <row r="1906" spans="1:9" x14ac:dyDescent="0.25">
      <c r="A1906" s="129">
        <v>2009</v>
      </c>
      <c r="B1906" s="129" t="s">
        <v>733</v>
      </c>
      <c r="C1906" s="129" t="s">
        <v>727</v>
      </c>
      <c r="E1906" s="129" t="s">
        <v>736</v>
      </c>
      <c r="F1906" s="129" t="s">
        <v>606</v>
      </c>
      <c r="H1906" s="129" t="s">
        <v>758</v>
      </c>
      <c r="I1906" s="199">
        <v>1153</v>
      </c>
    </row>
    <row r="1907" spans="1:9" x14ac:dyDescent="0.25">
      <c r="A1907" s="129">
        <v>2009</v>
      </c>
      <c r="B1907" s="129" t="s">
        <v>733</v>
      </c>
      <c r="C1907" s="129" t="s">
        <v>727</v>
      </c>
      <c r="E1907" s="129" t="s">
        <v>737</v>
      </c>
      <c r="F1907" s="129" t="s">
        <v>606</v>
      </c>
      <c r="H1907" s="129" t="s">
        <v>758</v>
      </c>
      <c r="I1907" s="199">
        <v>443</v>
      </c>
    </row>
    <row r="1908" spans="1:9" x14ac:dyDescent="0.25">
      <c r="A1908" s="129">
        <v>2009</v>
      </c>
      <c r="B1908" s="129" t="s">
        <v>738</v>
      </c>
      <c r="D1908" s="129" t="s">
        <v>728</v>
      </c>
      <c r="E1908" s="129" t="s">
        <v>676</v>
      </c>
      <c r="F1908" s="129" t="s">
        <v>606</v>
      </c>
      <c r="H1908" s="129" t="s">
        <v>758</v>
      </c>
      <c r="I1908" s="199">
        <v>1880.7</v>
      </c>
    </row>
    <row r="1909" spans="1:9" x14ac:dyDescent="0.25">
      <c r="A1909" s="129">
        <v>2009</v>
      </c>
      <c r="C1909" s="129" t="s">
        <v>727</v>
      </c>
      <c r="D1909" s="129" t="s">
        <v>728</v>
      </c>
      <c r="E1909" s="129" t="s">
        <v>677</v>
      </c>
      <c r="F1909" s="129" t="s">
        <v>606</v>
      </c>
      <c r="H1909" s="129" t="s">
        <v>758</v>
      </c>
      <c r="I1909" s="199">
        <v>2776</v>
      </c>
    </row>
    <row r="1910" spans="1:9" x14ac:dyDescent="0.25">
      <c r="A1910" s="129">
        <v>2009</v>
      </c>
      <c r="B1910" s="129" t="s">
        <v>733</v>
      </c>
      <c r="C1910" s="129" t="s">
        <v>727</v>
      </c>
      <c r="E1910" s="129" t="s">
        <v>739</v>
      </c>
      <c r="F1910" s="129" t="s">
        <v>606</v>
      </c>
      <c r="H1910" s="129" t="s">
        <v>758</v>
      </c>
      <c r="I1910" s="199">
        <v>58</v>
      </c>
    </row>
    <row r="1911" spans="1:9" x14ac:dyDescent="0.25">
      <c r="A1911" s="129">
        <v>2009</v>
      </c>
      <c r="B1911" s="129" t="s">
        <v>733</v>
      </c>
      <c r="C1911" s="129" t="s">
        <v>727</v>
      </c>
      <c r="E1911" s="129" t="s">
        <v>740</v>
      </c>
      <c r="F1911" s="129" t="s">
        <v>606</v>
      </c>
      <c r="H1911" s="129" t="s">
        <v>758</v>
      </c>
      <c r="I1911" s="199">
        <v>181</v>
      </c>
    </row>
    <row r="1912" spans="1:9" x14ac:dyDescent="0.25">
      <c r="A1912" s="129">
        <v>2009</v>
      </c>
      <c r="B1912" s="129" t="s">
        <v>738</v>
      </c>
      <c r="D1912" s="129" t="s">
        <v>728</v>
      </c>
      <c r="E1912" s="129" t="s">
        <v>678</v>
      </c>
      <c r="F1912" s="129" t="s">
        <v>606</v>
      </c>
      <c r="H1912" s="129" t="s">
        <v>758</v>
      </c>
      <c r="I1912" s="199">
        <v>239</v>
      </c>
    </row>
    <row r="1913" spans="1:9" x14ac:dyDescent="0.25">
      <c r="A1913" s="129">
        <v>2009</v>
      </c>
      <c r="B1913" s="129" t="s">
        <v>733</v>
      </c>
      <c r="C1913" s="129" t="s">
        <v>727</v>
      </c>
      <c r="E1913" s="129" t="s">
        <v>741</v>
      </c>
      <c r="F1913" s="129" t="s">
        <v>606</v>
      </c>
      <c r="H1913" s="129" t="s">
        <v>758</v>
      </c>
      <c r="I1913" s="199">
        <v>391</v>
      </c>
    </row>
    <row r="1914" spans="1:9" x14ac:dyDescent="0.25">
      <c r="A1914" s="129">
        <v>2009</v>
      </c>
      <c r="B1914" s="129" t="s">
        <v>733</v>
      </c>
      <c r="C1914" s="129" t="s">
        <v>727</v>
      </c>
      <c r="E1914" s="129" t="s">
        <v>742</v>
      </c>
      <c r="F1914" s="129" t="s">
        <v>606</v>
      </c>
      <c r="H1914" s="129" t="s">
        <v>758</v>
      </c>
      <c r="I1914" s="199">
        <v>146</v>
      </c>
    </row>
    <row r="1915" spans="1:9" x14ac:dyDescent="0.25">
      <c r="A1915" s="129">
        <v>2009</v>
      </c>
      <c r="B1915" s="129" t="s">
        <v>738</v>
      </c>
      <c r="D1915" s="129" t="s">
        <v>728</v>
      </c>
      <c r="E1915" s="129" t="s">
        <v>679</v>
      </c>
      <c r="F1915" s="129" t="s">
        <v>606</v>
      </c>
      <c r="H1915" s="129" t="s">
        <v>758</v>
      </c>
      <c r="I1915" s="199">
        <v>537</v>
      </c>
    </row>
    <row r="1916" spans="1:9" x14ac:dyDescent="0.25">
      <c r="A1916" s="129">
        <v>2009</v>
      </c>
      <c r="B1916" s="129" t="s">
        <v>733</v>
      </c>
      <c r="C1916" s="129" t="s">
        <v>727</v>
      </c>
      <c r="E1916" s="129" t="s">
        <v>743</v>
      </c>
      <c r="F1916" s="129" t="s">
        <v>606</v>
      </c>
      <c r="H1916" s="129" t="s">
        <v>758</v>
      </c>
      <c r="I1916" s="199">
        <v>113</v>
      </c>
    </row>
    <row r="1917" spans="1:9" x14ac:dyDescent="0.25">
      <c r="A1917" s="129">
        <v>2009</v>
      </c>
      <c r="B1917" s="129" t="s">
        <v>733</v>
      </c>
      <c r="C1917" s="129" t="s">
        <v>727</v>
      </c>
      <c r="E1917" s="129" t="s">
        <v>744</v>
      </c>
      <c r="F1917" s="129" t="s">
        <v>606</v>
      </c>
      <c r="H1917" s="129" t="s">
        <v>758</v>
      </c>
      <c r="I1917" s="199">
        <v>230</v>
      </c>
    </row>
    <row r="1918" spans="1:9" x14ac:dyDescent="0.25">
      <c r="A1918" s="129">
        <v>2009</v>
      </c>
      <c r="B1918" s="129" t="s">
        <v>738</v>
      </c>
      <c r="D1918" s="129" t="s">
        <v>728</v>
      </c>
      <c r="E1918" s="129" t="s">
        <v>680</v>
      </c>
      <c r="F1918" s="129" t="s">
        <v>606</v>
      </c>
      <c r="H1918" s="129" t="s">
        <v>758</v>
      </c>
      <c r="I1918" s="199"/>
    </row>
    <row r="1919" spans="1:9" x14ac:dyDescent="0.25">
      <c r="A1919" s="129">
        <v>2009</v>
      </c>
      <c r="C1919" s="129" t="s">
        <v>727</v>
      </c>
      <c r="D1919" s="129" t="s">
        <v>728</v>
      </c>
      <c r="E1919" s="129" t="s">
        <v>681</v>
      </c>
      <c r="F1919" s="129" t="s">
        <v>606</v>
      </c>
      <c r="H1919" s="129" t="s">
        <v>758</v>
      </c>
      <c r="I1919" s="199">
        <v>535</v>
      </c>
    </row>
    <row r="1920" spans="1:9" x14ac:dyDescent="0.25">
      <c r="A1920" s="129">
        <v>2009</v>
      </c>
      <c r="B1920" s="129" t="s">
        <v>733</v>
      </c>
      <c r="C1920" s="129" t="s">
        <v>727</v>
      </c>
      <c r="E1920" s="129" t="s">
        <v>745</v>
      </c>
      <c r="F1920" s="129" t="s">
        <v>606</v>
      </c>
      <c r="H1920" s="129" t="s">
        <v>758</v>
      </c>
      <c r="I1920" s="199">
        <v>1213</v>
      </c>
    </row>
    <row r="1921" spans="1:9" x14ac:dyDescent="0.25">
      <c r="A1921" s="129">
        <v>2009</v>
      </c>
      <c r="B1921" s="129" t="s">
        <v>733</v>
      </c>
      <c r="C1921" s="129" t="s">
        <v>727</v>
      </c>
      <c r="E1921" s="129" t="s">
        <v>746</v>
      </c>
      <c r="F1921" s="129" t="s">
        <v>606</v>
      </c>
      <c r="H1921" s="129" t="s">
        <v>758</v>
      </c>
      <c r="I1921" s="199">
        <v>76</v>
      </c>
    </row>
    <row r="1922" spans="1:9" x14ac:dyDescent="0.25">
      <c r="A1922" s="129">
        <v>2009</v>
      </c>
      <c r="B1922" s="129" t="s">
        <v>738</v>
      </c>
      <c r="D1922" s="129" t="s">
        <v>728</v>
      </c>
      <c r="E1922" s="129" t="s">
        <v>682</v>
      </c>
      <c r="F1922" s="129" t="s">
        <v>606</v>
      </c>
      <c r="H1922" s="129" t="s">
        <v>758</v>
      </c>
      <c r="I1922" s="199">
        <v>1289</v>
      </c>
    </row>
    <row r="1923" spans="1:9" x14ac:dyDescent="0.25">
      <c r="A1923" s="129">
        <v>2009</v>
      </c>
      <c r="C1923" s="129" t="s">
        <v>727</v>
      </c>
      <c r="D1923" s="129" t="s">
        <v>728</v>
      </c>
      <c r="E1923" s="129" t="s">
        <v>683</v>
      </c>
      <c r="F1923" s="129" t="s">
        <v>606</v>
      </c>
      <c r="H1923" s="129" t="s">
        <v>758</v>
      </c>
      <c r="I1923" s="199">
        <v>348</v>
      </c>
    </row>
    <row r="1924" spans="1:9" x14ac:dyDescent="0.25">
      <c r="A1924" s="129">
        <v>2009</v>
      </c>
      <c r="B1924" s="129" t="s">
        <v>733</v>
      </c>
      <c r="E1924" s="129" t="s">
        <v>747</v>
      </c>
      <c r="F1924" s="129" t="s">
        <v>606</v>
      </c>
      <c r="H1924" s="129" t="s">
        <v>758</v>
      </c>
      <c r="I1924" s="199">
        <v>1121</v>
      </c>
    </row>
    <row r="1925" spans="1:9" x14ac:dyDescent="0.25">
      <c r="A1925" s="129">
        <v>2009</v>
      </c>
      <c r="B1925" s="129" t="s">
        <v>733</v>
      </c>
      <c r="E1925" s="129" t="s">
        <v>748</v>
      </c>
      <c r="F1925" s="129" t="s">
        <v>606</v>
      </c>
      <c r="H1925" s="129" t="s">
        <v>758</v>
      </c>
      <c r="I1925" s="199">
        <v>103</v>
      </c>
    </row>
    <row r="1926" spans="1:9" x14ac:dyDescent="0.25">
      <c r="A1926" s="129">
        <v>2009</v>
      </c>
      <c r="B1926" s="129" t="s">
        <v>738</v>
      </c>
      <c r="C1926" s="129" t="s">
        <v>727</v>
      </c>
      <c r="D1926" s="129" t="s">
        <v>728</v>
      </c>
      <c r="E1926" s="129" t="s">
        <v>684</v>
      </c>
      <c r="F1926" s="129" t="s">
        <v>606</v>
      </c>
      <c r="H1926" s="129" t="s">
        <v>758</v>
      </c>
      <c r="I1926" s="199">
        <v>1224</v>
      </c>
    </row>
    <row r="1927" spans="1:9" x14ac:dyDescent="0.25">
      <c r="A1927" s="129">
        <v>2009</v>
      </c>
      <c r="C1927" s="129" t="s">
        <v>727</v>
      </c>
      <c r="D1927" s="129" t="s">
        <v>728</v>
      </c>
      <c r="E1927" s="129" t="s">
        <v>685</v>
      </c>
      <c r="F1927" s="129" t="s">
        <v>606</v>
      </c>
      <c r="H1927" s="129" t="s">
        <v>758</v>
      </c>
      <c r="I1927" s="199">
        <v>115</v>
      </c>
    </row>
    <row r="1928" spans="1:9" x14ac:dyDescent="0.25">
      <c r="A1928" s="129">
        <v>2009</v>
      </c>
      <c r="B1928" s="129" t="s">
        <v>733</v>
      </c>
      <c r="C1928" s="129" t="s">
        <v>727</v>
      </c>
      <c r="E1928" s="129" t="s">
        <v>749</v>
      </c>
      <c r="F1928" s="129" t="s">
        <v>606</v>
      </c>
      <c r="H1928" s="129" t="s">
        <v>758</v>
      </c>
      <c r="I1928" s="199">
        <v>451</v>
      </c>
    </row>
    <row r="1929" spans="1:9" x14ac:dyDescent="0.25">
      <c r="A1929" s="129">
        <v>2009</v>
      </c>
      <c r="B1929" s="129" t="s">
        <v>733</v>
      </c>
      <c r="C1929" s="129" t="s">
        <v>727</v>
      </c>
      <c r="E1929" s="129" t="s">
        <v>750</v>
      </c>
      <c r="F1929" s="129" t="s">
        <v>606</v>
      </c>
      <c r="H1929" s="129" t="s">
        <v>758</v>
      </c>
      <c r="I1929" s="199">
        <v>22</v>
      </c>
    </row>
    <row r="1930" spans="1:9" x14ac:dyDescent="0.25">
      <c r="A1930" s="129">
        <v>2009</v>
      </c>
      <c r="B1930" s="129" t="s">
        <v>738</v>
      </c>
      <c r="D1930" s="129" t="s">
        <v>728</v>
      </c>
      <c r="E1930" s="129" t="s">
        <v>686</v>
      </c>
      <c r="F1930" s="129" t="s">
        <v>606</v>
      </c>
      <c r="H1930" s="129" t="s">
        <v>758</v>
      </c>
      <c r="I1930" s="199">
        <v>473</v>
      </c>
    </row>
    <row r="1931" spans="1:9" x14ac:dyDescent="0.25">
      <c r="A1931" s="129">
        <v>2009</v>
      </c>
      <c r="B1931" s="129" t="s">
        <v>733</v>
      </c>
      <c r="C1931" s="129" t="s">
        <v>727</v>
      </c>
      <c r="E1931" s="129" t="s">
        <v>734</v>
      </c>
      <c r="F1931" s="129" t="s">
        <v>606</v>
      </c>
      <c r="H1931" s="129" t="s">
        <v>759</v>
      </c>
      <c r="I1931" s="199">
        <v>2.2000000000000002</v>
      </c>
    </row>
    <row r="1932" spans="1:9" x14ac:dyDescent="0.25">
      <c r="A1932" s="129">
        <v>2009</v>
      </c>
      <c r="B1932" s="129" t="s">
        <v>733</v>
      </c>
      <c r="C1932" s="129" t="s">
        <v>727</v>
      </c>
      <c r="E1932" s="129" t="s">
        <v>736</v>
      </c>
      <c r="F1932" s="129" t="s">
        <v>606</v>
      </c>
      <c r="H1932" s="129" t="s">
        <v>759</v>
      </c>
      <c r="I1932" s="199">
        <v>8.6</v>
      </c>
    </row>
    <row r="1933" spans="1:9" x14ac:dyDescent="0.25">
      <c r="A1933" s="129">
        <v>2009</v>
      </c>
      <c r="B1933" s="129" t="s">
        <v>733</v>
      </c>
      <c r="C1933" s="129" t="s">
        <v>727</v>
      </c>
      <c r="E1933" s="129" t="s">
        <v>737</v>
      </c>
      <c r="F1933" s="129" t="s">
        <v>606</v>
      </c>
      <c r="H1933" s="129" t="s">
        <v>759</v>
      </c>
      <c r="I1933" s="199">
        <v>4</v>
      </c>
    </row>
    <row r="1934" spans="1:9" x14ac:dyDescent="0.25">
      <c r="A1934" s="129">
        <v>2009</v>
      </c>
      <c r="B1934" s="129" t="s">
        <v>738</v>
      </c>
      <c r="D1934" s="129" t="s">
        <v>728</v>
      </c>
      <c r="E1934" s="129" t="s">
        <v>676</v>
      </c>
      <c r="F1934" s="129" t="s">
        <v>606</v>
      </c>
      <c r="H1934" s="129" t="s">
        <v>759</v>
      </c>
      <c r="I1934" s="199">
        <v>5.8686924688083764</v>
      </c>
    </row>
    <row r="1935" spans="1:9" x14ac:dyDescent="0.25">
      <c r="A1935" s="129">
        <v>2009</v>
      </c>
      <c r="C1935" s="129" t="s">
        <v>727</v>
      </c>
      <c r="D1935" s="129" t="s">
        <v>728</v>
      </c>
      <c r="E1935" s="129" t="s">
        <v>677</v>
      </c>
      <c r="F1935" s="129" t="s">
        <v>606</v>
      </c>
      <c r="H1935" s="129" t="s">
        <v>759</v>
      </c>
      <c r="I1935" s="199">
        <v>20.2</v>
      </c>
    </row>
    <row r="1936" spans="1:9" x14ac:dyDescent="0.25">
      <c r="A1936" s="129">
        <v>2009</v>
      </c>
      <c r="B1936" s="129" t="s">
        <v>733</v>
      </c>
      <c r="C1936" s="129" t="s">
        <v>727</v>
      </c>
      <c r="E1936" s="129" t="s">
        <v>739</v>
      </c>
      <c r="F1936" s="129" t="s">
        <v>606</v>
      </c>
      <c r="H1936" s="129" t="s">
        <v>759</v>
      </c>
      <c r="I1936" s="199">
        <v>0.9</v>
      </c>
    </row>
    <row r="1937" spans="1:9" x14ac:dyDescent="0.25">
      <c r="A1937" s="129">
        <v>2009</v>
      </c>
      <c r="B1937" s="129" t="s">
        <v>733</v>
      </c>
      <c r="C1937" s="129" t="s">
        <v>727</v>
      </c>
      <c r="E1937" s="129" t="s">
        <v>740</v>
      </c>
      <c r="F1937" s="129" t="s">
        <v>606</v>
      </c>
      <c r="H1937" s="129" t="s">
        <v>759</v>
      </c>
      <c r="I1937" s="199">
        <v>2.7</v>
      </c>
    </row>
    <row r="1938" spans="1:9" x14ac:dyDescent="0.25">
      <c r="A1938" s="129">
        <v>2009</v>
      </c>
      <c r="B1938" s="129" t="s">
        <v>738</v>
      </c>
      <c r="D1938" s="129" t="s">
        <v>728</v>
      </c>
      <c r="E1938" s="129" t="s">
        <v>678</v>
      </c>
      <c r="F1938" s="129" t="s">
        <v>606</v>
      </c>
      <c r="H1938" s="129" t="s">
        <v>759</v>
      </c>
      <c r="I1938" s="199">
        <v>1.7947317948813841</v>
      </c>
    </row>
    <row r="1939" spans="1:9" x14ac:dyDescent="0.25">
      <c r="A1939" s="129">
        <v>2009</v>
      </c>
      <c r="B1939" s="129" t="s">
        <v>733</v>
      </c>
      <c r="C1939" s="129" t="s">
        <v>727</v>
      </c>
      <c r="E1939" s="129" t="s">
        <v>741</v>
      </c>
      <c r="F1939" s="129" t="s">
        <v>606</v>
      </c>
      <c r="H1939" s="129" t="s">
        <v>759</v>
      </c>
      <c r="I1939" s="199">
        <v>4.2</v>
      </c>
    </row>
    <row r="1940" spans="1:9" x14ac:dyDescent="0.25">
      <c r="A1940" s="129">
        <v>2009</v>
      </c>
      <c r="B1940" s="129" t="s">
        <v>733</v>
      </c>
      <c r="C1940" s="129" t="s">
        <v>727</v>
      </c>
      <c r="E1940" s="129" t="s">
        <v>742</v>
      </c>
      <c r="F1940" s="129" t="s">
        <v>606</v>
      </c>
      <c r="H1940" s="129" t="s">
        <v>759</v>
      </c>
      <c r="I1940" s="199">
        <v>3.3</v>
      </c>
    </row>
    <row r="1941" spans="1:9" x14ac:dyDescent="0.25">
      <c r="A1941" s="129">
        <v>2009</v>
      </c>
      <c r="B1941" s="129" t="s">
        <v>738</v>
      </c>
      <c r="D1941" s="129" t="s">
        <v>728</v>
      </c>
      <c r="E1941" s="129" t="s">
        <v>679</v>
      </c>
      <c r="F1941" s="129" t="s">
        <v>606</v>
      </c>
      <c r="H1941" s="129" t="s">
        <v>759</v>
      </c>
      <c r="I1941" s="199">
        <v>3.8371163803752122</v>
      </c>
    </row>
    <row r="1942" spans="1:9" x14ac:dyDescent="0.25">
      <c r="A1942" s="129">
        <v>2009</v>
      </c>
      <c r="B1942" s="129" t="s">
        <v>733</v>
      </c>
      <c r="C1942" s="129" t="s">
        <v>727</v>
      </c>
      <c r="E1942" s="129" t="s">
        <v>743</v>
      </c>
      <c r="F1942" s="129" t="s">
        <v>606</v>
      </c>
      <c r="H1942" s="129" t="s">
        <v>759</v>
      </c>
      <c r="I1942" s="199">
        <v>2.5</v>
      </c>
    </row>
    <row r="1943" spans="1:9" x14ac:dyDescent="0.25">
      <c r="A1943" s="129">
        <v>2009</v>
      </c>
      <c r="B1943" s="129" t="s">
        <v>733</v>
      </c>
      <c r="C1943" s="129" t="s">
        <v>727</v>
      </c>
      <c r="E1943" s="129" t="s">
        <v>744</v>
      </c>
      <c r="F1943" s="129" t="s">
        <v>606</v>
      </c>
      <c r="H1943" s="129" t="s">
        <v>759</v>
      </c>
      <c r="I1943" s="199">
        <v>4.0999999999999996</v>
      </c>
    </row>
    <row r="1944" spans="1:9" x14ac:dyDescent="0.25">
      <c r="A1944" s="129">
        <v>2009</v>
      </c>
      <c r="B1944" s="129" t="s">
        <v>738</v>
      </c>
      <c r="D1944" s="129" t="s">
        <v>728</v>
      </c>
      <c r="E1944" s="129" t="s">
        <v>680</v>
      </c>
      <c r="F1944" s="129" t="s">
        <v>606</v>
      </c>
      <c r="H1944" s="129" t="s">
        <v>759</v>
      </c>
      <c r="I1944" s="199"/>
    </row>
    <row r="1945" spans="1:9" x14ac:dyDescent="0.25">
      <c r="A1945" s="129">
        <v>2009</v>
      </c>
      <c r="C1945" s="129" t="s">
        <v>727</v>
      </c>
      <c r="D1945" s="129" t="s">
        <v>728</v>
      </c>
      <c r="E1945" s="129" t="s">
        <v>681</v>
      </c>
      <c r="F1945" s="129" t="s">
        <v>606</v>
      </c>
      <c r="H1945" s="129" t="s">
        <v>759</v>
      </c>
      <c r="I1945" s="199">
        <v>4</v>
      </c>
    </row>
    <row r="1946" spans="1:9" x14ac:dyDescent="0.25">
      <c r="A1946" s="129">
        <v>2009</v>
      </c>
      <c r="B1946" s="129" t="s">
        <v>733</v>
      </c>
      <c r="C1946" s="129" t="s">
        <v>727</v>
      </c>
      <c r="E1946" s="129" t="s">
        <v>745</v>
      </c>
      <c r="F1946" s="129" t="s">
        <v>606</v>
      </c>
      <c r="H1946" s="129" t="s">
        <v>759</v>
      </c>
      <c r="I1946" s="199">
        <v>9.1999999999999993</v>
      </c>
    </row>
    <row r="1947" spans="1:9" x14ac:dyDescent="0.25">
      <c r="A1947" s="129">
        <v>2009</v>
      </c>
      <c r="B1947" s="129" t="s">
        <v>733</v>
      </c>
      <c r="C1947" s="129" t="s">
        <v>727</v>
      </c>
      <c r="E1947" s="129" t="s">
        <v>746</v>
      </c>
      <c r="F1947" s="129" t="s">
        <v>606</v>
      </c>
      <c r="H1947" s="129" t="s">
        <v>759</v>
      </c>
      <c r="I1947" s="199">
        <v>2.2000000000000002</v>
      </c>
    </row>
    <row r="1948" spans="1:9" x14ac:dyDescent="0.25">
      <c r="A1948" s="129">
        <v>2009</v>
      </c>
      <c r="B1948" s="129" t="s">
        <v>738</v>
      </c>
      <c r="D1948" s="129" t="s">
        <v>728</v>
      </c>
      <c r="E1948" s="129" t="s">
        <v>682</v>
      </c>
      <c r="F1948" s="129" t="s">
        <v>606</v>
      </c>
      <c r="H1948" s="129" t="s">
        <v>759</v>
      </c>
      <c r="I1948" s="199">
        <v>7.859409377614389</v>
      </c>
    </row>
    <row r="1949" spans="1:9" x14ac:dyDescent="0.25">
      <c r="A1949" s="129">
        <v>2009</v>
      </c>
      <c r="C1949" s="129" t="s">
        <v>727</v>
      </c>
      <c r="D1949" s="129" t="s">
        <v>728</v>
      </c>
      <c r="E1949" s="129" t="s">
        <v>683</v>
      </c>
      <c r="F1949" s="129" t="s">
        <v>606</v>
      </c>
      <c r="H1949" s="129" t="s">
        <v>759</v>
      </c>
      <c r="I1949" s="199">
        <v>3.2</v>
      </c>
    </row>
    <row r="1950" spans="1:9" x14ac:dyDescent="0.25">
      <c r="A1950" s="129">
        <v>2009</v>
      </c>
      <c r="B1950" s="129" t="s">
        <v>733</v>
      </c>
      <c r="E1950" s="129" t="s">
        <v>747</v>
      </c>
      <c r="F1950" s="129" t="s">
        <v>606</v>
      </c>
      <c r="H1950" s="129" t="s">
        <v>759</v>
      </c>
      <c r="I1950" s="199">
        <v>19.399999999999999</v>
      </c>
    </row>
    <row r="1951" spans="1:9" x14ac:dyDescent="0.25">
      <c r="A1951" s="129">
        <v>2009</v>
      </c>
      <c r="B1951" s="129" t="s">
        <v>733</v>
      </c>
      <c r="E1951" s="129" t="s">
        <v>748</v>
      </c>
      <c r="F1951" s="129" t="s">
        <v>606</v>
      </c>
      <c r="H1951" s="129" t="s">
        <v>759</v>
      </c>
      <c r="I1951" s="199">
        <v>2</v>
      </c>
    </row>
    <row r="1952" spans="1:9" x14ac:dyDescent="0.25">
      <c r="A1952" s="129">
        <v>2009</v>
      </c>
      <c r="B1952" s="129" t="s">
        <v>738</v>
      </c>
      <c r="C1952" s="129" t="s">
        <v>727</v>
      </c>
      <c r="D1952" s="129" t="s">
        <v>728</v>
      </c>
      <c r="E1952" s="129" t="s">
        <v>684</v>
      </c>
      <c r="F1952" s="129" t="s">
        <v>606</v>
      </c>
      <c r="H1952" s="129" t="s">
        <v>759</v>
      </c>
      <c r="I1952" s="199">
        <v>13.967245356784376</v>
      </c>
    </row>
    <row r="1953" spans="1:9" x14ac:dyDescent="0.25">
      <c r="A1953" s="129">
        <v>2009</v>
      </c>
      <c r="C1953" s="129" t="s">
        <v>727</v>
      </c>
      <c r="D1953" s="129" t="s">
        <v>728</v>
      </c>
      <c r="E1953" s="129" t="s">
        <v>685</v>
      </c>
      <c r="F1953" s="129" t="s">
        <v>606</v>
      </c>
      <c r="H1953" s="129" t="s">
        <v>759</v>
      </c>
      <c r="I1953" s="199">
        <v>1.8</v>
      </c>
    </row>
    <row r="1954" spans="1:9" x14ac:dyDescent="0.25">
      <c r="A1954" s="129">
        <v>2009</v>
      </c>
      <c r="B1954" s="129" t="s">
        <v>733</v>
      </c>
      <c r="C1954" s="129" t="s">
        <v>727</v>
      </c>
      <c r="E1954" s="129" t="s">
        <v>749</v>
      </c>
      <c r="F1954" s="129" t="s">
        <v>606</v>
      </c>
      <c r="H1954" s="129" t="s">
        <v>759</v>
      </c>
      <c r="I1954" s="199">
        <v>10.8</v>
      </c>
    </row>
    <row r="1955" spans="1:9" x14ac:dyDescent="0.25">
      <c r="A1955" s="129">
        <v>2009</v>
      </c>
      <c r="B1955" s="129" t="s">
        <v>733</v>
      </c>
      <c r="C1955" s="129" t="s">
        <v>727</v>
      </c>
      <c r="E1955" s="129" t="s">
        <v>750</v>
      </c>
      <c r="F1955" s="129" t="s">
        <v>606</v>
      </c>
      <c r="H1955" s="129" t="s">
        <v>759</v>
      </c>
      <c r="I1955" s="199">
        <v>1.5</v>
      </c>
    </row>
    <row r="1956" spans="1:9" x14ac:dyDescent="0.25">
      <c r="A1956" s="129">
        <v>2009</v>
      </c>
      <c r="B1956" s="129" t="s">
        <v>738</v>
      </c>
      <c r="D1956" s="129" t="s">
        <v>728</v>
      </c>
      <c r="E1956" s="129" t="s">
        <v>686</v>
      </c>
      <c r="F1956" s="129" t="s">
        <v>606</v>
      </c>
      <c r="H1956" s="129" t="s">
        <v>759</v>
      </c>
      <c r="I1956" s="199">
        <v>7.8085553289920853</v>
      </c>
    </row>
    <row r="1957" spans="1:9" x14ac:dyDescent="0.25">
      <c r="A1957" s="129">
        <v>2010</v>
      </c>
      <c r="B1957" s="129" t="s">
        <v>733</v>
      </c>
      <c r="C1957" s="129" t="s">
        <v>727</v>
      </c>
      <c r="E1957" s="129" t="s">
        <v>734</v>
      </c>
      <c r="F1957" s="129" t="s">
        <v>606</v>
      </c>
      <c r="H1957" s="129" t="s">
        <v>756</v>
      </c>
      <c r="I1957" s="199">
        <v>671.01</v>
      </c>
    </row>
    <row r="1958" spans="1:9" x14ac:dyDescent="0.25">
      <c r="A1958" s="129">
        <v>2010</v>
      </c>
      <c r="B1958" s="129" t="s">
        <v>733</v>
      </c>
      <c r="C1958" s="129" t="s">
        <v>727</v>
      </c>
      <c r="E1958" s="129" t="s">
        <v>736</v>
      </c>
      <c r="F1958" s="129" t="s">
        <v>606</v>
      </c>
      <c r="H1958" s="129" t="s">
        <v>756</v>
      </c>
      <c r="I1958" s="199">
        <v>4350.57</v>
      </c>
    </row>
    <row r="1959" spans="1:9" x14ac:dyDescent="0.25">
      <c r="A1959" s="129">
        <v>2010</v>
      </c>
      <c r="B1959" s="129" t="s">
        <v>733</v>
      </c>
      <c r="C1959" s="129" t="s">
        <v>727</v>
      </c>
      <c r="E1959" s="129" t="s">
        <v>737</v>
      </c>
      <c r="F1959" s="129" t="s">
        <v>606</v>
      </c>
      <c r="H1959" s="129" t="s">
        <v>756</v>
      </c>
      <c r="I1959" s="199">
        <v>1040.8119999999999</v>
      </c>
    </row>
    <row r="1960" spans="1:9" x14ac:dyDescent="0.25">
      <c r="A1960" s="129">
        <v>2010</v>
      </c>
      <c r="B1960" s="129" t="s">
        <v>738</v>
      </c>
      <c r="D1960" s="129" t="s">
        <v>728</v>
      </c>
      <c r="E1960" s="129" t="s">
        <v>676</v>
      </c>
      <c r="F1960" s="129" t="s">
        <v>606</v>
      </c>
      <c r="H1960" s="129" t="s">
        <v>756</v>
      </c>
      <c r="I1960" s="199">
        <v>6062.3919999999998</v>
      </c>
    </row>
    <row r="1961" spans="1:9" x14ac:dyDescent="0.25">
      <c r="A1961" s="129">
        <v>2010</v>
      </c>
      <c r="C1961" s="129" t="s">
        <v>727</v>
      </c>
      <c r="D1961" s="129" t="s">
        <v>728</v>
      </c>
      <c r="E1961" s="129" t="s">
        <v>677</v>
      </c>
      <c r="F1961" s="129" t="s">
        <v>606</v>
      </c>
      <c r="H1961" s="129" t="s">
        <v>756</v>
      </c>
      <c r="I1961" s="199">
        <v>11574.851999999999</v>
      </c>
    </row>
    <row r="1962" spans="1:9" x14ac:dyDescent="0.25">
      <c r="A1962" s="129">
        <v>2010</v>
      </c>
      <c r="B1962" s="129" t="s">
        <v>733</v>
      </c>
      <c r="C1962" s="129" t="s">
        <v>727</v>
      </c>
      <c r="E1962" s="129" t="s">
        <v>739</v>
      </c>
      <c r="F1962" s="129" t="s">
        <v>606</v>
      </c>
      <c r="H1962" s="129" t="s">
        <v>756</v>
      </c>
      <c r="I1962" s="199">
        <v>214.64600000000002</v>
      </c>
    </row>
    <row r="1963" spans="1:9" x14ac:dyDescent="0.25">
      <c r="A1963" s="129">
        <v>2010</v>
      </c>
      <c r="B1963" s="129" t="s">
        <v>733</v>
      </c>
      <c r="C1963" s="129" t="s">
        <v>727</v>
      </c>
      <c r="E1963" s="129" t="s">
        <v>740</v>
      </c>
      <c r="F1963" s="129" t="s">
        <v>606</v>
      </c>
      <c r="H1963" s="129" t="s">
        <v>756</v>
      </c>
      <c r="I1963" s="199">
        <v>484.38900000000001</v>
      </c>
    </row>
    <row r="1964" spans="1:9" x14ac:dyDescent="0.25">
      <c r="A1964" s="129">
        <v>2010</v>
      </c>
      <c r="B1964" s="129" t="s">
        <v>738</v>
      </c>
      <c r="D1964" s="129" t="s">
        <v>728</v>
      </c>
      <c r="E1964" s="129" t="s">
        <v>678</v>
      </c>
      <c r="F1964" s="129" t="s">
        <v>606</v>
      </c>
      <c r="H1964" s="129" t="s">
        <v>756</v>
      </c>
      <c r="I1964" s="199">
        <v>699.03500000000008</v>
      </c>
    </row>
    <row r="1965" spans="1:9" x14ac:dyDescent="0.25">
      <c r="A1965" s="129">
        <v>2010</v>
      </c>
      <c r="B1965" s="129" t="s">
        <v>733</v>
      </c>
      <c r="C1965" s="129" t="s">
        <v>727</v>
      </c>
      <c r="E1965" s="129" t="s">
        <v>741</v>
      </c>
      <c r="F1965" s="129" t="s">
        <v>606</v>
      </c>
      <c r="H1965" s="129" t="s">
        <v>756</v>
      </c>
      <c r="I1965" s="199">
        <v>1167.9970000000001</v>
      </c>
    </row>
    <row r="1966" spans="1:9" x14ac:dyDescent="0.25">
      <c r="A1966" s="129">
        <v>2010</v>
      </c>
      <c r="B1966" s="129" t="s">
        <v>733</v>
      </c>
      <c r="C1966" s="129" t="s">
        <v>727</v>
      </c>
      <c r="E1966" s="129" t="s">
        <v>742</v>
      </c>
      <c r="F1966" s="129" t="s">
        <v>606</v>
      </c>
      <c r="H1966" s="129" t="s">
        <v>756</v>
      </c>
      <c r="I1966" s="199">
        <v>704.48699999999997</v>
      </c>
    </row>
    <row r="1967" spans="1:9" x14ac:dyDescent="0.25">
      <c r="A1967" s="129">
        <v>2010</v>
      </c>
      <c r="B1967" s="129" t="s">
        <v>738</v>
      </c>
      <c r="D1967" s="129" t="s">
        <v>728</v>
      </c>
      <c r="E1967" s="129" t="s">
        <v>679</v>
      </c>
      <c r="F1967" s="129" t="s">
        <v>606</v>
      </c>
      <c r="H1967" s="129" t="s">
        <v>756</v>
      </c>
      <c r="I1967" s="199">
        <v>1872.4839999999999</v>
      </c>
    </row>
    <row r="1968" spans="1:9" x14ac:dyDescent="0.25">
      <c r="A1968" s="129">
        <v>2010</v>
      </c>
      <c r="B1968" s="129" t="s">
        <v>733</v>
      </c>
      <c r="C1968" s="129" t="s">
        <v>727</v>
      </c>
      <c r="E1968" s="129" t="s">
        <v>743</v>
      </c>
      <c r="F1968" s="129" t="s">
        <v>606</v>
      </c>
      <c r="H1968" s="129" t="s">
        <v>756</v>
      </c>
      <c r="I1968" s="199"/>
    </row>
    <row r="1969" spans="1:9" x14ac:dyDescent="0.25">
      <c r="A1969" s="129">
        <v>2010</v>
      </c>
      <c r="B1969" s="129" t="s">
        <v>733</v>
      </c>
      <c r="C1969" s="129" t="s">
        <v>727</v>
      </c>
      <c r="E1969" s="129" t="s">
        <v>744</v>
      </c>
      <c r="F1969" s="129" t="s">
        <v>606</v>
      </c>
      <c r="H1969" s="129" t="s">
        <v>756</v>
      </c>
      <c r="I1969" s="199"/>
    </row>
    <row r="1970" spans="1:9" x14ac:dyDescent="0.25">
      <c r="A1970" s="129">
        <v>2010</v>
      </c>
      <c r="B1970" s="129" t="s">
        <v>738</v>
      </c>
      <c r="D1970" s="129" t="s">
        <v>728</v>
      </c>
      <c r="E1970" s="129" t="s">
        <v>680</v>
      </c>
      <c r="F1970" s="129" t="s">
        <v>606</v>
      </c>
      <c r="H1970" s="129" t="s">
        <v>756</v>
      </c>
      <c r="I1970" s="199">
        <v>818</v>
      </c>
    </row>
    <row r="1971" spans="1:9" x14ac:dyDescent="0.25">
      <c r="A1971" s="129">
        <v>2010</v>
      </c>
      <c r="C1971" s="129" t="s">
        <v>727</v>
      </c>
      <c r="D1971" s="129" t="s">
        <v>728</v>
      </c>
      <c r="E1971" s="129" t="s">
        <v>681</v>
      </c>
      <c r="F1971" s="129" t="s">
        <v>606</v>
      </c>
      <c r="H1971" s="129" t="s">
        <v>756</v>
      </c>
      <c r="I1971" s="199">
        <v>1768.4789999999998</v>
      </c>
    </row>
    <row r="1972" spans="1:9" x14ac:dyDescent="0.25">
      <c r="A1972" s="129">
        <v>2010</v>
      </c>
      <c r="B1972" s="129" t="s">
        <v>733</v>
      </c>
      <c r="C1972" s="129" t="s">
        <v>727</v>
      </c>
      <c r="E1972" s="129" t="s">
        <v>745</v>
      </c>
      <c r="F1972" s="129" t="s">
        <v>606</v>
      </c>
      <c r="H1972" s="129" t="s">
        <v>756</v>
      </c>
      <c r="I1972" s="199">
        <v>4256.3810000000003</v>
      </c>
    </row>
    <row r="1973" spans="1:9" x14ac:dyDescent="0.25">
      <c r="A1973" s="129">
        <v>2010</v>
      </c>
      <c r="B1973" s="129" t="s">
        <v>733</v>
      </c>
      <c r="C1973" s="129" t="s">
        <v>727</v>
      </c>
      <c r="E1973" s="129" t="s">
        <v>746</v>
      </c>
      <c r="F1973" s="129" t="s">
        <v>606</v>
      </c>
      <c r="H1973" s="129" t="s">
        <v>756</v>
      </c>
      <c r="I1973" s="199">
        <v>302.13600000000002</v>
      </c>
    </row>
    <row r="1974" spans="1:9" x14ac:dyDescent="0.25">
      <c r="A1974" s="129">
        <v>2010</v>
      </c>
      <c r="B1974" s="129" t="s">
        <v>738</v>
      </c>
      <c r="D1974" s="129" t="s">
        <v>728</v>
      </c>
      <c r="E1974" s="129" t="s">
        <v>682</v>
      </c>
      <c r="F1974" s="129" t="s">
        <v>606</v>
      </c>
      <c r="H1974" s="129" t="s">
        <v>756</v>
      </c>
      <c r="I1974" s="199">
        <v>4558.5170000000007</v>
      </c>
    </row>
    <row r="1975" spans="1:9" x14ac:dyDescent="0.25">
      <c r="A1975" s="129">
        <v>2010</v>
      </c>
      <c r="C1975" s="129" t="s">
        <v>727</v>
      </c>
      <c r="D1975" s="129" t="s">
        <v>728</v>
      </c>
      <c r="E1975" s="129" t="s">
        <v>683</v>
      </c>
      <c r="F1975" s="129" t="s">
        <v>606</v>
      </c>
      <c r="H1975" s="129" t="s">
        <v>756</v>
      </c>
      <c r="I1975" s="199">
        <v>791.77800000000002</v>
      </c>
    </row>
    <row r="1976" spans="1:9" x14ac:dyDescent="0.25">
      <c r="A1976" s="129">
        <v>2010</v>
      </c>
      <c r="B1976" s="129" t="s">
        <v>733</v>
      </c>
      <c r="E1976" s="129" t="s">
        <v>747</v>
      </c>
      <c r="F1976" s="129" t="s">
        <v>606</v>
      </c>
      <c r="H1976" s="129" t="s">
        <v>756</v>
      </c>
      <c r="I1976" s="199">
        <v>5603.857</v>
      </c>
    </row>
    <row r="1977" spans="1:9" x14ac:dyDescent="0.25">
      <c r="A1977" s="129">
        <v>2010</v>
      </c>
      <c r="B1977" s="129" t="s">
        <v>733</v>
      </c>
      <c r="E1977" s="129" t="s">
        <v>748</v>
      </c>
      <c r="F1977" s="129" t="s">
        <v>606</v>
      </c>
      <c r="H1977" s="129" t="s">
        <v>756</v>
      </c>
      <c r="I1977" s="199">
        <v>253.666</v>
      </c>
    </row>
    <row r="1978" spans="1:9" x14ac:dyDescent="0.25">
      <c r="A1978" s="129">
        <v>2010</v>
      </c>
      <c r="B1978" s="129" t="s">
        <v>738</v>
      </c>
      <c r="C1978" s="129" t="s">
        <v>727</v>
      </c>
      <c r="D1978" s="129" t="s">
        <v>728</v>
      </c>
      <c r="E1978" s="129" t="s">
        <v>684</v>
      </c>
      <c r="F1978" s="129" t="s">
        <v>606</v>
      </c>
      <c r="H1978" s="129" t="s">
        <v>756</v>
      </c>
      <c r="I1978" s="199">
        <v>5857.5230000000001</v>
      </c>
    </row>
    <row r="1979" spans="1:9" x14ac:dyDescent="0.25">
      <c r="A1979" s="129">
        <v>2010</v>
      </c>
      <c r="C1979" s="129" t="s">
        <v>727</v>
      </c>
      <c r="D1979" s="129" t="s">
        <v>728</v>
      </c>
      <c r="E1979" s="129" t="s">
        <v>685</v>
      </c>
      <c r="F1979" s="129" t="s">
        <v>606</v>
      </c>
      <c r="H1979" s="129" t="s">
        <v>756</v>
      </c>
      <c r="I1979" s="199">
        <v>407.154</v>
      </c>
    </row>
    <row r="1980" spans="1:9" x14ac:dyDescent="0.25">
      <c r="A1980" s="129">
        <v>2010</v>
      </c>
      <c r="B1980" s="129" t="s">
        <v>733</v>
      </c>
      <c r="C1980" s="129" t="s">
        <v>727</v>
      </c>
      <c r="E1980" s="129" t="s">
        <v>749</v>
      </c>
      <c r="F1980" s="129" t="s">
        <v>606</v>
      </c>
      <c r="H1980" s="129" t="s">
        <v>756</v>
      </c>
      <c r="I1980" s="199">
        <v>1695.904</v>
      </c>
    </row>
    <row r="1981" spans="1:9" x14ac:dyDescent="0.25">
      <c r="A1981" s="129">
        <v>2010</v>
      </c>
      <c r="B1981" s="129" t="s">
        <v>733</v>
      </c>
      <c r="C1981" s="129" t="s">
        <v>727</v>
      </c>
      <c r="E1981" s="129" t="s">
        <v>750</v>
      </c>
      <c r="F1981" s="129" t="s">
        <v>606</v>
      </c>
      <c r="H1981" s="129" t="s">
        <v>756</v>
      </c>
      <c r="I1981" s="199">
        <v>100.20100000000001</v>
      </c>
    </row>
    <row r="1982" spans="1:9" x14ac:dyDescent="0.25">
      <c r="A1982" s="129">
        <v>2010</v>
      </c>
      <c r="B1982" s="129" t="s">
        <v>738</v>
      </c>
      <c r="D1982" s="129" t="s">
        <v>728</v>
      </c>
      <c r="E1982" s="129" t="s">
        <v>686</v>
      </c>
      <c r="F1982" s="129" t="s">
        <v>606</v>
      </c>
      <c r="H1982" s="129" t="s">
        <v>756</v>
      </c>
      <c r="I1982" s="199">
        <v>1796.105</v>
      </c>
    </row>
    <row r="1983" spans="1:9" x14ac:dyDescent="0.25">
      <c r="A1983" s="129">
        <v>2010</v>
      </c>
      <c r="B1983" s="129" t="s">
        <v>733</v>
      </c>
      <c r="C1983" s="129" t="s">
        <v>727</v>
      </c>
      <c r="E1983" s="129" t="s">
        <v>734</v>
      </c>
      <c r="F1983" s="129" t="s">
        <v>606</v>
      </c>
      <c r="H1983" s="129" t="s">
        <v>757</v>
      </c>
      <c r="I1983" s="199">
        <v>356.47</v>
      </c>
    </row>
    <row r="1984" spans="1:9" x14ac:dyDescent="0.25">
      <c r="A1984" s="129">
        <v>2010</v>
      </c>
      <c r="B1984" s="129" t="s">
        <v>733</v>
      </c>
      <c r="C1984" s="129" t="s">
        <v>727</v>
      </c>
      <c r="E1984" s="129" t="s">
        <v>736</v>
      </c>
      <c r="F1984" s="129" t="s">
        <v>606</v>
      </c>
      <c r="H1984" s="129" t="s">
        <v>757</v>
      </c>
      <c r="I1984" s="199">
        <v>3232.2169999999996</v>
      </c>
    </row>
    <row r="1985" spans="1:9" x14ac:dyDescent="0.25">
      <c r="A1985" s="129">
        <v>2010</v>
      </c>
      <c r="B1985" s="129" t="s">
        <v>733</v>
      </c>
      <c r="C1985" s="129" t="s">
        <v>727</v>
      </c>
      <c r="E1985" s="129" t="s">
        <v>737</v>
      </c>
      <c r="F1985" s="129" t="s">
        <v>606</v>
      </c>
      <c r="H1985" s="129" t="s">
        <v>757</v>
      </c>
      <c r="I1985" s="199">
        <v>617.53599999999994</v>
      </c>
    </row>
    <row r="1986" spans="1:9" x14ac:dyDescent="0.25">
      <c r="A1986" s="129">
        <v>2010</v>
      </c>
      <c r="B1986" s="129" t="s">
        <v>738</v>
      </c>
      <c r="D1986" s="129" t="s">
        <v>728</v>
      </c>
      <c r="E1986" s="129" t="s">
        <v>676</v>
      </c>
      <c r="F1986" s="129" t="s">
        <v>606</v>
      </c>
      <c r="H1986" s="129" t="s">
        <v>757</v>
      </c>
      <c r="I1986" s="199">
        <v>4206.223</v>
      </c>
    </row>
    <row r="1987" spans="1:9" x14ac:dyDescent="0.25">
      <c r="A1987" s="129">
        <v>2010</v>
      </c>
      <c r="C1987" s="129" t="s">
        <v>727</v>
      </c>
      <c r="D1987" s="129" t="s">
        <v>728</v>
      </c>
      <c r="E1987" s="129" t="s">
        <v>677</v>
      </c>
      <c r="F1987" s="129" t="s">
        <v>606</v>
      </c>
      <c r="H1987" s="129" t="s">
        <v>757</v>
      </c>
      <c r="I1987" s="199">
        <v>8922.8809999999994</v>
      </c>
    </row>
    <row r="1988" spans="1:9" x14ac:dyDescent="0.25">
      <c r="A1988" s="129">
        <v>2010</v>
      </c>
      <c r="B1988" s="129" t="s">
        <v>733</v>
      </c>
      <c r="C1988" s="129" t="s">
        <v>727</v>
      </c>
      <c r="E1988" s="129" t="s">
        <v>739</v>
      </c>
      <c r="F1988" s="129" t="s">
        <v>606</v>
      </c>
      <c r="H1988" s="129" t="s">
        <v>757</v>
      </c>
      <c r="I1988" s="199">
        <v>129.85599999999999</v>
      </c>
    </row>
    <row r="1989" spans="1:9" x14ac:dyDescent="0.25">
      <c r="A1989" s="129">
        <v>2010</v>
      </c>
      <c r="B1989" s="129" t="s">
        <v>733</v>
      </c>
      <c r="C1989" s="129" t="s">
        <v>727</v>
      </c>
      <c r="E1989" s="129" t="s">
        <v>740</v>
      </c>
      <c r="F1989" s="129" t="s">
        <v>606</v>
      </c>
      <c r="H1989" s="129" t="s">
        <v>757</v>
      </c>
      <c r="I1989" s="199">
        <v>297.59199999999998</v>
      </c>
    </row>
    <row r="1990" spans="1:9" x14ac:dyDescent="0.25">
      <c r="A1990" s="129">
        <v>2010</v>
      </c>
      <c r="B1990" s="129" t="s">
        <v>738</v>
      </c>
      <c r="D1990" s="129" t="s">
        <v>728</v>
      </c>
      <c r="E1990" s="129" t="s">
        <v>678</v>
      </c>
      <c r="F1990" s="129" t="s">
        <v>606</v>
      </c>
      <c r="H1990" s="129" t="s">
        <v>757</v>
      </c>
      <c r="I1990" s="199">
        <v>427.44799999999998</v>
      </c>
    </row>
    <row r="1991" spans="1:9" x14ac:dyDescent="0.25">
      <c r="A1991" s="129">
        <v>2010</v>
      </c>
      <c r="B1991" s="129" t="s">
        <v>733</v>
      </c>
      <c r="C1991" s="129" t="s">
        <v>727</v>
      </c>
      <c r="E1991" s="129" t="s">
        <v>741</v>
      </c>
      <c r="F1991" s="129" t="s">
        <v>606</v>
      </c>
      <c r="H1991" s="129" t="s">
        <v>757</v>
      </c>
      <c r="I1991" s="199">
        <v>733.62199999999996</v>
      </c>
    </row>
    <row r="1992" spans="1:9" x14ac:dyDescent="0.25">
      <c r="A1992" s="129">
        <v>2010</v>
      </c>
      <c r="B1992" s="129" t="s">
        <v>733</v>
      </c>
      <c r="C1992" s="129" t="s">
        <v>727</v>
      </c>
      <c r="E1992" s="129" t="s">
        <v>742</v>
      </c>
      <c r="F1992" s="129" t="s">
        <v>606</v>
      </c>
      <c r="H1992" s="129" t="s">
        <v>757</v>
      </c>
      <c r="I1992" s="199">
        <v>474.88099999999997</v>
      </c>
    </row>
    <row r="1993" spans="1:9" x14ac:dyDescent="0.25">
      <c r="A1993" s="129">
        <v>2010</v>
      </c>
      <c r="B1993" s="129" t="s">
        <v>738</v>
      </c>
      <c r="D1993" s="129" t="s">
        <v>728</v>
      </c>
      <c r="E1993" s="129" t="s">
        <v>679</v>
      </c>
      <c r="F1993" s="129" t="s">
        <v>606</v>
      </c>
      <c r="H1993" s="129" t="s">
        <v>757</v>
      </c>
      <c r="I1993" s="199">
        <v>1208.5029999999999</v>
      </c>
    </row>
    <row r="1994" spans="1:9" x14ac:dyDescent="0.25">
      <c r="A1994" s="129">
        <v>2010</v>
      </c>
      <c r="B1994" s="129" t="s">
        <v>733</v>
      </c>
      <c r="C1994" s="129" t="s">
        <v>727</v>
      </c>
      <c r="E1994" s="129" t="s">
        <v>743</v>
      </c>
      <c r="F1994" s="129" t="s">
        <v>606</v>
      </c>
      <c r="H1994" s="129" t="s">
        <v>757</v>
      </c>
      <c r="I1994" s="199"/>
    </row>
    <row r="1995" spans="1:9" x14ac:dyDescent="0.25">
      <c r="A1995" s="129">
        <v>2010</v>
      </c>
      <c r="B1995" s="129" t="s">
        <v>733</v>
      </c>
      <c r="C1995" s="129" t="s">
        <v>727</v>
      </c>
      <c r="E1995" s="129" t="s">
        <v>744</v>
      </c>
      <c r="F1995" s="129" t="s">
        <v>606</v>
      </c>
      <c r="H1995" s="129" t="s">
        <v>757</v>
      </c>
      <c r="I1995" s="199"/>
    </row>
    <row r="1996" spans="1:9" x14ac:dyDescent="0.25">
      <c r="A1996" s="129">
        <v>2010</v>
      </c>
      <c r="B1996" s="129" t="s">
        <v>738</v>
      </c>
      <c r="D1996" s="129" t="s">
        <v>728</v>
      </c>
      <c r="E1996" s="129" t="s">
        <v>680</v>
      </c>
      <c r="F1996" s="129" t="s">
        <v>606</v>
      </c>
      <c r="H1996" s="129" t="s">
        <v>757</v>
      </c>
      <c r="I1996" s="199">
        <v>509</v>
      </c>
    </row>
    <row r="1997" spans="1:9" x14ac:dyDescent="0.25">
      <c r="A1997" s="129">
        <v>2010</v>
      </c>
      <c r="C1997" s="129" t="s">
        <v>727</v>
      </c>
      <c r="D1997" s="129" t="s">
        <v>728</v>
      </c>
      <c r="E1997" s="129" t="s">
        <v>681</v>
      </c>
      <c r="F1997" s="129" t="s">
        <v>606</v>
      </c>
      <c r="H1997" s="129" t="s">
        <v>757</v>
      </c>
      <c r="I1997" s="199">
        <v>1228.761</v>
      </c>
    </row>
    <row r="1998" spans="1:9" x14ac:dyDescent="0.25">
      <c r="A1998" s="129">
        <v>2010</v>
      </c>
      <c r="B1998" s="129" t="s">
        <v>733</v>
      </c>
      <c r="C1998" s="129" t="s">
        <v>727</v>
      </c>
      <c r="E1998" s="129" t="s">
        <v>745</v>
      </c>
      <c r="F1998" s="129" t="s">
        <v>606</v>
      </c>
      <c r="H1998" s="129" t="s">
        <v>757</v>
      </c>
      <c r="I1998" s="199">
        <v>3053.0910000000003</v>
      </c>
    </row>
    <row r="1999" spans="1:9" x14ac:dyDescent="0.25">
      <c r="A1999" s="129">
        <v>2010</v>
      </c>
      <c r="B1999" s="129" t="s">
        <v>733</v>
      </c>
      <c r="C1999" s="129" t="s">
        <v>727</v>
      </c>
      <c r="E1999" s="129" t="s">
        <v>746</v>
      </c>
      <c r="F1999" s="129" t="s">
        <v>606</v>
      </c>
      <c r="H1999" s="129" t="s">
        <v>757</v>
      </c>
      <c r="I1999" s="199">
        <v>204.72800000000001</v>
      </c>
    </row>
    <row r="2000" spans="1:9" x14ac:dyDescent="0.25">
      <c r="A2000" s="129">
        <v>2010</v>
      </c>
      <c r="B2000" s="129" t="s">
        <v>738</v>
      </c>
      <c r="D2000" s="129" t="s">
        <v>728</v>
      </c>
      <c r="E2000" s="129" t="s">
        <v>682</v>
      </c>
      <c r="F2000" s="129" t="s">
        <v>606</v>
      </c>
      <c r="H2000" s="129" t="s">
        <v>757</v>
      </c>
      <c r="I2000" s="199">
        <v>3257.8190000000004</v>
      </c>
    </row>
    <row r="2001" spans="1:9" x14ac:dyDescent="0.25">
      <c r="A2001" s="129">
        <v>2010</v>
      </c>
      <c r="C2001" s="129" t="s">
        <v>727</v>
      </c>
      <c r="D2001" s="129" t="s">
        <v>728</v>
      </c>
      <c r="E2001" s="129" t="s">
        <v>683</v>
      </c>
      <c r="F2001" s="129" t="s">
        <v>606</v>
      </c>
      <c r="H2001" s="129" t="s">
        <v>757</v>
      </c>
      <c r="I2001" s="199">
        <v>463.10500000000002</v>
      </c>
    </row>
    <row r="2002" spans="1:9" x14ac:dyDescent="0.25">
      <c r="A2002" s="129">
        <v>2010</v>
      </c>
      <c r="B2002" s="129" t="s">
        <v>733</v>
      </c>
      <c r="E2002" s="129" t="s">
        <v>747</v>
      </c>
      <c r="F2002" s="129" t="s">
        <v>606</v>
      </c>
      <c r="H2002" s="129" t="s">
        <v>757</v>
      </c>
      <c r="I2002" s="199">
        <v>4492.9179999999997</v>
      </c>
    </row>
    <row r="2003" spans="1:9" x14ac:dyDescent="0.25">
      <c r="A2003" s="129">
        <v>2010</v>
      </c>
      <c r="B2003" s="129" t="s">
        <v>733</v>
      </c>
      <c r="E2003" s="129" t="s">
        <v>748</v>
      </c>
      <c r="F2003" s="129" t="s">
        <v>606</v>
      </c>
      <c r="H2003" s="129" t="s">
        <v>757</v>
      </c>
      <c r="I2003" s="199">
        <v>152.797</v>
      </c>
    </row>
    <row r="2004" spans="1:9" x14ac:dyDescent="0.25">
      <c r="A2004" s="129">
        <v>2010</v>
      </c>
      <c r="B2004" s="129" t="s">
        <v>738</v>
      </c>
      <c r="C2004" s="129" t="s">
        <v>727</v>
      </c>
      <c r="D2004" s="129" t="s">
        <v>728</v>
      </c>
      <c r="E2004" s="129" t="s">
        <v>684</v>
      </c>
      <c r="F2004" s="129" t="s">
        <v>606</v>
      </c>
      <c r="H2004" s="129" t="s">
        <v>757</v>
      </c>
      <c r="I2004" s="199">
        <v>4645.7149999999992</v>
      </c>
    </row>
    <row r="2005" spans="1:9" x14ac:dyDescent="0.25">
      <c r="A2005" s="129">
        <v>2010</v>
      </c>
      <c r="C2005" s="129" t="s">
        <v>727</v>
      </c>
      <c r="D2005" s="129" t="s">
        <v>728</v>
      </c>
      <c r="E2005" s="129" t="s">
        <v>685</v>
      </c>
      <c r="F2005" s="129" t="s">
        <v>606</v>
      </c>
      <c r="H2005" s="129" t="s">
        <v>757</v>
      </c>
      <c r="I2005" s="199">
        <v>304.44399999999996</v>
      </c>
    </row>
    <row r="2006" spans="1:9" x14ac:dyDescent="0.25">
      <c r="A2006" s="129">
        <v>2010</v>
      </c>
      <c r="B2006" s="129" t="s">
        <v>733</v>
      </c>
      <c r="C2006" s="129" t="s">
        <v>727</v>
      </c>
      <c r="E2006" s="129" t="s">
        <v>749</v>
      </c>
      <c r="F2006" s="129" t="s">
        <v>606</v>
      </c>
      <c r="H2006" s="129" t="s">
        <v>757</v>
      </c>
      <c r="I2006" s="199">
        <v>1213.2840000000001</v>
      </c>
    </row>
    <row r="2007" spans="1:9" x14ac:dyDescent="0.25">
      <c r="A2007" s="129">
        <v>2010</v>
      </c>
      <c r="B2007" s="129" t="s">
        <v>733</v>
      </c>
      <c r="C2007" s="129" t="s">
        <v>727</v>
      </c>
      <c r="E2007" s="129" t="s">
        <v>750</v>
      </c>
      <c r="F2007" s="129" t="s">
        <v>606</v>
      </c>
      <c r="H2007" s="129" t="s">
        <v>757</v>
      </c>
      <c r="I2007" s="199">
        <v>81.483000000000004</v>
      </c>
    </row>
    <row r="2008" spans="1:9" x14ac:dyDescent="0.25">
      <c r="A2008" s="129">
        <v>2010</v>
      </c>
      <c r="B2008" s="129" t="s">
        <v>738</v>
      </c>
      <c r="D2008" s="129" t="s">
        <v>728</v>
      </c>
      <c r="E2008" s="129" t="s">
        <v>686</v>
      </c>
      <c r="F2008" s="129" t="s">
        <v>606</v>
      </c>
      <c r="H2008" s="129" t="s">
        <v>757</v>
      </c>
      <c r="I2008" s="199">
        <v>1294.7670000000001</v>
      </c>
    </row>
    <row r="2009" spans="1:9" x14ac:dyDescent="0.25">
      <c r="A2009" s="129">
        <v>2010</v>
      </c>
      <c r="B2009" s="129" t="s">
        <v>733</v>
      </c>
      <c r="C2009" s="129" t="s">
        <v>727</v>
      </c>
      <c r="E2009" s="129" t="s">
        <v>734</v>
      </c>
      <c r="F2009" s="129" t="s">
        <v>606</v>
      </c>
      <c r="H2009" s="129" t="s">
        <v>758</v>
      </c>
      <c r="I2009" s="199">
        <v>315.10164383561641</v>
      </c>
    </row>
    <row r="2010" spans="1:9" x14ac:dyDescent="0.25">
      <c r="A2010" s="129">
        <v>2010</v>
      </c>
      <c r="B2010" s="129" t="s">
        <v>733</v>
      </c>
      <c r="C2010" s="129" t="s">
        <v>727</v>
      </c>
      <c r="E2010" s="129" t="s">
        <v>736</v>
      </c>
      <c r="F2010" s="129" t="s">
        <v>606</v>
      </c>
      <c r="H2010" s="129" t="s">
        <v>758</v>
      </c>
      <c r="I2010" s="199">
        <v>1117.0088904109589</v>
      </c>
    </row>
    <row r="2011" spans="1:9" x14ac:dyDescent="0.25">
      <c r="A2011" s="129">
        <v>2010</v>
      </c>
      <c r="B2011" s="129" t="s">
        <v>733</v>
      </c>
      <c r="C2011" s="129" t="s">
        <v>727</v>
      </c>
      <c r="E2011" s="129" t="s">
        <v>737</v>
      </c>
      <c r="F2011" s="129" t="s">
        <v>606</v>
      </c>
      <c r="H2011" s="129" t="s">
        <v>758</v>
      </c>
      <c r="I2011" s="199">
        <v>423.74997260273972</v>
      </c>
    </row>
    <row r="2012" spans="1:9" x14ac:dyDescent="0.25">
      <c r="A2012" s="129">
        <v>2010</v>
      </c>
      <c r="B2012" s="129" t="s">
        <v>738</v>
      </c>
      <c r="D2012" s="129" t="s">
        <v>728</v>
      </c>
      <c r="E2012" s="129" t="s">
        <v>676</v>
      </c>
      <c r="F2012" s="129" t="s">
        <v>606</v>
      </c>
      <c r="H2012" s="129" t="s">
        <v>758</v>
      </c>
      <c r="I2012" s="199">
        <v>1855.860506849315</v>
      </c>
    </row>
    <row r="2013" spans="1:9" x14ac:dyDescent="0.25">
      <c r="A2013" s="129">
        <v>2010</v>
      </c>
      <c r="C2013" s="129" t="s">
        <v>727</v>
      </c>
      <c r="D2013" s="129" t="s">
        <v>728</v>
      </c>
      <c r="E2013" s="129" t="s">
        <v>677</v>
      </c>
      <c r="F2013" s="129" t="s">
        <v>606</v>
      </c>
      <c r="H2013" s="129" t="s">
        <v>758</v>
      </c>
      <c r="I2013" s="199">
        <v>2652.3392191780817</v>
      </c>
    </row>
    <row r="2014" spans="1:9" x14ac:dyDescent="0.25">
      <c r="A2014" s="129">
        <v>2010</v>
      </c>
      <c r="B2014" s="129" t="s">
        <v>733</v>
      </c>
      <c r="C2014" s="129" t="s">
        <v>727</v>
      </c>
      <c r="E2014" s="129" t="s">
        <v>739</v>
      </c>
      <c r="F2014" s="129" t="s">
        <v>606</v>
      </c>
      <c r="H2014" s="129" t="s">
        <v>758</v>
      </c>
      <c r="I2014" s="199">
        <v>84.960136986301364</v>
      </c>
    </row>
    <row r="2015" spans="1:9" x14ac:dyDescent="0.25">
      <c r="A2015" s="129">
        <v>2010</v>
      </c>
      <c r="B2015" s="129" t="s">
        <v>733</v>
      </c>
      <c r="C2015" s="129" t="s">
        <v>727</v>
      </c>
      <c r="E2015" s="129" t="s">
        <v>740</v>
      </c>
      <c r="F2015" s="129" t="s">
        <v>606</v>
      </c>
      <c r="H2015" s="129" t="s">
        <v>758</v>
      </c>
      <c r="I2015" s="199">
        <v>187.58494520547947</v>
      </c>
    </row>
    <row r="2016" spans="1:9" x14ac:dyDescent="0.25">
      <c r="A2016" s="129">
        <v>2010</v>
      </c>
      <c r="B2016" s="129" t="s">
        <v>738</v>
      </c>
      <c r="D2016" s="129" t="s">
        <v>728</v>
      </c>
      <c r="E2016" s="129" t="s">
        <v>678</v>
      </c>
      <c r="F2016" s="129" t="s">
        <v>606</v>
      </c>
      <c r="H2016" s="129" t="s">
        <v>758</v>
      </c>
      <c r="I2016" s="199">
        <v>272.54508219178081</v>
      </c>
    </row>
    <row r="2017" spans="1:9" x14ac:dyDescent="0.25">
      <c r="A2017" s="129">
        <v>2010</v>
      </c>
      <c r="B2017" s="129" t="s">
        <v>733</v>
      </c>
      <c r="C2017" s="129" t="s">
        <v>727</v>
      </c>
      <c r="E2017" s="129" t="s">
        <v>741</v>
      </c>
      <c r="F2017" s="129" t="s">
        <v>606</v>
      </c>
      <c r="H2017" s="129" t="s">
        <v>758</v>
      </c>
      <c r="I2017" s="199">
        <v>435.09691780821925</v>
      </c>
    </row>
    <row r="2018" spans="1:9" x14ac:dyDescent="0.25">
      <c r="A2018" s="129">
        <v>2010</v>
      </c>
      <c r="B2018" s="129" t="s">
        <v>733</v>
      </c>
      <c r="C2018" s="129" t="s">
        <v>727</v>
      </c>
      <c r="E2018" s="129" t="s">
        <v>742</v>
      </c>
      <c r="F2018" s="129" t="s">
        <v>606</v>
      </c>
      <c r="H2018" s="129" t="s">
        <v>758</v>
      </c>
      <c r="I2018" s="199">
        <v>229.30860273972598</v>
      </c>
    </row>
    <row r="2019" spans="1:9" x14ac:dyDescent="0.25">
      <c r="A2019" s="129">
        <v>2010</v>
      </c>
      <c r="B2019" s="129" t="s">
        <v>738</v>
      </c>
      <c r="D2019" s="129" t="s">
        <v>728</v>
      </c>
      <c r="E2019" s="129" t="s">
        <v>679</v>
      </c>
      <c r="F2019" s="129" t="s">
        <v>606</v>
      </c>
      <c r="H2019" s="129" t="s">
        <v>758</v>
      </c>
      <c r="I2019" s="199">
        <v>664.40552054794523</v>
      </c>
    </row>
    <row r="2020" spans="1:9" x14ac:dyDescent="0.25">
      <c r="A2020" s="129">
        <v>2010</v>
      </c>
      <c r="B2020" s="129" t="s">
        <v>733</v>
      </c>
      <c r="C2020" s="129" t="s">
        <v>727</v>
      </c>
      <c r="E2020" s="129" t="s">
        <v>743</v>
      </c>
      <c r="F2020" s="129" t="s">
        <v>606</v>
      </c>
      <c r="H2020" s="129" t="s">
        <v>758</v>
      </c>
      <c r="I2020" s="199"/>
    </row>
    <row r="2021" spans="1:9" x14ac:dyDescent="0.25">
      <c r="A2021" s="129">
        <v>2010</v>
      </c>
      <c r="B2021" s="129" t="s">
        <v>733</v>
      </c>
      <c r="C2021" s="129" t="s">
        <v>727</v>
      </c>
      <c r="E2021" s="129" t="s">
        <v>744</v>
      </c>
      <c r="F2021" s="129" t="s">
        <v>606</v>
      </c>
      <c r="H2021" s="129" t="s">
        <v>758</v>
      </c>
      <c r="I2021" s="199"/>
    </row>
    <row r="2022" spans="1:9" x14ac:dyDescent="0.25">
      <c r="A2022" s="129">
        <v>2010</v>
      </c>
      <c r="B2022" s="129" t="s">
        <v>738</v>
      </c>
      <c r="D2022" s="129" t="s">
        <v>728</v>
      </c>
      <c r="E2022" s="129" t="s">
        <v>680</v>
      </c>
      <c r="F2022" s="129" t="s">
        <v>606</v>
      </c>
      <c r="H2022" s="129" t="s">
        <v>758</v>
      </c>
      <c r="I2022" s="199">
        <v>310</v>
      </c>
    </row>
    <row r="2023" spans="1:9" x14ac:dyDescent="0.25">
      <c r="A2023" s="129">
        <v>2010</v>
      </c>
      <c r="C2023" s="129" t="s">
        <v>727</v>
      </c>
      <c r="D2023" s="129" t="s">
        <v>728</v>
      </c>
      <c r="E2023" s="129" t="s">
        <v>681</v>
      </c>
      <c r="F2023" s="129" t="s">
        <v>606</v>
      </c>
      <c r="H2023" s="129" t="s">
        <v>758</v>
      </c>
      <c r="I2023" s="199">
        <v>539.18608219178088</v>
      </c>
    </row>
    <row r="2024" spans="1:9" x14ac:dyDescent="0.25">
      <c r="A2024" s="129">
        <v>2010</v>
      </c>
      <c r="B2024" s="129" t="s">
        <v>733</v>
      </c>
      <c r="C2024" s="129" t="s">
        <v>727</v>
      </c>
      <c r="E2024" s="129" t="s">
        <v>745</v>
      </c>
      <c r="F2024" s="129" t="s">
        <v>606</v>
      </c>
      <c r="H2024" s="129" t="s">
        <v>758</v>
      </c>
      <c r="I2024" s="199">
        <v>1203.4713698630137</v>
      </c>
    </row>
    <row r="2025" spans="1:9" x14ac:dyDescent="0.25">
      <c r="A2025" s="129">
        <v>2010</v>
      </c>
      <c r="B2025" s="129" t="s">
        <v>733</v>
      </c>
      <c r="C2025" s="129" t="s">
        <v>727</v>
      </c>
      <c r="E2025" s="129" t="s">
        <v>746</v>
      </c>
      <c r="F2025" s="129" t="s">
        <v>606</v>
      </c>
      <c r="H2025" s="129" t="s">
        <v>758</v>
      </c>
      <c r="I2025" s="199">
        <v>96.823616438356169</v>
      </c>
    </row>
    <row r="2026" spans="1:9" x14ac:dyDescent="0.25">
      <c r="A2026" s="129">
        <v>2010</v>
      </c>
      <c r="B2026" s="129" t="s">
        <v>738</v>
      </c>
      <c r="D2026" s="129" t="s">
        <v>728</v>
      </c>
      <c r="E2026" s="129" t="s">
        <v>682</v>
      </c>
      <c r="F2026" s="129" t="s">
        <v>606</v>
      </c>
      <c r="H2026" s="129" t="s">
        <v>758</v>
      </c>
      <c r="I2026" s="199">
        <v>1300.2949863013698</v>
      </c>
    </row>
    <row r="2027" spans="1:9" x14ac:dyDescent="0.25">
      <c r="A2027" s="129">
        <v>2010</v>
      </c>
      <c r="C2027" s="129" t="s">
        <v>727</v>
      </c>
      <c r="D2027" s="129" t="s">
        <v>728</v>
      </c>
      <c r="E2027" s="129" t="s">
        <v>683</v>
      </c>
      <c r="F2027" s="129" t="s">
        <v>606</v>
      </c>
      <c r="H2027" s="129" t="s">
        <v>758</v>
      </c>
      <c r="I2027" s="199">
        <v>327.93697260273973</v>
      </c>
    </row>
    <row r="2028" spans="1:9" x14ac:dyDescent="0.25">
      <c r="A2028" s="129">
        <v>2010</v>
      </c>
      <c r="B2028" s="129" t="s">
        <v>733</v>
      </c>
      <c r="E2028" s="129" t="s">
        <v>747</v>
      </c>
      <c r="F2028" s="129" t="s">
        <v>606</v>
      </c>
      <c r="H2028" s="129" t="s">
        <v>758</v>
      </c>
      <c r="I2028" s="199">
        <v>1110.3784520547945</v>
      </c>
    </row>
    <row r="2029" spans="1:9" x14ac:dyDescent="0.25">
      <c r="A2029" s="129">
        <v>2010</v>
      </c>
      <c r="B2029" s="129" t="s">
        <v>733</v>
      </c>
      <c r="E2029" s="129" t="s">
        <v>748</v>
      </c>
      <c r="F2029" s="129" t="s">
        <v>606</v>
      </c>
      <c r="H2029" s="129" t="s">
        <v>758</v>
      </c>
      <c r="I2029" s="199">
        <v>101.03639726027399</v>
      </c>
    </row>
    <row r="2030" spans="1:9" x14ac:dyDescent="0.25">
      <c r="A2030" s="129">
        <v>2010</v>
      </c>
      <c r="B2030" s="129" t="s">
        <v>738</v>
      </c>
      <c r="C2030" s="129" t="s">
        <v>727</v>
      </c>
      <c r="D2030" s="129" t="s">
        <v>728</v>
      </c>
      <c r="E2030" s="129" t="s">
        <v>684</v>
      </c>
      <c r="F2030" s="129" t="s">
        <v>606</v>
      </c>
      <c r="H2030" s="129" t="s">
        <v>758</v>
      </c>
      <c r="I2030" s="199">
        <v>1211.4148493150685</v>
      </c>
    </row>
    <row r="2031" spans="1:9" x14ac:dyDescent="0.25">
      <c r="A2031" s="129">
        <v>2010</v>
      </c>
      <c r="C2031" s="129" t="s">
        <v>727</v>
      </c>
      <c r="D2031" s="129" t="s">
        <v>728</v>
      </c>
      <c r="E2031" s="129" t="s">
        <v>685</v>
      </c>
      <c r="F2031" s="129" t="s">
        <v>606</v>
      </c>
      <c r="H2031" s="129" t="s">
        <v>758</v>
      </c>
      <c r="I2031" s="199">
        <v>103.39452054794522</v>
      </c>
    </row>
    <row r="2032" spans="1:9" x14ac:dyDescent="0.25">
      <c r="A2032" s="129">
        <v>2010</v>
      </c>
      <c r="B2032" s="129" t="s">
        <v>733</v>
      </c>
      <c r="C2032" s="129" t="s">
        <v>727</v>
      </c>
      <c r="E2032" s="129" t="s">
        <v>749</v>
      </c>
      <c r="F2032" s="129" t="s">
        <v>606</v>
      </c>
      <c r="H2032" s="129" t="s">
        <v>758</v>
      </c>
      <c r="I2032" s="199">
        <v>482.72109589041099</v>
      </c>
    </row>
    <row r="2033" spans="1:9" x14ac:dyDescent="0.25">
      <c r="A2033" s="129">
        <v>2010</v>
      </c>
      <c r="B2033" s="129" t="s">
        <v>733</v>
      </c>
      <c r="C2033" s="129" t="s">
        <v>727</v>
      </c>
      <c r="E2033" s="129" t="s">
        <v>750</v>
      </c>
      <c r="F2033" s="129" t="s">
        <v>606</v>
      </c>
      <c r="H2033" s="129" t="s">
        <v>758</v>
      </c>
      <c r="I2033" s="199">
        <v>18.595260273972603</v>
      </c>
    </row>
    <row r="2034" spans="1:9" x14ac:dyDescent="0.25">
      <c r="A2034" s="129">
        <v>2010</v>
      </c>
      <c r="B2034" s="129" t="s">
        <v>738</v>
      </c>
      <c r="D2034" s="129" t="s">
        <v>728</v>
      </c>
      <c r="E2034" s="129" t="s">
        <v>686</v>
      </c>
      <c r="F2034" s="129" t="s">
        <v>606</v>
      </c>
      <c r="H2034" s="129" t="s">
        <v>758</v>
      </c>
      <c r="I2034" s="199">
        <v>501.31635616438359</v>
      </c>
    </row>
    <row r="2035" spans="1:9" x14ac:dyDescent="0.25">
      <c r="A2035" s="129">
        <v>2010</v>
      </c>
      <c r="B2035" s="129" t="s">
        <v>733</v>
      </c>
      <c r="C2035" s="129" t="s">
        <v>727</v>
      </c>
      <c r="E2035" s="129" t="s">
        <v>734</v>
      </c>
      <c r="F2035" s="129" t="s">
        <v>606</v>
      </c>
      <c r="H2035" s="129" t="s">
        <v>759</v>
      </c>
      <c r="I2035" s="199">
        <v>2.4700178898778633</v>
      </c>
    </row>
    <row r="2036" spans="1:9" x14ac:dyDescent="0.25">
      <c r="A2036" s="129">
        <v>2010</v>
      </c>
      <c r="B2036" s="129" t="s">
        <v>733</v>
      </c>
      <c r="C2036" s="129" t="s">
        <v>727</v>
      </c>
      <c r="E2036" s="129" t="s">
        <v>736</v>
      </c>
      <c r="F2036" s="129" t="s">
        <v>606</v>
      </c>
      <c r="H2036" s="129" t="s">
        <v>759</v>
      </c>
      <c r="I2036" s="199">
        <v>8.1091856648381437</v>
      </c>
    </row>
    <row r="2037" spans="1:9" x14ac:dyDescent="0.25">
      <c r="A2037" s="129">
        <v>2010</v>
      </c>
      <c r="B2037" s="129" t="s">
        <v>733</v>
      </c>
      <c r="C2037" s="129" t="s">
        <v>727</v>
      </c>
      <c r="E2037" s="129" t="s">
        <v>737</v>
      </c>
      <c r="F2037" s="129" t="s">
        <v>606</v>
      </c>
      <c r="H2037" s="129" t="s">
        <v>759</v>
      </c>
      <c r="I2037" s="199">
        <v>4.0392745844539393</v>
      </c>
    </row>
    <row r="2038" spans="1:9" x14ac:dyDescent="0.25">
      <c r="A2038" s="129">
        <v>2010</v>
      </c>
      <c r="B2038" s="129" t="s">
        <v>738</v>
      </c>
      <c r="D2038" s="129" t="s">
        <v>728</v>
      </c>
      <c r="E2038" s="129" t="s">
        <v>676</v>
      </c>
      <c r="F2038" s="129" t="s">
        <v>606</v>
      </c>
      <c r="H2038" s="129" t="s">
        <v>759</v>
      </c>
      <c r="I2038" s="199">
        <v>5.6879326424189882</v>
      </c>
    </row>
    <row r="2039" spans="1:9" x14ac:dyDescent="0.25">
      <c r="A2039" s="129">
        <v>2010</v>
      </c>
      <c r="C2039" s="129" t="s">
        <v>727</v>
      </c>
      <c r="D2039" s="129" t="s">
        <v>728</v>
      </c>
      <c r="E2039" s="129" t="s">
        <v>677</v>
      </c>
      <c r="F2039" s="129" t="s">
        <v>606</v>
      </c>
      <c r="H2039" s="129" t="s">
        <v>759</v>
      </c>
      <c r="I2039" s="199">
        <v>19.72336161946631</v>
      </c>
    </row>
    <row r="2040" spans="1:9" x14ac:dyDescent="0.25">
      <c r="A2040" s="129">
        <v>2010</v>
      </c>
      <c r="B2040" s="129" t="s">
        <v>733</v>
      </c>
      <c r="C2040" s="129" t="s">
        <v>727</v>
      </c>
      <c r="E2040" s="129" t="s">
        <v>739</v>
      </c>
      <c r="F2040" s="129" t="s">
        <v>606</v>
      </c>
      <c r="H2040" s="129" t="s">
        <v>759</v>
      </c>
      <c r="I2040" s="199">
        <v>1.1255158382666786</v>
      </c>
    </row>
    <row r="2041" spans="1:9" x14ac:dyDescent="0.25">
      <c r="A2041" s="129">
        <v>2010</v>
      </c>
      <c r="B2041" s="129" t="s">
        <v>733</v>
      </c>
      <c r="C2041" s="129" t="s">
        <v>727</v>
      </c>
      <c r="E2041" s="129" t="s">
        <v>740</v>
      </c>
      <c r="F2041" s="129" t="s">
        <v>606</v>
      </c>
      <c r="H2041" s="129" t="s">
        <v>759</v>
      </c>
      <c r="I2041" s="199">
        <v>2.6152654198341394</v>
      </c>
    </row>
    <row r="2042" spans="1:9" x14ac:dyDescent="0.25">
      <c r="A2042" s="129">
        <v>2010</v>
      </c>
      <c r="B2042" s="129" t="s">
        <v>738</v>
      </c>
      <c r="D2042" s="129" t="s">
        <v>728</v>
      </c>
      <c r="E2042" s="129" t="s">
        <v>678</v>
      </c>
      <c r="F2042" s="129" t="s">
        <v>606</v>
      </c>
      <c r="H2042" s="129" t="s">
        <v>759</v>
      </c>
      <c r="I2042" s="199">
        <v>1.8595065505087454</v>
      </c>
    </row>
    <row r="2043" spans="1:9" x14ac:dyDescent="0.25">
      <c r="A2043" s="129">
        <v>2010</v>
      </c>
      <c r="B2043" s="129" t="s">
        <v>733</v>
      </c>
      <c r="C2043" s="129" t="s">
        <v>727</v>
      </c>
      <c r="E2043" s="129" t="s">
        <v>741</v>
      </c>
      <c r="F2043" s="129" t="s">
        <v>606</v>
      </c>
      <c r="H2043" s="129" t="s">
        <v>759</v>
      </c>
      <c r="I2043" s="199">
        <v>5.0500116738583403</v>
      </c>
    </row>
    <row r="2044" spans="1:9" x14ac:dyDescent="0.25">
      <c r="A2044" s="129">
        <v>2010</v>
      </c>
      <c r="B2044" s="129" t="s">
        <v>733</v>
      </c>
      <c r="C2044" s="129" t="s">
        <v>727</v>
      </c>
      <c r="E2044" s="129" t="s">
        <v>742</v>
      </c>
      <c r="F2044" s="129" t="s">
        <v>606</v>
      </c>
      <c r="H2044" s="129" t="s">
        <v>759</v>
      </c>
      <c r="I2044" s="199">
        <v>4.1876170265884411</v>
      </c>
    </row>
    <row r="2045" spans="1:9" x14ac:dyDescent="0.25">
      <c r="A2045" s="129">
        <v>2010</v>
      </c>
      <c r="B2045" s="129" t="s">
        <v>738</v>
      </c>
      <c r="D2045" s="129" t="s">
        <v>728</v>
      </c>
      <c r="E2045" s="129" t="s">
        <v>679</v>
      </c>
      <c r="F2045" s="129" t="s">
        <v>606</v>
      </c>
      <c r="H2045" s="129" t="s">
        <v>759</v>
      </c>
      <c r="I2045" s="199">
        <v>4.6868693947942139</v>
      </c>
    </row>
    <row r="2046" spans="1:9" x14ac:dyDescent="0.25">
      <c r="A2046" s="129">
        <v>2010</v>
      </c>
      <c r="B2046" s="129" t="s">
        <v>733</v>
      </c>
      <c r="C2046" s="129" t="s">
        <v>727</v>
      </c>
      <c r="E2046" s="129" t="s">
        <v>743</v>
      </c>
      <c r="F2046" s="129" t="s">
        <v>606</v>
      </c>
      <c r="H2046" s="129" t="s">
        <v>759</v>
      </c>
      <c r="I2046" s="199"/>
    </row>
    <row r="2047" spans="1:9" x14ac:dyDescent="0.25">
      <c r="A2047" s="129">
        <v>2010</v>
      </c>
      <c r="B2047" s="129" t="s">
        <v>733</v>
      </c>
      <c r="C2047" s="129" t="s">
        <v>727</v>
      </c>
      <c r="E2047" s="129" t="s">
        <v>744</v>
      </c>
      <c r="F2047" s="129" t="s">
        <v>606</v>
      </c>
      <c r="H2047" s="129" t="s">
        <v>759</v>
      </c>
      <c r="I2047" s="199"/>
    </row>
    <row r="2048" spans="1:9" x14ac:dyDescent="0.25">
      <c r="A2048" s="129">
        <v>2010</v>
      </c>
      <c r="B2048" s="129" t="s">
        <v>738</v>
      </c>
      <c r="D2048" s="129" t="s">
        <v>728</v>
      </c>
      <c r="E2048" s="129" t="s">
        <v>680</v>
      </c>
      <c r="F2048" s="129" t="s">
        <v>606</v>
      </c>
      <c r="H2048" s="129" t="s">
        <v>759</v>
      </c>
      <c r="I2048" s="199">
        <v>7.5392399929953271</v>
      </c>
    </row>
    <row r="2049" spans="1:9" x14ac:dyDescent="0.25">
      <c r="A2049" s="129">
        <v>2010</v>
      </c>
      <c r="C2049" s="129" t="s">
        <v>727</v>
      </c>
      <c r="D2049" s="129" t="s">
        <v>728</v>
      </c>
      <c r="E2049" s="129" t="s">
        <v>681</v>
      </c>
      <c r="F2049" s="129" t="s">
        <v>606</v>
      </c>
      <c r="H2049" s="129" t="s">
        <v>759</v>
      </c>
      <c r="I2049" s="199">
        <v>10.379798916520421</v>
      </c>
    </row>
    <row r="2050" spans="1:9" x14ac:dyDescent="0.25">
      <c r="A2050" s="129">
        <v>2010</v>
      </c>
      <c r="B2050" s="129" t="s">
        <v>733</v>
      </c>
      <c r="C2050" s="129" t="s">
        <v>727</v>
      </c>
      <c r="E2050" s="129" t="s">
        <v>745</v>
      </c>
      <c r="F2050" s="129" t="s">
        <v>606</v>
      </c>
      <c r="H2050" s="129" t="s">
        <v>759</v>
      </c>
      <c r="I2050" s="199">
        <v>9.94604705722905</v>
      </c>
    </row>
    <row r="2051" spans="1:9" x14ac:dyDescent="0.25">
      <c r="A2051" s="129">
        <v>2010</v>
      </c>
      <c r="B2051" s="129" t="s">
        <v>733</v>
      </c>
      <c r="C2051" s="129" t="s">
        <v>727</v>
      </c>
      <c r="E2051" s="129" t="s">
        <v>746</v>
      </c>
      <c r="F2051" s="129" t="s">
        <v>606</v>
      </c>
      <c r="H2051" s="129" t="s">
        <v>759</v>
      </c>
      <c r="I2051" s="199">
        <v>0.63317650757059785</v>
      </c>
    </row>
    <row r="2052" spans="1:9" x14ac:dyDescent="0.25">
      <c r="A2052" s="129">
        <v>2010</v>
      </c>
      <c r="B2052" s="129" t="s">
        <v>738</v>
      </c>
      <c r="D2052" s="129" t="s">
        <v>728</v>
      </c>
      <c r="E2052" s="129" t="s">
        <v>682</v>
      </c>
      <c r="F2052" s="129" t="s">
        <v>606</v>
      </c>
      <c r="H2052" s="129" t="s">
        <v>759</v>
      </c>
      <c r="I2052" s="199">
        <v>7.8022729801199828</v>
      </c>
    </row>
    <row r="2053" spans="1:9" x14ac:dyDescent="0.25">
      <c r="A2053" s="129">
        <v>2010</v>
      </c>
      <c r="C2053" s="129" t="s">
        <v>727</v>
      </c>
      <c r="D2053" s="129" t="s">
        <v>728</v>
      </c>
      <c r="E2053" s="129" t="s">
        <v>683</v>
      </c>
      <c r="F2053" s="129" t="s">
        <v>606</v>
      </c>
      <c r="H2053" s="129" t="s">
        <v>759</v>
      </c>
      <c r="I2053" s="199">
        <v>7.3942659693686963</v>
      </c>
    </row>
    <row r="2054" spans="1:9" x14ac:dyDescent="0.25">
      <c r="A2054" s="129">
        <v>2010</v>
      </c>
      <c r="B2054" s="129" t="s">
        <v>733</v>
      </c>
      <c r="E2054" s="129" t="s">
        <v>747</v>
      </c>
      <c r="F2054" s="129" t="s">
        <v>606</v>
      </c>
      <c r="H2054" s="129" t="s">
        <v>759</v>
      </c>
      <c r="I2054" s="199">
        <v>22.30284324728769</v>
      </c>
    </row>
    <row r="2055" spans="1:9" x14ac:dyDescent="0.25">
      <c r="A2055" s="129">
        <v>2010</v>
      </c>
      <c r="B2055" s="129" t="s">
        <v>733</v>
      </c>
      <c r="E2055" s="129" t="s">
        <v>748</v>
      </c>
      <c r="F2055" s="129" t="s">
        <v>606</v>
      </c>
      <c r="H2055" s="129" t="s">
        <v>759</v>
      </c>
      <c r="I2055" s="199">
        <v>0.87306356630768855</v>
      </c>
    </row>
    <row r="2056" spans="1:9" x14ac:dyDescent="0.25">
      <c r="A2056" s="129">
        <v>2010</v>
      </c>
      <c r="B2056" s="129" t="s">
        <v>738</v>
      </c>
      <c r="C2056" s="129" t="s">
        <v>727</v>
      </c>
      <c r="D2056" s="129" t="s">
        <v>728</v>
      </c>
      <c r="E2056" s="129" t="s">
        <v>684</v>
      </c>
      <c r="F2056" s="129" t="s">
        <v>606</v>
      </c>
      <c r="H2056" s="129" t="s">
        <v>759</v>
      </c>
      <c r="I2056" s="199">
        <v>13.877032091769289</v>
      </c>
    </row>
    <row r="2057" spans="1:9" x14ac:dyDescent="0.25">
      <c r="A2057" s="129">
        <v>2010</v>
      </c>
      <c r="C2057" s="129" t="s">
        <v>727</v>
      </c>
      <c r="D2057" s="129" t="s">
        <v>728</v>
      </c>
      <c r="E2057" s="129" t="s">
        <v>685</v>
      </c>
      <c r="F2057" s="129" t="s">
        <v>606</v>
      </c>
      <c r="H2057" s="129" t="s">
        <v>759</v>
      </c>
      <c r="I2057" s="199">
        <v>3.094933677929383</v>
      </c>
    </row>
    <row r="2058" spans="1:9" x14ac:dyDescent="0.25">
      <c r="A2058" s="129">
        <v>2010</v>
      </c>
      <c r="B2058" s="129" t="s">
        <v>733</v>
      </c>
      <c r="C2058" s="129" t="s">
        <v>727</v>
      </c>
      <c r="E2058" s="129" t="s">
        <v>749</v>
      </c>
      <c r="F2058" s="129" t="s">
        <v>606</v>
      </c>
      <c r="H2058" s="129" t="s">
        <v>759</v>
      </c>
      <c r="I2058" s="199">
        <v>7.1777916037093004</v>
      </c>
    </row>
    <row r="2059" spans="1:9" x14ac:dyDescent="0.25">
      <c r="A2059" s="129">
        <v>2010</v>
      </c>
      <c r="B2059" s="129" t="s">
        <v>733</v>
      </c>
      <c r="C2059" s="129" t="s">
        <v>727</v>
      </c>
      <c r="E2059" s="129" t="s">
        <v>750</v>
      </c>
      <c r="F2059" s="129" t="s">
        <v>606</v>
      </c>
      <c r="H2059" s="129" t="s">
        <v>759</v>
      </c>
      <c r="I2059" s="199">
        <v>0.64028652855700541</v>
      </c>
    </row>
    <row r="2060" spans="1:9" x14ac:dyDescent="0.25">
      <c r="A2060" s="129">
        <v>2010</v>
      </c>
      <c r="B2060" s="129" t="s">
        <v>738</v>
      </c>
      <c r="D2060" s="129" t="s">
        <v>728</v>
      </c>
      <c r="E2060" s="129" t="s">
        <v>686</v>
      </c>
      <c r="F2060" s="129" t="s">
        <v>606</v>
      </c>
      <c r="H2060" s="129" t="s">
        <v>759</v>
      </c>
      <c r="I2060" s="199">
        <v>7.8312840636581642</v>
      </c>
    </row>
    <row r="2061" spans="1:9" x14ac:dyDescent="0.25">
      <c r="A2061" s="129">
        <v>2011</v>
      </c>
      <c r="B2061" s="129" t="s">
        <v>733</v>
      </c>
      <c r="C2061" s="129" t="s">
        <v>727</v>
      </c>
      <c r="E2061" s="129" t="s">
        <v>734</v>
      </c>
      <c r="F2061" s="129" t="s">
        <v>606</v>
      </c>
      <c r="H2061" s="129" t="s">
        <v>756</v>
      </c>
      <c r="I2061" s="199">
        <v>686.27499999999998</v>
      </c>
    </row>
    <row r="2062" spans="1:9" x14ac:dyDescent="0.25">
      <c r="A2062" s="129">
        <v>2011</v>
      </c>
      <c r="B2062" s="129" t="s">
        <v>733</v>
      </c>
      <c r="C2062" s="129" t="s">
        <v>727</v>
      </c>
      <c r="E2062" s="129" t="s">
        <v>736</v>
      </c>
      <c r="F2062" s="129" t="s">
        <v>606</v>
      </c>
      <c r="H2062" s="129" t="s">
        <v>756</v>
      </c>
      <c r="I2062" s="199">
        <v>4542.04</v>
      </c>
    </row>
    <row r="2063" spans="1:9" x14ac:dyDescent="0.25">
      <c r="A2063" s="129">
        <v>2011</v>
      </c>
      <c r="B2063" s="129" t="s">
        <v>733</v>
      </c>
      <c r="C2063" s="129" t="s">
        <v>727</v>
      </c>
      <c r="E2063" s="129" t="s">
        <v>737</v>
      </c>
      <c r="F2063" s="129" t="s">
        <v>606</v>
      </c>
      <c r="H2063" s="129" t="s">
        <v>756</v>
      </c>
      <c r="I2063" s="199">
        <v>1072.4970000000001</v>
      </c>
    </row>
    <row r="2064" spans="1:9" x14ac:dyDescent="0.25">
      <c r="A2064" s="129">
        <v>2011</v>
      </c>
      <c r="B2064" s="129" t="s">
        <v>738</v>
      </c>
      <c r="D2064" s="129" t="s">
        <v>728</v>
      </c>
      <c r="E2064" s="129" t="s">
        <v>676</v>
      </c>
      <c r="F2064" s="129" t="s">
        <v>606</v>
      </c>
      <c r="H2064" s="129" t="s">
        <v>756</v>
      </c>
      <c r="I2064" s="199">
        <v>6300.8119999999999</v>
      </c>
    </row>
    <row r="2065" spans="1:9" x14ac:dyDescent="0.25">
      <c r="A2065" s="129">
        <v>2011</v>
      </c>
      <c r="C2065" s="129" t="s">
        <v>727</v>
      </c>
      <c r="D2065" s="129" t="s">
        <v>728</v>
      </c>
      <c r="E2065" s="129" t="s">
        <v>677</v>
      </c>
      <c r="F2065" s="129" t="s">
        <v>606</v>
      </c>
      <c r="H2065" s="129" t="s">
        <v>756</v>
      </c>
      <c r="I2065" s="199">
        <v>11629.027999999998</v>
      </c>
    </row>
    <row r="2066" spans="1:9" x14ac:dyDescent="0.25">
      <c r="A2066" s="129">
        <v>2011</v>
      </c>
      <c r="B2066" s="129" t="s">
        <v>733</v>
      </c>
      <c r="C2066" s="129" t="s">
        <v>727</v>
      </c>
      <c r="E2066" s="129" t="s">
        <v>739</v>
      </c>
      <c r="F2066" s="129" t="s">
        <v>606</v>
      </c>
      <c r="H2066" s="129" t="s">
        <v>756</v>
      </c>
      <c r="I2066" s="199">
        <v>190.94200000000001</v>
      </c>
    </row>
    <row r="2067" spans="1:9" x14ac:dyDescent="0.25">
      <c r="A2067" s="129">
        <v>2011</v>
      </c>
      <c r="B2067" s="129" t="s">
        <v>733</v>
      </c>
      <c r="C2067" s="129" t="s">
        <v>727</v>
      </c>
      <c r="E2067" s="129" t="s">
        <v>740</v>
      </c>
      <c r="F2067" s="129" t="s">
        <v>606</v>
      </c>
      <c r="H2067" s="129" t="s">
        <v>756</v>
      </c>
      <c r="I2067" s="199">
        <v>575.33600000000001</v>
      </c>
    </row>
    <row r="2068" spans="1:9" x14ac:dyDescent="0.25">
      <c r="A2068" s="129">
        <v>2011</v>
      </c>
      <c r="B2068" s="129" t="s">
        <v>738</v>
      </c>
      <c r="D2068" s="129" t="s">
        <v>728</v>
      </c>
      <c r="E2068" s="129" t="s">
        <v>678</v>
      </c>
      <c r="F2068" s="129" t="s">
        <v>606</v>
      </c>
      <c r="H2068" s="129" t="s">
        <v>756</v>
      </c>
      <c r="I2068" s="199">
        <v>766.27800000000002</v>
      </c>
    </row>
    <row r="2069" spans="1:9" x14ac:dyDescent="0.25">
      <c r="A2069" s="129">
        <v>2011</v>
      </c>
      <c r="B2069" s="129" t="s">
        <v>733</v>
      </c>
      <c r="C2069" s="129" t="s">
        <v>727</v>
      </c>
      <c r="E2069" s="129" t="s">
        <v>741</v>
      </c>
      <c r="F2069" s="129" t="s">
        <v>606</v>
      </c>
      <c r="H2069" s="129" t="s">
        <v>756</v>
      </c>
      <c r="I2069" s="199">
        <v>1250.0900000000001</v>
      </c>
    </row>
    <row r="2070" spans="1:9" x14ac:dyDescent="0.25">
      <c r="A2070" s="129">
        <v>2011</v>
      </c>
      <c r="B2070" s="129" t="s">
        <v>733</v>
      </c>
      <c r="C2070" s="129" t="s">
        <v>727</v>
      </c>
      <c r="E2070" s="129" t="s">
        <v>742</v>
      </c>
      <c r="F2070" s="129" t="s">
        <v>606</v>
      </c>
      <c r="H2070" s="129" t="s">
        <v>756</v>
      </c>
      <c r="I2070" s="199">
        <v>623.99900000000002</v>
      </c>
    </row>
    <row r="2071" spans="1:9" x14ac:dyDescent="0.25">
      <c r="A2071" s="129">
        <v>2011</v>
      </c>
      <c r="B2071" s="129" t="s">
        <v>738</v>
      </c>
      <c r="D2071" s="129" t="s">
        <v>728</v>
      </c>
      <c r="E2071" s="129" t="s">
        <v>679</v>
      </c>
      <c r="F2071" s="129" t="s">
        <v>606</v>
      </c>
      <c r="H2071" s="129" t="s">
        <v>756</v>
      </c>
      <c r="I2071" s="199">
        <v>1874.0890000000002</v>
      </c>
    </row>
    <row r="2072" spans="1:9" x14ac:dyDescent="0.25">
      <c r="A2072" s="129">
        <v>2011</v>
      </c>
      <c r="B2072" s="129" t="s">
        <v>733</v>
      </c>
      <c r="C2072" s="129" t="s">
        <v>727</v>
      </c>
      <c r="E2072" s="129" t="s">
        <v>743</v>
      </c>
      <c r="F2072" s="129" t="s">
        <v>606</v>
      </c>
      <c r="H2072" s="129" t="s">
        <v>756</v>
      </c>
      <c r="I2072" s="199"/>
    </row>
    <row r="2073" spans="1:9" x14ac:dyDescent="0.25">
      <c r="A2073" s="129">
        <v>2011</v>
      </c>
      <c r="B2073" s="129" t="s">
        <v>733</v>
      </c>
      <c r="C2073" s="129" t="s">
        <v>727</v>
      </c>
      <c r="E2073" s="129" t="s">
        <v>744</v>
      </c>
      <c r="F2073" s="129" t="s">
        <v>606</v>
      </c>
      <c r="H2073" s="129" t="s">
        <v>756</v>
      </c>
      <c r="I2073" s="199"/>
    </row>
    <row r="2074" spans="1:9" x14ac:dyDescent="0.25">
      <c r="A2074" s="129">
        <v>2011</v>
      </c>
      <c r="B2074" s="129" t="s">
        <v>738</v>
      </c>
      <c r="D2074" s="129" t="s">
        <v>728</v>
      </c>
      <c r="E2074" s="129" t="s">
        <v>680</v>
      </c>
      <c r="F2074" s="129" t="s">
        <v>606</v>
      </c>
      <c r="H2074" s="129" t="s">
        <v>756</v>
      </c>
      <c r="I2074" s="199">
        <v>792.2170000000001</v>
      </c>
    </row>
    <row r="2075" spans="1:9" x14ac:dyDescent="0.25">
      <c r="A2075" s="129">
        <v>2011</v>
      </c>
      <c r="C2075" s="129" t="s">
        <v>727</v>
      </c>
      <c r="D2075" s="129" t="s">
        <v>728</v>
      </c>
      <c r="E2075" s="129" t="s">
        <v>681</v>
      </c>
      <c r="F2075" s="129" t="s">
        <v>606</v>
      </c>
      <c r="H2075" s="129" t="s">
        <v>756</v>
      </c>
      <c r="I2075" s="199">
        <v>1767.0169999999998</v>
      </c>
    </row>
    <row r="2076" spans="1:9" x14ac:dyDescent="0.25">
      <c r="A2076" s="129">
        <v>2011</v>
      </c>
      <c r="B2076" s="129" t="s">
        <v>733</v>
      </c>
      <c r="C2076" s="129" t="s">
        <v>727</v>
      </c>
      <c r="E2076" s="129" t="s">
        <v>745</v>
      </c>
      <c r="F2076" s="129" t="s">
        <v>606</v>
      </c>
      <c r="H2076" s="129" t="s">
        <v>756</v>
      </c>
      <c r="I2076" s="199">
        <v>4332.3620000000001</v>
      </c>
    </row>
    <row r="2077" spans="1:9" x14ac:dyDescent="0.25">
      <c r="A2077" s="129">
        <v>2011</v>
      </c>
      <c r="B2077" s="129" t="s">
        <v>733</v>
      </c>
      <c r="C2077" s="129" t="s">
        <v>727</v>
      </c>
      <c r="E2077" s="129" t="s">
        <v>746</v>
      </c>
      <c r="F2077" s="129" t="s">
        <v>606</v>
      </c>
      <c r="H2077" s="129" t="s">
        <v>756</v>
      </c>
      <c r="I2077" s="199">
        <v>294.642</v>
      </c>
    </row>
    <row r="2078" spans="1:9" x14ac:dyDescent="0.25">
      <c r="A2078" s="129">
        <v>2011</v>
      </c>
      <c r="B2078" s="129" t="s">
        <v>738</v>
      </c>
      <c r="D2078" s="129" t="s">
        <v>728</v>
      </c>
      <c r="E2078" s="129" t="s">
        <v>682</v>
      </c>
      <c r="F2078" s="129" t="s">
        <v>606</v>
      </c>
      <c r="H2078" s="129" t="s">
        <v>756</v>
      </c>
      <c r="I2078" s="199">
        <v>4627.0039999999999</v>
      </c>
    </row>
    <row r="2079" spans="1:9" x14ac:dyDescent="0.25">
      <c r="A2079" s="129">
        <v>2011</v>
      </c>
      <c r="C2079" s="129" t="s">
        <v>727</v>
      </c>
      <c r="D2079" s="129" t="s">
        <v>728</v>
      </c>
      <c r="E2079" s="129" t="s">
        <v>683</v>
      </c>
      <c r="F2079" s="129" t="s">
        <v>606</v>
      </c>
      <c r="H2079" s="129" t="s">
        <v>756</v>
      </c>
      <c r="I2079" s="199">
        <v>726.197</v>
      </c>
    </row>
    <row r="2080" spans="1:9" x14ac:dyDescent="0.25">
      <c r="A2080" s="129">
        <v>2011</v>
      </c>
      <c r="B2080" s="129" t="s">
        <v>733</v>
      </c>
      <c r="E2080" s="129" t="s">
        <v>747</v>
      </c>
      <c r="F2080" s="129" t="s">
        <v>606</v>
      </c>
      <c r="H2080" s="129" t="s">
        <v>756</v>
      </c>
      <c r="I2080" s="199">
        <v>5780.969000000001</v>
      </c>
    </row>
    <row r="2081" spans="1:9" x14ac:dyDescent="0.25">
      <c r="A2081" s="129">
        <v>2011</v>
      </c>
      <c r="B2081" s="129" t="s">
        <v>733</v>
      </c>
      <c r="E2081" s="129" t="s">
        <v>748</v>
      </c>
      <c r="F2081" s="129" t="s">
        <v>606</v>
      </c>
      <c r="H2081" s="129" t="s">
        <v>756</v>
      </c>
      <c r="I2081" s="199">
        <v>225.72300000000001</v>
      </c>
    </row>
    <row r="2082" spans="1:9" x14ac:dyDescent="0.25">
      <c r="A2082" s="129">
        <v>2011</v>
      </c>
      <c r="B2082" s="129" t="s">
        <v>738</v>
      </c>
      <c r="C2082" s="129" t="s">
        <v>727</v>
      </c>
      <c r="D2082" s="129" t="s">
        <v>728</v>
      </c>
      <c r="E2082" s="129" t="s">
        <v>684</v>
      </c>
      <c r="F2082" s="129" t="s">
        <v>606</v>
      </c>
      <c r="H2082" s="129" t="s">
        <v>756</v>
      </c>
      <c r="I2082" s="199">
        <v>6006.6920000000009</v>
      </c>
    </row>
    <row r="2083" spans="1:9" x14ac:dyDescent="0.25">
      <c r="A2083" s="129">
        <v>2011</v>
      </c>
      <c r="C2083" s="129" t="s">
        <v>727</v>
      </c>
      <c r="D2083" s="129" t="s">
        <v>728</v>
      </c>
      <c r="E2083" s="129" t="s">
        <v>685</v>
      </c>
      <c r="F2083" s="129" t="s">
        <v>606</v>
      </c>
      <c r="H2083" s="129" t="s">
        <v>756</v>
      </c>
      <c r="I2083" s="199">
        <v>514.44900000000007</v>
      </c>
    </row>
    <row r="2084" spans="1:9" x14ac:dyDescent="0.25">
      <c r="A2084" s="129">
        <v>2011</v>
      </c>
      <c r="B2084" s="129" t="s">
        <v>733</v>
      </c>
      <c r="C2084" s="129" t="s">
        <v>727</v>
      </c>
      <c r="E2084" s="129" t="s">
        <v>749</v>
      </c>
      <c r="F2084" s="129" t="s">
        <v>606</v>
      </c>
      <c r="H2084" s="129" t="s">
        <v>756</v>
      </c>
      <c r="I2084" s="199">
        <v>1760.0379999999998</v>
      </c>
    </row>
    <row r="2085" spans="1:9" x14ac:dyDescent="0.25">
      <c r="A2085" s="129">
        <v>2011</v>
      </c>
      <c r="B2085" s="129" t="s">
        <v>733</v>
      </c>
      <c r="C2085" s="129" t="s">
        <v>727</v>
      </c>
      <c r="E2085" s="129" t="s">
        <v>750</v>
      </c>
      <c r="F2085" s="129" t="s">
        <v>606</v>
      </c>
      <c r="H2085" s="129" t="s">
        <v>756</v>
      </c>
      <c r="I2085" s="199">
        <v>81.63900000000001</v>
      </c>
    </row>
    <row r="2086" spans="1:9" x14ac:dyDescent="0.25">
      <c r="A2086" s="129">
        <v>2011</v>
      </c>
      <c r="B2086" s="129" t="s">
        <v>738</v>
      </c>
      <c r="D2086" s="129" t="s">
        <v>728</v>
      </c>
      <c r="E2086" s="129" t="s">
        <v>686</v>
      </c>
      <c r="F2086" s="129" t="s">
        <v>606</v>
      </c>
      <c r="H2086" s="129" t="s">
        <v>756</v>
      </c>
      <c r="I2086" s="199">
        <v>1841.6769999999997</v>
      </c>
    </row>
    <row r="2087" spans="1:9" x14ac:dyDescent="0.25">
      <c r="A2087" s="129">
        <v>2011</v>
      </c>
      <c r="B2087" s="129" t="s">
        <v>733</v>
      </c>
      <c r="C2087" s="129" t="s">
        <v>727</v>
      </c>
      <c r="E2087" s="129" t="s">
        <v>734</v>
      </c>
      <c r="F2087" s="129" t="s">
        <v>606</v>
      </c>
      <c r="H2087" s="129" t="s">
        <v>757</v>
      </c>
      <c r="I2087" s="199">
        <v>373.78</v>
      </c>
    </row>
    <row r="2088" spans="1:9" x14ac:dyDescent="0.25">
      <c r="A2088" s="129">
        <v>2011</v>
      </c>
      <c r="B2088" s="129" t="s">
        <v>733</v>
      </c>
      <c r="C2088" s="129" t="s">
        <v>727</v>
      </c>
      <c r="E2088" s="129" t="s">
        <v>736</v>
      </c>
      <c r="F2088" s="129" t="s">
        <v>606</v>
      </c>
      <c r="H2088" s="129" t="s">
        <v>757</v>
      </c>
      <c r="I2088" s="199">
        <v>3384.4769999999999</v>
      </c>
    </row>
    <row r="2089" spans="1:9" x14ac:dyDescent="0.25">
      <c r="A2089" s="129">
        <v>2011</v>
      </c>
      <c r="B2089" s="129" t="s">
        <v>733</v>
      </c>
      <c r="C2089" s="129" t="s">
        <v>727</v>
      </c>
      <c r="E2089" s="129" t="s">
        <v>737</v>
      </c>
      <c r="F2089" s="129" t="s">
        <v>606</v>
      </c>
      <c r="H2089" s="129" t="s">
        <v>757</v>
      </c>
      <c r="I2089" s="199">
        <v>620.63300000000004</v>
      </c>
    </row>
    <row r="2090" spans="1:9" x14ac:dyDescent="0.25">
      <c r="A2090" s="129">
        <v>2011</v>
      </c>
      <c r="B2090" s="129" t="s">
        <v>738</v>
      </c>
      <c r="D2090" s="129" t="s">
        <v>728</v>
      </c>
      <c r="E2090" s="129" t="s">
        <v>676</v>
      </c>
      <c r="F2090" s="129" t="s">
        <v>606</v>
      </c>
      <c r="H2090" s="129" t="s">
        <v>757</v>
      </c>
      <c r="I2090" s="199">
        <v>4378.8899999999994</v>
      </c>
    </row>
    <row r="2091" spans="1:9" x14ac:dyDescent="0.25">
      <c r="A2091" s="129">
        <v>2011</v>
      </c>
      <c r="C2091" s="129" t="s">
        <v>727</v>
      </c>
      <c r="D2091" s="129" t="s">
        <v>728</v>
      </c>
      <c r="E2091" s="129" t="s">
        <v>677</v>
      </c>
      <c r="F2091" s="129" t="s">
        <v>606</v>
      </c>
      <c r="H2091" s="129" t="s">
        <v>757</v>
      </c>
      <c r="I2091" s="199">
        <v>8988.0409999999993</v>
      </c>
    </row>
    <row r="2092" spans="1:9" x14ac:dyDescent="0.25">
      <c r="A2092" s="129">
        <v>2011</v>
      </c>
      <c r="B2092" s="129" t="s">
        <v>733</v>
      </c>
      <c r="C2092" s="129" t="s">
        <v>727</v>
      </c>
      <c r="E2092" s="129" t="s">
        <v>739</v>
      </c>
      <c r="F2092" s="129" t="s">
        <v>606</v>
      </c>
      <c r="H2092" s="129" t="s">
        <v>757</v>
      </c>
      <c r="I2092" s="199">
        <v>116.762</v>
      </c>
    </row>
    <row r="2093" spans="1:9" x14ac:dyDescent="0.25">
      <c r="A2093" s="129">
        <v>2011</v>
      </c>
      <c r="B2093" s="129" t="s">
        <v>733</v>
      </c>
      <c r="C2093" s="129" t="s">
        <v>727</v>
      </c>
      <c r="E2093" s="129" t="s">
        <v>740</v>
      </c>
      <c r="F2093" s="129" t="s">
        <v>606</v>
      </c>
      <c r="H2093" s="129" t="s">
        <v>757</v>
      </c>
      <c r="I2093" s="199">
        <v>319.851</v>
      </c>
    </row>
    <row r="2094" spans="1:9" x14ac:dyDescent="0.25">
      <c r="A2094" s="129">
        <v>2011</v>
      </c>
      <c r="B2094" s="129" t="s">
        <v>738</v>
      </c>
      <c r="D2094" s="129" t="s">
        <v>728</v>
      </c>
      <c r="E2094" s="129" t="s">
        <v>678</v>
      </c>
      <c r="F2094" s="129" t="s">
        <v>606</v>
      </c>
      <c r="H2094" s="129" t="s">
        <v>757</v>
      </c>
      <c r="I2094" s="199">
        <v>436.613</v>
      </c>
    </row>
    <row r="2095" spans="1:9" x14ac:dyDescent="0.25">
      <c r="A2095" s="129">
        <v>2011</v>
      </c>
      <c r="B2095" s="129" t="s">
        <v>733</v>
      </c>
      <c r="C2095" s="129" t="s">
        <v>727</v>
      </c>
      <c r="E2095" s="129" t="s">
        <v>741</v>
      </c>
      <c r="F2095" s="129" t="s">
        <v>606</v>
      </c>
      <c r="H2095" s="129" t="s">
        <v>757</v>
      </c>
      <c r="I2095" s="199">
        <v>820.57099999999991</v>
      </c>
    </row>
    <row r="2096" spans="1:9" x14ac:dyDescent="0.25">
      <c r="A2096" s="129">
        <v>2011</v>
      </c>
      <c r="B2096" s="129" t="s">
        <v>733</v>
      </c>
      <c r="C2096" s="129" t="s">
        <v>727</v>
      </c>
      <c r="E2096" s="129" t="s">
        <v>742</v>
      </c>
      <c r="F2096" s="129" t="s">
        <v>606</v>
      </c>
      <c r="H2096" s="129" t="s">
        <v>757</v>
      </c>
      <c r="I2096" s="199">
        <v>474.63900000000001</v>
      </c>
    </row>
    <row r="2097" spans="1:9" x14ac:dyDescent="0.25">
      <c r="A2097" s="129">
        <v>2011</v>
      </c>
      <c r="B2097" s="129" t="s">
        <v>738</v>
      </c>
      <c r="D2097" s="129" t="s">
        <v>728</v>
      </c>
      <c r="E2097" s="129" t="s">
        <v>679</v>
      </c>
      <c r="F2097" s="129" t="s">
        <v>606</v>
      </c>
      <c r="H2097" s="129" t="s">
        <v>757</v>
      </c>
      <c r="I2097" s="199">
        <v>1295.21</v>
      </c>
    </row>
    <row r="2098" spans="1:9" x14ac:dyDescent="0.25">
      <c r="A2098" s="129">
        <v>2011</v>
      </c>
      <c r="B2098" s="129" t="s">
        <v>733</v>
      </c>
      <c r="C2098" s="129" t="s">
        <v>727</v>
      </c>
      <c r="E2098" s="129" t="s">
        <v>743</v>
      </c>
      <c r="F2098" s="129" t="s">
        <v>606</v>
      </c>
      <c r="H2098" s="129" t="s">
        <v>757</v>
      </c>
      <c r="I2098" s="199"/>
    </row>
    <row r="2099" spans="1:9" x14ac:dyDescent="0.25">
      <c r="A2099" s="129">
        <v>2011</v>
      </c>
      <c r="B2099" s="129" t="s">
        <v>733</v>
      </c>
      <c r="C2099" s="129" t="s">
        <v>727</v>
      </c>
      <c r="E2099" s="129" t="s">
        <v>744</v>
      </c>
      <c r="F2099" s="129" t="s">
        <v>606</v>
      </c>
      <c r="H2099" s="129" t="s">
        <v>757</v>
      </c>
      <c r="I2099" s="199"/>
    </row>
    <row r="2100" spans="1:9" x14ac:dyDescent="0.25">
      <c r="A2100" s="129">
        <v>2011</v>
      </c>
      <c r="B2100" s="129" t="s">
        <v>738</v>
      </c>
      <c r="D2100" s="129" t="s">
        <v>728</v>
      </c>
      <c r="E2100" s="129" t="s">
        <v>680</v>
      </c>
      <c r="F2100" s="129" t="s">
        <v>606</v>
      </c>
      <c r="H2100" s="129" t="s">
        <v>757</v>
      </c>
      <c r="I2100" s="199">
        <v>510.16800000000001</v>
      </c>
    </row>
    <row r="2101" spans="1:9" x14ac:dyDescent="0.25">
      <c r="A2101" s="129">
        <v>2011</v>
      </c>
      <c r="C2101" s="129" t="s">
        <v>727</v>
      </c>
      <c r="D2101" s="129" t="s">
        <v>728</v>
      </c>
      <c r="E2101" s="129" t="s">
        <v>681</v>
      </c>
      <c r="F2101" s="129" t="s">
        <v>606</v>
      </c>
      <c r="H2101" s="129" t="s">
        <v>757</v>
      </c>
      <c r="I2101" s="199">
        <v>1223.384</v>
      </c>
    </row>
    <row r="2102" spans="1:9" x14ac:dyDescent="0.25">
      <c r="A2102" s="129">
        <v>2011</v>
      </c>
      <c r="B2102" s="129" t="s">
        <v>733</v>
      </c>
      <c r="C2102" s="129" t="s">
        <v>727</v>
      </c>
      <c r="E2102" s="129" t="s">
        <v>745</v>
      </c>
      <c r="F2102" s="129" t="s">
        <v>606</v>
      </c>
      <c r="H2102" s="129" t="s">
        <v>757</v>
      </c>
      <c r="I2102" s="199">
        <v>3174.1909999999998</v>
      </c>
    </row>
    <row r="2103" spans="1:9" x14ac:dyDescent="0.25">
      <c r="A2103" s="129">
        <v>2011</v>
      </c>
      <c r="B2103" s="129" t="s">
        <v>733</v>
      </c>
      <c r="C2103" s="129" t="s">
        <v>727</v>
      </c>
      <c r="E2103" s="129" t="s">
        <v>746</v>
      </c>
      <c r="F2103" s="129" t="s">
        <v>606</v>
      </c>
      <c r="H2103" s="129" t="s">
        <v>757</v>
      </c>
      <c r="I2103" s="199">
        <v>170.81800000000001</v>
      </c>
    </row>
    <row r="2104" spans="1:9" x14ac:dyDescent="0.25">
      <c r="A2104" s="129">
        <v>2011</v>
      </c>
      <c r="B2104" s="129" t="s">
        <v>738</v>
      </c>
      <c r="D2104" s="129" t="s">
        <v>728</v>
      </c>
      <c r="E2104" s="129" t="s">
        <v>682</v>
      </c>
      <c r="F2104" s="129" t="s">
        <v>606</v>
      </c>
      <c r="H2104" s="129" t="s">
        <v>757</v>
      </c>
      <c r="I2104" s="199">
        <v>3345.009</v>
      </c>
    </row>
    <row r="2105" spans="1:9" x14ac:dyDescent="0.25">
      <c r="A2105" s="129">
        <v>2011</v>
      </c>
      <c r="C2105" s="129" t="s">
        <v>727</v>
      </c>
      <c r="D2105" s="129" t="s">
        <v>728</v>
      </c>
      <c r="E2105" s="129" t="s">
        <v>683</v>
      </c>
      <c r="F2105" s="129" t="s">
        <v>606</v>
      </c>
      <c r="H2105" s="129" t="s">
        <v>757</v>
      </c>
      <c r="I2105" s="199">
        <v>394.79999999999995</v>
      </c>
    </row>
    <row r="2106" spans="1:9" x14ac:dyDescent="0.25">
      <c r="A2106" s="129">
        <v>2011</v>
      </c>
      <c r="B2106" s="129" t="s">
        <v>733</v>
      </c>
      <c r="E2106" s="129" t="s">
        <v>747</v>
      </c>
      <c r="F2106" s="129" t="s">
        <v>606</v>
      </c>
      <c r="H2106" s="129" t="s">
        <v>757</v>
      </c>
      <c r="I2106" s="199">
        <v>4672.4330000000009</v>
      </c>
    </row>
    <row r="2107" spans="1:9" x14ac:dyDescent="0.25">
      <c r="A2107" s="129">
        <v>2011</v>
      </c>
      <c r="B2107" s="129" t="s">
        <v>733</v>
      </c>
      <c r="E2107" s="129" t="s">
        <v>748</v>
      </c>
      <c r="F2107" s="129" t="s">
        <v>606</v>
      </c>
      <c r="H2107" s="129" t="s">
        <v>757</v>
      </c>
      <c r="I2107" s="199">
        <v>140.554</v>
      </c>
    </row>
    <row r="2108" spans="1:9" x14ac:dyDescent="0.25">
      <c r="A2108" s="129">
        <v>2011</v>
      </c>
      <c r="B2108" s="129" t="s">
        <v>738</v>
      </c>
      <c r="C2108" s="129" t="s">
        <v>727</v>
      </c>
      <c r="D2108" s="129" t="s">
        <v>728</v>
      </c>
      <c r="E2108" s="129" t="s">
        <v>684</v>
      </c>
      <c r="F2108" s="129" t="s">
        <v>606</v>
      </c>
      <c r="H2108" s="129" t="s">
        <v>757</v>
      </c>
      <c r="I2108" s="199">
        <v>4812.987000000001</v>
      </c>
    </row>
    <row r="2109" spans="1:9" x14ac:dyDescent="0.25">
      <c r="A2109" s="129">
        <v>2011</v>
      </c>
      <c r="C2109" s="129" t="s">
        <v>727</v>
      </c>
      <c r="D2109" s="129" t="s">
        <v>728</v>
      </c>
      <c r="E2109" s="129" t="s">
        <v>685</v>
      </c>
      <c r="F2109" s="129" t="s">
        <v>606</v>
      </c>
      <c r="H2109" s="129" t="s">
        <v>757</v>
      </c>
      <c r="I2109" s="199">
        <v>404.40000000000003</v>
      </c>
    </row>
    <row r="2110" spans="1:9" x14ac:dyDescent="0.25">
      <c r="A2110" s="129">
        <v>2011</v>
      </c>
      <c r="B2110" s="129" t="s">
        <v>733</v>
      </c>
      <c r="C2110" s="129" t="s">
        <v>727</v>
      </c>
      <c r="E2110" s="129" t="s">
        <v>749</v>
      </c>
      <c r="F2110" s="129" t="s">
        <v>606</v>
      </c>
      <c r="H2110" s="129" t="s">
        <v>757</v>
      </c>
      <c r="I2110" s="199">
        <v>1278.183</v>
      </c>
    </row>
    <row r="2111" spans="1:9" x14ac:dyDescent="0.25">
      <c r="A2111" s="129">
        <v>2011</v>
      </c>
      <c r="B2111" s="129" t="s">
        <v>733</v>
      </c>
      <c r="C2111" s="129" t="s">
        <v>727</v>
      </c>
      <c r="E2111" s="129" t="s">
        <v>750</v>
      </c>
      <c r="F2111" s="129" t="s">
        <v>606</v>
      </c>
      <c r="H2111" s="129" t="s">
        <v>757</v>
      </c>
      <c r="I2111" s="199">
        <v>69.179000000000002</v>
      </c>
    </row>
    <row r="2112" spans="1:9" x14ac:dyDescent="0.25">
      <c r="A2112" s="129">
        <v>2011</v>
      </c>
      <c r="B2112" s="129" t="s">
        <v>738</v>
      </c>
      <c r="D2112" s="129" t="s">
        <v>728</v>
      </c>
      <c r="E2112" s="129" t="s">
        <v>686</v>
      </c>
      <c r="F2112" s="129" t="s">
        <v>606</v>
      </c>
      <c r="H2112" s="129" t="s">
        <v>757</v>
      </c>
      <c r="I2112" s="199">
        <v>1347.3620000000001</v>
      </c>
    </row>
    <row r="2113" spans="1:9" x14ac:dyDescent="0.25">
      <c r="A2113" s="129">
        <v>2011</v>
      </c>
      <c r="B2113" s="129" t="s">
        <v>733</v>
      </c>
      <c r="C2113" s="129" t="s">
        <v>727</v>
      </c>
      <c r="E2113" s="129" t="s">
        <v>734</v>
      </c>
      <c r="F2113" s="129" t="s">
        <v>606</v>
      </c>
      <c r="H2113" s="129" t="s">
        <v>758</v>
      </c>
      <c r="I2113" s="199">
        <v>312.495</v>
      </c>
    </row>
    <row r="2114" spans="1:9" x14ac:dyDescent="0.25">
      <c r="A2114" s="129">
        <v>2011</v>
      </c>
      <c r="B2114" s="129" t="s">
        <v>733</v>
      </c>
      <c r="C2114" s="129" t="s">
        <v>727</v>
      </c>
      <c r="E2114" s="129" t="s">
        <v>736</v>
      </c>
      <c r="F2114" s="129" t="s">
        <v>606</v>
      </c>
      <c r="H2114" s="129" t="s">
        <v>758</v>
      </c>
      <c r="I2114" s="199">
        <v>1157.5630000000001</v>
      </c>
    </row>
    <row r="2115" spans="1:9" x14ac:dyDescent="0.25">
      <c r="A2115" s="129">
        <v>2011</v>
      </c>
      <c r="B2115" s="129" t="s">
        <v>733</v>
      </c>
      <c r="C2115" s="129" t="s">
        <v>727</v>
      </c>
      <c r="E2115" s="129" t="s">
        <v>737</v>
      </c>
      <c r="F2115" s="129" t="s">
        <v>606</v>
      </c>
      <c r="H2115" s="129" t="s">
        <v>758</v>
      </c>
      <c r="I2115" s="199">
        <v>451.86400000000003</v>
      </c>
    </row>
    <row r="2116" spans="1:9" x14ac:dyDescent="0.25">
      <c r="A2116" s="129">
        <v>2011</v>
      </c>
      <c r="B2116" s="129" t="s">
        <v>738</v>
      </c>
      <c r="D2116" s="129" t="s">
        <v>728</v>
      </c>
      <c r="E2116" s="129" t="s">
        <v>676</v>
      </c>
      <c r="F2116" s="129" t="s">
        <v>606</v>
      </c>
      <c r="H2116" s="129" t="s">
        <v>758</v>
      </c>
      <c r="I2116" s="199">
        <v>1921.922</v>
      </c>
    </row>
    <row r="2117" spans="1:9" x14ac:dyDescent="0.25">
      <c r="A2117" s="129">
        <v>2011</v>
      </c>
      <c r="C2117" s="129" t="s">
        <v>727</v>
      </c>
      <c r="D2117" s="129" t="s">
        <v>728</v>
      </c>
      <c r="E2117" s="129" t="s">
        <v>677</v>
      </c>
      <c r="F2117" s="129" t="s">
        <v>606</v>
      </c>
      <c r="H2117" s="129" t="s">
        <v>758</v>
      </c>
      <c r="I2117" s="199">
        <v>2640.9869999999992</v>
      </c>
    </row>
    <row r="2118" spans="1:9" x14ac:dyDescent="0.25">
      <c r="A2118" s="129">
        <v>2011</v>
      </c>
      <c r="B2118" s="129" t="s">
        <v>733</v>
      </c>
      <c r="C2118" s="129" t="s">
        <v>727</v>
      </c>
      <c r="E2118" s="129" t="s">
        <v>739</v>
      </c>
      <c r="F2118" s="129" t="s">
        <v>606</v>
      </c>
      <c r="H2118" s="129" t="s">
        <v>758</v>
      </c>
      <c r="I2118" s="199">
        <v>74.180000000000007</v>
      </c>
    </row>
    <row r="2119" spans="1:9" x14ac:dyDescent="0.25">
      <c r="A2119" s="129">
        <v>2011</v>
      </c>
      <c r="B2119" s="129" t="s">
        <v>733</v>
      </c>
      <c r="C2119" s="129" t="s">
        <v>727</v>
      </c>
      <c r="E2119" s="129" t="s">
        <v>740</v>
      </c>
      <c r="F2119" s="129" t="s">
        <v>606</v>
      </c>
      <c r="H2119" s="129" t="s">
        <v>758</v>
      </c>
      <c r="I2119" s="199">
        <v>255.48500000000001</v>
      </c>
    </row>
    <row r="2120" spans="1:9" x14ac:dyDescent="0.25">
      <c r="A2120" s="129">
        <v>2011</v>
      </c>
      <c r="B2120" s="129" t="s">
        <v>738</v>
      </c>
      <c r="D2120" s="129" t="s">
        <v>728</v>
      </c>
      <c r="E2120" s="129" t="s">
        <v>678</v>
      </c>
      <c r="F2120" s="129" t="s">
        <v>606</v>
      </c>
      <c r="H2120" s="129" t="s">
        <v>758</v>
      </c>
      <c r="I2120" s="199">
        <v>329.66500000000002</v>
      </c>
    </row>
    <row r="2121" spans="1:9" x14ac:dyDescent="0.25">
      <c r="A2121" s="129">
        <v>2011</v>
      </c>
      <c r="B2121" s="129" t="s">
        <v>733</v>
      </c>
      <c r="C2121" s="129" t="s">
        <v>727</v>
      </c>
      <c r="E2121" s="129" t="s">
        <v>741</v>
      </c>
      <c r="F2121" s="129" t="s">
        <v>606</v>
      </c>
      <c r="H2121" s="129" t="s">
        <v>758</v>
      </c>
      <c r="I2121" s="199">
        <v>429.51900000000023</v>
      </c>
    </row>
    <row r="2122" spans="1:9" x14ac:dyDescent="0.25">
      <c r="A2122" s="129">
        <v>2011</v>
      </c>
      <c r="B2122" s="129" t="s">
        <v>733</v>
      </c>
      <c r="C2122" s="129" t="s">
        <v>727</v>
      </c>
      <c r="E2122" s="129" t="s">
        <v>742</v>
      </c>
      <c r="F2122" s="129" t="s">
        <v>606</v>
      </c>
      <c r="H2122" s="129" t="s">
        <v>758</v>
      </c>
      <c r="I2122" s="199">
        <v>149.36000000000001</v>
      </c>
    </row>
    <row r="2123" spans="1:9" x14ac:dyDescent="0.25">
      <c r="A2123" s="129">
        <v>2011</v>
      </c>
      <c r="B2123" s="129" t="s">
        <v>738</v>
      </c>
      <c r="D2123" s="129" t="s">
        <v>728</v>
      </c>
      <c r="E2123" s="129" t="s">
        <v>679</v>
      </c>
      <c r="F2123" s="129" t="s">
        <v>606</v>
      </c>
      <c r="H2123" s="129" t="s">
        <v>758</v>
      </c>
      <c r="I2123" s="199">
        <v>578.87900000000025</v>
      </c>
    </row>
    <row r="2124" spans="1:9" x14ac:dyDescent="0.25">
      <c r="A2124" s="129">
        <v>2011</v>
      </c>
      <c r="B2124" s="129" t="s">
        <v>733</v>
      </c>
      <c r="C2124" s="129" t="s">
        <v>727</v>
      </c>
      <c r="E2124" s="129" t="s">
        <v>743</v>
      </c>
      <c r="F2124" s="129" t="s">
        <v>606</v>
      </c>
      <c r="H2124" s="129" t="s">
        <v>758</v>
      </c>
      <c r="I2124" s="199"/>
    </row>
    <row r="2125" spans="1:9" x14ac:dyDescent="0.25">
      <c r="A2125" s="129">
        <v>2011</v>
      </c>
      <c r="B2125" s="129" t="s">
        <v>733</v>
      </c>
      <c r="C2125" s="129" t="s">
        <v>727</v>
      </c>
      <c r="E2125" s="129" t="s">
        <v>744</v>
      </c>
      <c r="F2125" s="129" t="s">
        <v>606</v>
      </c>
      <c r="H2125" s="129" t="s">
        <v>758</v>
      </c>
      <c r="I2125" s="199"/>
    </row>
    <row r="2126" spans="1:9" x14ac:dyDescent="0.25">
      <c r="A2126" s="129">
        <v>2011</v>
      </c>
      <c r="B2126" s="129" t="s">
        <v>738</v>
      </c>
      <c r="D2126" s="129" t="s">
        <v>728</v>
      </c>
      <c r="E2126" s="129" t="s">
        <v>680</v>
      </c>
      <c r="F2126" s="129" t="s">
        <v>606</v>
      </c>
      <c r="H2126" s="129" t="s">
        <v>758</v>
      </c>
      <c r="I2126" s="199">
        <v>282.04900000000009</v>
      </c>
    </row>
    <row r="2127" spans="1:9" x14ac:dyDescent="0.25">
      <c r="A2127" s="129">
        <v>2011</v>
      </c>
      <c r="C2127" s="129" t="s">
        <v>727</v>
      </c>
      <c r="D2127" s="129" t="s">
        <v>728</v>
      </c>
      <c r="E2127" s="129" t="s">
        <v>681</v>
      </c>
      <c r="F2127" s="129" t="s">
        <v>606</v>
      </c>
      <c r="H2127" s="129" t="s">
        <v>758</v>
      </c>
      <c r="I2127" s="199">
        <v>543.63299999999981</v>
      </c>
    </row>
    <row r="2128" spans="1:9" x14ac:dyDescent="0.25">
      <c r="A2128" s="129">
        <v>2011</v>
      </c>
      <c r="B2128" s="129" t="s">
        <v>733</v>
      </c>
      <c r="C2128" s="129" t="s">
        <v>727</v>
      </c>
      <c r="E2128" s="129" t="s">
        <v>745</v>
      </c>
      <c r="F2128" s="129" t="s">
        <v>606</v>
      </c>
      <c r="H2128" s="129" t="s">
        <v>758</v>
      </c>
      <c r="I2128" s="199">
        <v>1158.1710000000003</v>
      </c>
    </row>
    <row r="2129" spans="1:9" x14ac:dyDescent="0.25">
      <c r="A2129" s="129">
        <v>2011</v>
      </c>
      <c r="B2129" s="129" t="s">
        <v>733</v>
      </c>
      <c r="C2129" s="129" t="s">
        <v>727</v>
      </c>
      <c r="E2129" s="129" t="s">
        <v>746</v>
      </c>
      <c r="F2129" s="129" t="s">
        <v>606</v>
      </c>
      <c r="H2129" s="129" t="s">
        <v>758</v>
      </c>
      <c r="I2129" s="199">
        <v>123.82399999999998</v>
      </c>
    </row>
    <row r="2130" spans="1:9" x14ac:dyDescent="0.25">
      <c r="A2130" s="129">
        <v>2011</v>
      </c>
      <c r="B2130" s="129" t="s">
        <v>738</v>
      </c>
      <c r="D2130" s="129" t="s">
        <v>728</v>
      </c>
      <c r="E2130" s="129" t="s">
        <v>682</v>
      </c>
      <c r="F2130" s="129" t="s">
        <v>606</v>
      </c>
      <c r="H2130" s="129" t="s">
        <v>758</v>
      </c>
      <c r="I2130" s="199">
        <v>1281.9950000000003</v>
      </c>
    </row>
    <row r="2131" spans="1:9" x14ac:dyDescent="0.25">
      <c r="A2131" s="129">
        <v>2011</v>
      </c>
      <c r="C2131" s="129" t="s">
        <v>727</v>
      </c>
      <c r="D2131" s="129" t="s">
        <v>728</v>
      </c>
      <c r="E2131" s="129" t="s">
        <v>683</v>
      </c>
      <c r="F2131" s="129" t="s">
        <v>606</v>
      </c>
      <c r="H2131" s="129" t="s">
        <v>758</v>
      </c>
      <c r="I2131" s="199">
        <v>331.39700000000005</v>
      </c>
    </row>
    <row r="2132" spans="1:9" x14ac:dyDescent="0.25">
      <c r="A2132" s="129">
        <v>2011</v>
      </c>
      <c r="B2132" s="129" t="s">
        <v>733</v>
      </c>
      <c r="E2132" s="129" t="s">
        <v>747</v>
      </c>
      <c r="F2132" s="129" t="s">
        <v>606</v>
      </c>
      <c r="H2132" s="129" t="s">
        <v>758</v>
      </c>
      <c r="I2132" s="199">
        <v>1108.5360000000001</v>
      </c>
    </row>
    <row r="2133" spans="1:9" x14ac:dyDescent="0.25">
      <c r="A2133" s="129">
        <v>2011</v>
      </c>
      <c r="B2133" s="129" t="s">
        <v>733</v>
      </c>
      <c r="E2133" s="129" t="s">
        <v>748</v>
      </c>
      <c r="F2133" s="129" t="s">
        <v>606</v>
      </c>
      <c r="H2133" s="129" t="s">
        <v>758</v>
      </c>
      <c r="I2133" s="199">
        <v>85.169000000000011</v>
      </c>
    </row>
    <row r="2134" spans="1:9" x14ac:dyDescent="0.25">
      <c r="A2134" s="129">
        <v>2011</v>
      </c>
      <c r="B2134" s="129" t="s">
        <v>738</v>
      </c>
      <c r="C2134" s="129" t="s">
        <v>727</v>
      </c>
      <c r="D2134" s="129" t="s">
        <v>728</v>
      </c>
      <c r="E2134" s="129" t="s">
        <v>684</v>
      </c>
      <c r="F2134" s="129" t="s">
        <v>606</v>
      </c>
      <c r="H2134" s="129" t="s">
        <v>758</v>
      </c>
      <c r="I2134" s="199">
        <v>1193.7050000000002</v>
      </c>
    </row>
    <row r="2135" spans="1:9" x14ac:dyDescent="0.25">
      <c r="A2135" s="129">
        <v>2011</v>
      </c>
      <c r="C2135" s="129" t="s">
        <v>727</v>
      </c>
      <c r="D2135" s="129" t="s">
        <v>728</v>
      </c>
      <c r="E2135" s="129" t="s">
        <v>685</v>
      </c>
      <c r="F2135" s="129" t="s">
        <v>606</v>
      </c>
      <c r="H2135" s="129" t="s">
        <v>758</v>
      </c>
      <c r="I2135" s="199">
        <v>110.04900000000004</v>
      </c>
    </row>
    <row r="2136" spans="1:9" x14ac:dyDescent="0.25">
      <c r="A2136" s="129">
        <v>2011</v>
      </c>
      <c r="B2136" s="129" t="s">
        <v>733</v>
      </c>
      <c r="C2136" s="129" t="s">
        <v>727</v>
      </c>
      <c r="E2136" s="129" t="s">
        <v>749</v>
      </c>
      <c r="F2136" s="129" t="s">
        <v>606</v>
      </c>
      <c r="H2136" s="129" t="s">
        <v>758</v>
      </c>
      <c r="I2136" s="199">
        <v>481.85499999999979</v>
      </c>
    </row>
    <row r="2137" spans="1:9" x14ac:dyDescent="0.25">
      <c r="A2137" s="129">
        <v>2011</v>
      </c>
      <c r="B2137" s="129" t="s">
        <v>733</v>
      </c>
      <c r="C2137" s="129" t="s">
        <v>727</v>
      </c>
      <c r="E2137" s="129" t="s">
        <v>750</v>
      </c>
      <c r="F2137" s="129" t="s">
        <v>606</v>
      </c>
      <c r="H2137" s="129" t="s">
        <v>758</v>
      </c>
      <c r="I2137" s="199">
        <v>12.460000000000008</v>
      </c>
    </row>
    <row r="2138" spans="1:9" x14ac:dyDescent="0.25">
      <c r="A2138" s="129">
        <v>2011</v>
      </c>
      <c r="B2138" s="129" t="s">
        <v>738</v>
      </c>
      <c r="D2138" s="129" t="s">
        <v>728</v>
      </c>
      <c r="E2138" s="129" t="s">
        <v>686</v>
      </c>
      <c r="F2138" s="129" t="s">
        <v>606</v>
      </c>
      <c r="H2138" s="129" t="s">
        <v>758</v>
      </c>
      <c r="I2138" s="199">
        <v>494.31499999999983</v>
      </c>
    </row>
    <row r="2139" spans="1:9" x14ac:dyDescent="0.25">
      <c r="A2139" s="129">
        <v>2011</v>
      </c>
      <c r="B2139" s="129" t="s">
        <v>733</v>
      </c>
      <c r="C2139" s="129" t="s">
        <v>727</v>
      </c>
      <c r="E2139" s="129" t="s">
        <v>734</v>
      </c>
      <c r="F2139" s="129" t="s">
        <v>606</v>
      </c>
      <c r="H2139" s="129" t="s">
        <v>759</v>
      </c>
      <c r="I2139" s="199">
        <v>2.4812040948770653</v>
      </c>
    </row>
    <row r="2140" spans="1:9" x14ac:dyDescent="0.25">
      <c r="A2140" s="129">
        <v>2011</v>
      </c>
      <c r="B2140" s="129" t="s">
        <v>733</v>
      </c>
      <c r="C2140" s="129" t="s">
        <v>727</v>
      </c>
      <c r="E2140" s="129" t="s">
        <v>736</v>
      </c>
      <c r="F2140" s="129" t="s">
        <v>606</v>
      </c>
      <c r="H2140" s="129" t="s">
        <v>759</v>
      </c>
      <c r="I2140" s="199">
        <v>8.2439625122628328</v>
      </c>
    </row>
    <row r="2141" spans="1:9" x14ac:dyDescent="0.25">
      <c r="A2141" s="129">
        <v>2011</v>
      </c>
      <c r="B2141" s="129" t="s">
        <v>733</v>
      </c>
      <c r="C2141" s="129" t="s">
        <v>727</v>
      </c>
      <c r="E2141" s="129" t="s">
        <v>737</v>
      </c>
      <c r="F2141" s="129" t="s">
        <v>606</v>
      </c>
      <c r="H2141" s="129" t="s">
        <v>759</v>
      </c>
      <c r="I2141" s="199">
        <v>4.0758122194902278</v>
      </c>
    </row>
    <row r="2142" spans="1:9" x14ac:dyDescent="0.25">
      <c r="A2142" s="129">
        <v>2011</v>
      </c>
      <c r="B2142" s="129" t="s">
        <v>738</v>
      </c>
      <c r="D2142" s="129" t="s">
        <v>728</v>
      </c>
      <c r="E2142" s="129" t="s">
        <v>676</v>
      </c>
      <c r="F2142" s="129" t="s">
        <v>606</v>
      </c>
      <c r="H2142" s="129" t="s">
        <v>759</v>
      </c>
      <c r="I2142" s="199">
        <v>5.8255087417598173</v>
      </c>
    </row>
    <row r="2143" spans="1:9" x14ac:dyDescent="0.25">
      <c r="A2143" s="129">
        <v>2011</v>
      </c>
      <c r="C2143" s="129" t="s">
        <v>727</v>
      </c>
      <c r="D2143" s="129" t="s">
        <v>728</v>
      </c>
      <c r="E2143" s="129" t="s">
        <v>677</v>
      </c>
      <c r="F2143" s="129" t="s">
        <v>606</v>
      </c>
      <c r="H2143" s="129" t="s">
        <v>759</v>
      </c>
      <c r="I2143" s="199">
        <v>19.181664556727128</v>
      </c>
    </row>
    <row r="2144" spans="1:9" x14ac:dyDescent="0.25">
      <c r="A2144" s="129">
        <v>2011</v>
      </c>
      <c r="B2144" s="129" t="s">
        <v>733</v>
      </c>
      <c r="C2144" s="129" t="s">
        <v>727</v>
      </c>
      <c r="E2144" s="129" t="s">
        <v>739</v>
      </c>
      <c r="F2144" s="129" t="s">
        <v>606</v>
      </c>
      <c r="H2144" s="129" t="s">
        <v>759</v>
      </c>
      <c r="I2144" s="199">
        <v>0.99342113820292244</v>
      </c>
    </row>
    <row r="2145" spans="1:9" x14ac:dyDescent="0.25">
      <c r="A2145" s="129">
        <v>2011</v>
      </c>
      <c r="B2145" s="129" t="s">
        <v>733</v>
      </c>
      <c r="C2145" s="129" t="s">
        <v>727</v>
      </c>
      <c r="E2145" s="129" t="s">
        <v>740</v>
      </c>
      <c r="F2145" s="129" t="s">
        <v>606</v>
      </c>
      <c r="H2145" s="129" t="s">
        <v>759</v>
      </c>
      <c r="I2145" s="199">
        <v>3.0829774350675452</v>
      </c>
    </row>
    <row r="2146" spans="1:9" x14ac:dyDescent="0.25">
      <c r="A2146" s="129">
        <v>2011</v>
      </c>
      <c r="B2146" s="129" t="s">
        <v>738</v>
      </c>
      <c r="D2146" s="129" t="s">
        <v>728</v>
      </c>
      <c r="E2146" s="129" t="s">
        <v>678</v>
      </c>
      <c r="F2146" s="129" t="s">
        <v>606</v>
      </c>
      <c r="H2146" s="129" t="s">
        <v>759</v>
      </c>
      <c r="I2146" s="199">
        <v>2.0287522934322455</v>
      </c>
    </row>
    <row r="2147" spans="1:9" x14ac:dyDescent="0.25">
      <c r="A2147" s="129">
        <v>2011</v>
      </c>
      <c r="B2147" s="129" t="s">
        <v>733</v>
      </c>
      <c r="C2147" s="129" t="s">
        <v>727</v>
      </c>
      <c r="E2147" s="129" t="s">
        <v>741</v>
      </c>
      <c r="F2147" s="129" t="s">
        <v>606</v>
      </c>
      <c r="H2147" s="129" t="s">
        <v>759</v>
      </c>
      <c r="I2147" s="199">
        <v>5.3180722737801753</v>
      </c>
    </row>
    <row r="2148" spans="1:9" x14ac:dyDescent="0.25">
      <c r="A2148" s="129">
        <v>2011</v>
      </c>
      <c r="B2148" s="129" t="s">
        <v>733</v>
      </c>
      <c r="C2148" s="129" t="s">
        <v>727</v>
      </c>
      <c r="E2148" s="129" t="s">
        <v>742</v>
      </c>
      <c r="F2148" s="129" t="s">
        <v>606</v>
      </c>
      <c r="H2148" s="129" t="s">
        <v>759</v>
      </c>
      <c r="I2148" s="199">
        <v>3.6791526143251336</v>
      </c>
    </row>
    <row r="2149" spans="1:9" x14ac:dyDescent="0.25">
      <c r="A2149" s="129">
        <v>2011</v>
      </c>
      <c r="B2149" s="129" t="s">
        <v>738</v>
      </c>
      <c r="D2149" s="129" t="s">
        <v>728</v>
      </c>
      <c r="E2149" s="129" t="s">
        <v>679</v>
      </c>
      <c r="F2149" s="129" t="s">
        <v>606</v>
      </c>
      <c r="H2149" s="129" t="s">
        <v>759</v>
      </c>
      <c r="I2149" s="199">
        <v>4.6516145846260768</v>
      </c>
    </row>
    <row r="2150" spans="1:9" x14ac:dyDescent="0.25">
      <c r="A2150" s="129">
        <v>2011</v>
      </c>
      <c r="B2150" s="129" t="s">
        <v>733</v>
      </c>
      <c r="C2150" s="129" t="s">
        <v>727</v>
      </c>
      <c r="E2150" s="129" t="s">
        <v>743</v>
      </c>
      <c r="F2150" s="129" t="s">
        <v>606</v>
      </c>
      <c r="H2150" s="129" t="s">
        <v>759</v>
      </c>
      <c r="I2150" s="199"/>
    </row>
    <row r="2151" spans="1:9" x14ac:dyDescent="0.25">
      <c r="A2151" s="129">
        <v>2011</v>
      </c>
      <c r="B2151" s="129" t="s">
        <v>733</v>
      </c>
      <c r="C2151" s="129" t="s">
        <v>727</v>
      </c>
      <c r="E2151" s="129" t="s">
        <v>744</v>
      </c>
      <c r="F2151" s="129" t="s">
        <v>606</v>
      </c>
      <c r="H2151" s="129" t="s">
        <v>759</v>
      </c>
      <c r="I2151" s="199"/>
    </row>
    <row r="2152" spans="1:9" x14ac:dyDescent="0.25">
      <c r="A2152" s="129">
        <v>2011</v>
      </c>
      <c r="B2152" s="129" t="s">
        <v>738</v>
      </c>
      <c r="D2152" s="129" t="s">
        <v>728</v>
      </c>
      <c r="E2152" s="129" t="s">
        <v>680</v>
      </c>
      <c r="F2152" s="129" t="s">
        <v>606</v>
      </c>
      <c r="H2152" s="129" t="s">
        <v>759</v>
      </c>
      <c r="I2152" s="199">
        <v>2.7881465839602311</v>
      </c>
    </row>
    <row r="2153" spans="1:9" x14ac:dyDescent="0.25">
      <c r="A2153" s="129">
        <v>2011</v>
      </c>
      <c r="C2153" s="129" t="s">
        <v>727</v>
      </c>
      <c r="D2153" s="129" t="s">
        <v>728</v>
      </c>
      <c r="E2153" s="129" t="s">
        <v>681</v>
      </c>
      <c r="F2153" s="129" t="s">
        <v>606</v>
      </c>
      <c r="H2153" s="129" t="s">
        <v>759</v>
      </c>
      <c r="I2153" s="199">
        <v>4.0195927670774179</v>
      </c>
    </row>
    <row r="2154" spans="1:9" x14ac:dyDescent="0.25">
      <c r="A2154" s="129">
        <v>2011</v>
      </c>
      <c r="B2154" s="129" t="s">
        <v>733</v>
      </c>
      <c r="C2154" s="129" t="s">
        <v>727</v>
      </c>
      <c r="E2154" s="129" t="s">
        <v>745</v>
      </c>
      <c r="F2154" s="129" t="s">
        <v>606</v>
      </c>
      <c r="H2154" s="129" t="s">
        <v>759</v>
      </c>
      <c r="I2154" s="199">
        <v>8.8886285532565328</v>
      </c>
    </row>
    <row r="2155" spans="1:9" x14ac:dyDescent="0.25">
      <c r="A2155" s="129">
        <v>2011</v>
      </c>
      <c r="B2155" s="129" t="s">
        <v>733</v>
      </c>
      <c r="C2155" s="129" t="s">
        <v>727</v>
      </c>
      <c r="E2155" s="129" t="s">
        <v>746</v>
      </c>
      <c r="F2155" s="129" t="s">
        <v>606</v>
      </c>
      <c r="H2155" s="129" t="s">
        <v>759</v>
      </c>
      <c r="I2155" s="199">
        <v>2.7288867895694695</v>
      </c>
    </row>
    <row r="2156" spans="1:9" x14ac:dyDescent="0.25">
      <c r="A2156" s="129">
        <v>2011</v>
      </c>
      <c r="B2156" s="129" t="s">
        <v>738</v>
      </c>
      <c r="D2156" s="129" t="s">
        <v>728</v>
      </c>
      <c r="E2156" s="129" t="s">
        <v>682</v>
      </c>
      <c r="F2156" s="129" t="s">
        <v>606</v>
      </c>
      <c r="H2156" s="129" t="s">
        <v>759</v>
      </c>
      <c r="I2156" s="199">
        <v>7.8161227875171884</v>
      </c>
    </row>
    <row r="2157" spans="1:9" x14ac:dyDescent="0.25">
      <c r="A2157" s="129">
        <v>2011</v>
      </c>
      <c r="C2157" s="129" t="s">
        <v>727</v>
      </c>
      <c r="D2157" s="129" t="s">
        <v>728</v>
      </c>
      <c r="E2157" s="129" t="s">
        <v>683</v>
      </c>
      <c r="F2157" s="129" t="s">
        <v>606</v>
      </c>
      <c r="H2157" s="129" t="s">
        <v>759</v>
      </c>
      <c r="I2157" s="199">
        <v>2.8448637891454407</v>
      </c>
    </row>
    <row r="2158" spans="1:9" x14ac:dyDescent="0.25">
      <c r="A2158" s="129">
        <v>2011</v>
      </c>
      <c r="B2158" s="129" t="s">
        <v>733</v>
      </c>
      <c r="E2158" s="129" t="s">
        <v>747</v>
      </c>
      <c r="F2158" s="129" t="s">
        <v>606</v>
      </c>
      <c r="H2158" s="129" t="s">
        <v>759</v>
      </c>
      <c r="I2158" s="199">
        <v>19.529772843977195</v>
      </c>
    </row>
    <row r="2159" spans="1:9" x14ac:dyDescent="0.25">
      <c r="A2159" s="129">
        <v>2011</v>
      </c>
      <c r="B2159" s="129" t="s">
        <v>733</v>
      </c>
      <c r="E2159" s="129" t="s">
        <v>748</v>
      </c>
      <c r="F2159" s="129" t="s">
        <v>606</v>
      </c>
      <c r="H2159" s="129" t="s">
        <v>759</v>
      </c>
      <c r="I2159" s="199">
        <v>1.700169472376003</v>
      </c>
    </row>
    <row r="2160" spans="1:9" x14ac:dyDescent="0.25">
      <c r="A2160" s="129">
        <v>2011</v>
      </c>
      <c r="B2160" s="129" t="s">
        <v>738</v>
      </c>
      <c r="C2160" s="129" t="s">
        <v>727</v>
      </c>
      <c r="D2160" s="129" t="s">
        <v>728</v>
      </c>
      <c r="E2160" s="129" t="s">
        <v>684</v>
      </c>
      <c r="F2160" s="129" t="s">
        <v>606</v>
      </c>
      <c r="H2160" s="129" t="s">
        <v>759</v>
      </c>
      <c r="I2160" s="199">
        <v>14.09340084372346</v>
      </c>
    </row>
    <row r="2161" spans="1:9" x14ac:dyDescent="0.25">
      <c r="A2161" s="129">
        <v>2011</v>
      </c>
      <c r="C2161" s="129" t="s">
        <v>727</v>
      </c>
      <c r="D2161" s="129" t="s">
        <v>728</v>
      </c>
      <c r="E2161" s="129" t="s">
        <v>685</v>
      </c>
      <c r="F2161" s="129" t="s">
        <v>606</v>
      </c>
      <c r="H2161" s="129" t="s">
        <v>759</v>
      </c>
      <c r="I2161" s="199">
        <v>2.1633683767872163</v>
      </c>
    </row>
    <row r="2162" spans="1:9" x14ac:dyDescent="0.25">
      <c r="A2162" s="129">
        <v>2011</v>
      </c>
      <c r="B2162" s="129" t="s">
        <v>733</v>
      </c>
      <c r="C2162" s="129" t="s">
        <v>727</v>
      </c>
      <c r="E2162" s="129" t="s">
        <v>749</v>
      </c>
      <c r="F2162" s="129" t="s">
        <v>606</v>
      </c>
      <c r="H2162" s="129" t="s">
        <v>759</v>
      </c>
      <c r="I2162" s="199">
        <v>11.132294341627555</v>
      </c>
    </row>
    <row r="2163" spans="1:9" x14ac:dyDescent="0.25">
      <c r="A2163" s="129">
        <v>2011</v>
      </c>
      <c r="B2163" s="129" t="s">
        <v>733</v>
      </c>
      <c r="C2163" s="129" t="s">
        <v>727</v>
      </c>
      <c r="E2163" s="129" t="s">
        <v>750</v>
      </c>
      <c r="F2163" s="129" t="s">
        <v>606</v>
      </c>
      <c r="H2163" s="129" t="s">
        <v>759</v>
      </c>
      <c r="I2163" s="199">
        <v>1.1091954022988506</v>
      </c>
    </row>
    <row r="2164" spans="1:9" x14ac:dyDescent="0.25">
      <c r="A2164" s="129">
        <v>2011</v>
      </c>
      <c r="B2164" s="129" t="s">
        <v>738</v>
      </c>
      <c r="D2164" s="129" t="s">
        <v>728</v>
      </c>
      <c r="E2164" s="129" t="s">
        <v>686</v>
      </c>
      <c r="F2164" s="129" t="s">
        <v>606</v>
      </c>
      <c r="H2164" s="129" t="s">
        <v>759</v>
      </c>
      <c r="I2164" s="199">
        <v>7.9736287239523564</v>
      </c>
    </row>
    <row r="2165" spans="1:9" x14ac:dyDescent="0.25">
      <c r="A2165" s="129">
        <v>2012</v>
      </c>
      <c r="B2165" s="129" t="s">
        <v>733</v>
      </c>
      <c r="C2165" s="129" t="s">
        <v>727</v>
      </c>
      <c r="E2165" s="129" t="s">
        <v>734</v>
      </c>
      <c r="F2165" s="129" t="s">
        <v>606</v>
      </c>
      <c r="H2165" s="129" t="s">
        <v>756</v>
      </c>
      <c r="I2165" s="199">
        <v>713.24624015380925</v>
      </c>
    </row>
    <row r="2166" spans="1:9" x14ac:dyDescent="0.25">
      <c r="A2166" s="129">
        <v>2012</v>
      </c>
      <c r="B2166" s="129" t="s">
        <v>733</v>
      </c>
      <c r="C2166" s="129" t="s">
        <v>727</v>
      </c>
      <c r="E2166" s="129" t="s">
        <v>736</v>
      </c>
      <c r="F2166" s="129" t="s">
        <v>606</v>
      </c>
      <c r="H2166" s="129" t="s">
        <v>756</v>
      </c>
      <c r="I2166" s="199">
        <v>4628.6969377668138</v>
      </c>
    </row>
    <row r="2167" spans="1:9" x14ac:dyDescent="0.25">
      <c r="A2167" s="129">
        <v>2012</v>
      </c>
      <c r="B2167" s="129" t="s">
        <v>733</v>
      </c>
      <c r="C2167" s="129" t="s">
        <v>727</v>
      </c>
      <c r="E2167" s="129" t="s">
        <v>737</v>
      </c>
      <c r="F2167" s="129" t="s">
        <v>606</v>
      </c>
      <c r="H2167" s="129" t="s">
        <v>756</v>
      </c>
      <c r="I2167" s="199">
        <v>1055.9357620212995</v>
      </c>
    </row>
    <row r="2168" spans="1:9" x14ac:dyDescent="0.25">
      <c r="A2168" s="129">
        <v>2012</v>
      </c>
      <c r="B2168" s="129" t="s">
        <v>738</v>
      </c>
      <c r="D2168" s="129" t="s">
        <v>728</v>
      </c>
      <c r="E2168" s="129" t="s">
        <v>676</v>
      </c>
      <c r="F2168" s="129" t="s">
        <v>606</v>
      </c>
      <c r="H2168" s="129" t="s">
        <v>756</v>
      </c>
      <c r="I2168" s="199">
        <v>6397.8789399419229</v>
      </c>
    </row>
    <row r="2169" spans="1:9" x14ac:dyDescent="0.25">
      <c r="A2169" s="129">
        <v>2012</v>
      </c>
      <c r="C2169" s="129" t="s">
        <v>727</v>
      </c>
      <c r="D2169" s="129" t="s">
        <v>728</v>
      </c>
      <c r="E2169" s="129" t="s">
        <v>677</v>
      </c>
      <c r="F2169" s="129" t="s">
        <v>606</v>
      </c>
      <c r="H2169" s="129" t="s">
        <v>756</v>
      </c>
      <c r="I2169" s="199">
        <v>11470.566755847165</v>
      </c>
    </row>
    <row r="2170" spans="1:9" x14ac:dyDescent="0.25">
      <c r="A2170" s="129">
        <v>2012</v>
      </c>
      <c r="B2170" s="129" t="s">
        <v>733</v>
      </c>
      <c r="C2170" s="129" t="s">
        <v>727</v>
      </c>
      <c r="E2170" s="129" t="s">
        <v>739</v>
      </c>
      <c r="F2170" s="129" t="s">
        <v>606</v>
      </c>
      <c r="H2170" s="129" t="s">
        <v>756</v>
      </c>
      <c r="I2170" s="199">
        <v>190.16274570591901</v>
      </c>
    </row>
    <row r="2171" spans="1:9" x14ac:dyDescent="0.25">
      <c r="A2171" s="129">
        <v>2012</v>
      </c>
      <c r="B2171" s="129" t="s">
        <v>733</v>
      </c>
      <c r="C2171" s="129" t="s">
        <v>727</v>
      </c>
      <c r="E2171" s="129" t="s">
        <v>740</v>
      </c>
      <c r="F2171" s="129" t="s">
        <v>606</v>
      </c>
      <c r="H2171" s="129" t="s">
        <v>756</v>
      </c>
      <c r="I2171" s="199">
        <v>589.28209816918559</v>
      </c>
    </row>
    <row r="2172" spans="1:9" x14ac:dyDescent="0.25">
      <c r="A2172" s="129">
        <v>2012</v>
      </c>
      <c r="B2172" s="129" t="s">
        <v>738</v>
      </c>
      <c r="D2172" s="129" t="s">
        <v>728</v>
      </c>
      <c r="E2172" s="129" t="s">
        <v>678</v>
      </c>
      <c r="F2172" s="129" t="s">
        <v>606</v>
      </c>
      <c r="H2172" s="129" t="s">
        <v>756</v>
      </c>
      <c r="I2172" s="199">
        <v>779.44484387510465</v>
      </c>
    </row>
    <row r="2173" spans="1:9" x14ac:dyDescent="0.25">
      <c r="A2173" s="129">
        <v>2012</v>
      </c>
      <c r="B2173" s="129" t="s">
        <v>733</v>
      </c>
      <c r="C2173" s="129" t="s">
        <v>727</v>
      </c>
      <c r="E2173" s="129" t="s">
        <v>741</v>
      </c>
      <c r="F2173" s="129" t="s">
        <v>606</v>
      </c>
      <c r="H2173" s="129" t="s">
        <v>756</v>
      </c>
      <c r="I2173" s="199">
        <v>1223.5650458895261</v>
      </c>
    </row>
    <row r="2174" spans="1:9" x14ac:dyDescent="0.25">
      <c r="A2174" s="129">
        <v>2012</v>
      </c>
      <c r="B2174" s="129" t="s">
        <v>733</v>
      </c>
      <c r="C2174" s="129" t="s">
        <v>727</v>
      </c>
      <c r="E2174" s="129" t="s">
        <v>742</v>
      </c>
      <c r="F2174" s="129" t="s">
        <v>606</v>
      </c>
      <c r="H2174" s="129" t="s">
        <v>756</v>
      </c>
      <c r="I2174" s="199">
        <v>603.74423185201647</v>
      </c>
    </row>
    <row r="2175" spans="1:9" x14ac:dyDescent="0.25">
      <c r="A2175" s="129">
        <v>2012</v>
      </c>
      <c r="B2175" s="129" t="s">
        <v>738</v>
      </c>
      <c r="D2175" s="129" t="s">
        <v>728</v>
      </c>
      <c r="E2175" s="129" t="s">
        <v>679</v>
      </c>
      <c r="F2175" s="129" t="s">
        <v>606</v>
      </c>
      <c r="H2175" s="129" t="s">
        <v>756</v>
      </c>
      <c r="I2175" s="199">
        <v>1827.3092777415427</v>
      </c>
    </row>
    <row r="2176" spans="1:9" x14ac:dyDescent="0.25">
      <c r="A2176" s="129">
        <v>2012</v>
      </c>
      <c r="B2176" s="129" t="s">
        <v>733</v>
      </c>
      <c r="C2176" s="129" t="s">
        <v>727</v>
      </c>
      <c r="E2176" s="129" t="s">
        <v>743</v>
      </c>
      <c r="F2176" s="129" t="s">
        <v>606</v>
      </c>
      <c r="H2176" s="129" t="s">
        <v>756</v>
      </c>
      <c r="I2176" s="199"/>
    </row>
    <row r="2177" spans="1:9" x14ac:dyDescent="0.25">
      <c r="A2177" s="129">
        <v>2012</v>
      </c>
      <c r="B2177" s="129" t="s">
        <v>733</v>
      </c>
      <c r="C2177" s="129" t="s">
        <v>727</v>
      </c>
      <c r="E2177" s="129" t="s">
        <v>744</v>
      </c>
      <c r="F2177" s="129" t="s">
        <v>606</v>
      </c>
      <c r="H2177" s="129" t="s">
        <v>756</v>
      </c>
      <c r="I2177" s="199"/>
    </row>
    <row r="2178" spans="1:9" x14ac:dyDescent="0.25">
      <c r="A2178" s="129">
        <v>2012</v>
      </c>
      <c r="B2178" s="129" t="s">
        <v>738</v>
      </c>
      <c r="D2178" s="129" t="s">
        <v>728</v>
      </c>
      <c r="E2178" s="129" t="s">
        <v>680</v>
      </c>
      <c r="F2178" s="129" t="s">
        <v>606</v>
      </c>
      <c r="H2178" s="129" t="s">
        <v>756</v>
      </c>
      <c r="I2178" s="199">
        <v>935.44468397516221</v>
      </c>
    </row>
    <row r="2179" spans="1:9" x14ac:dyDescent="0.25">
      <c r="A2179" s="129">
        <v>2012</v>
      </c>
      <c r="C2179" s="129" t="s">
        <v>727</v>
      </c>
      <c r="D2179" s="129" t="s">
        <v>728</v>
      </c>
      <c r="E2179" s="129" t="s">
        <v>681</v>
      </c>
      <c r="F2179" s="129" t="s">
        <v>606</v>
      </c>
      <c r="H2179" s="129" t="s">
        <v>756</v>
      </c>
      <c r="I2179" s="199">
        <v>1864.7739682684253</v>
      </c>
    </row>
    <row r="2180" spans="1:9" x14ac:dyDescent="0.25">
      <c r="A2180" s="129">
        <v>2012</v>
      </c>
      <c r="B2180" s="129" t="s">
        <v>733</v>
      </c>
      <c r="C2180" s="129" t="s">
        <v>727</v>
      </c>
      <c r="E2180" s="129" t="s">
        <v>745</v>
      </c>
      <c r="F2180" s="129" t="s">
        <v>606</v>
      </c>
      <c r="H2180" s="129" t="s">
        <v>756</v>
      </c>
      <c r="I2180" s="199">
        <v>4526.990517923954</v>
      </c>
    </row>
    <row r="2181" spans="1:9" x14ac:dyDescent="0.25">
      <c r="A2181" s="129">
        <v>2012</v>
      </c>
      <c r="B2181" s="129" t="s">
        <v>733</v>
      </c>
      <c r="C2181" s="129" t="s">
        <v>727</v>
      </c>
      <c r="E2181" s="129" t="s">
        <v>746</v>
      </c>
      <c r="F2181" s="129" t="s">
        <v>606</v>
      </c>
      <c r="H2181" s="129" t="s">
        <v>756</v>
      </c>
      <c r="I2181" s="199">
        <v>277.67542890702811</v>
      </c>
    </row>
    <row r="2182" spans="1:9" x14ac:dyDescent="0.25">
      <c r="A2182" s="129">
        <v>2012</v>
      </c>
      <c r="B2182" s="129" t="s">
        <v>738</v>
      </c>
      <c r="D2182" s="129" t="s">
        <v>728</v>
      </c>
      <c r="E2182" s="129" t="s">
        <v>682</v>
      </c>
      <c r="F2182" s="129" t="s">
        <v>606</v>
      </c>
      <c r="H2182" s="129" t="s">
        <v>756</v>
      </c>
      <c r="I2182" s="199">
        <v>4804.6659468309817</v>
      </c>
    </row>
    <row r="2183" spans="1:9" x14ac:dyDescent="0.25">
      <c r="A2183" s="129">
        <v>2012</v>
      </c>
      <c r="C2183" s="129" t="s">
        <v>727</v>
      </c>
      <c r="D2183" s="129" t="s">
        <v>728</v>
      </c>
      <c r="E2183" s="129" t="s">
        <v>683</v>
      </c>
      <c r="F2183" s="129" t="s">
        <v>606</v>
      </c>
      <c r="H2183" s="129" t="s">
        <v>756</v>
      </c>
      <c r="I2183" s="199">
        <v>904</v>
      </c>
    </row>
    <row r="2184" spans="1:9" x14ac:dyDescent="0.25">
      <c r="A2184" s="129">
        <v>2012</v>
      </c>
      <c r="B2184" s="129" t="s">
        <v>733</v>
      </c>
      <c r="E2184" s="129" t="s">
        <v>747</v>
      </c>
      <c r="F2184" s="129" t="s">
        <v>606</v>
      </c>
      <c r="H2184" s="129" t="s">
        <v>756</v>
      </c>
      <c r="I2184" s="199">
        <v>5051.4894363535641</v>
      </c>
    </row>
    <row r="2185" spans="1:9" x14ac:dyDescent="0.25">
      <c r="A2185" s="129">
        <v>2012</v>
      </c>
      <c r="B2185" s="129" t="s">
        <v>733</v>
      </c>
      <c r="E2185" s="129" t="s">
        <v>748</v>
      </c>
      <c r="F2185" s="129" t="s">
        <v>606</v>
      </c>
      <c r="H2185" s="129" t="s">
        <v>756</v>
      </c>
      <c r="I2185" s="199">
        <v>263.83674501635238</v>
      </c>
    </row>
    <row r="2186" spans="1:9" x14ac:dyDescent="0.25">
      <c r="A2186" s="129">
        <v>2012</v>
      </c>
      <c r="B2186" s="129" t="s">
        <v>738</v>
      </c>
      <c r="C2186" s="129" t="s">
        <v>727</v>
      </c>
      <c r="D2186" s="129" t="s">
        <v>728</v>
      </c>
      <c r="E2186" s="129" t="s">
        <v>684</v>
      </c>
      <c r="F2186" s="129" t="s">
        <v>606</v>
      </c>
      <c r="H2186" s="129" t="s">
        <v>756</v>
      </c>
      <c r="I2186" s="199">
        <v>5315.3261813699164</v>
      </c>
    </row>
    <row r="2187" spans="1:9" x14ac:dyDescent="0.25">
      <c r="A2187" s="129">
        <v>2012</v>
      </c>
      <c r="C2187" s="129" t="s">
        <v>727</v>
      </c>
      <c r="D2187" s="129" t="s">
        <v>728</v>
      </c>
      <c r="E2187" s="129" t="s">
        <v>685</v>
      </c>
      <c r="F2187" s="129" t="s">
        <v>606</v>
      </c>
      <c r="H2187" s="129" t="s">
        <v>756</v>
      </c>
      <c r="I2187" s="199">
        <v>535.39143118051948</v>
      </c>
    </row>
    <row r="2188" spans="1:9" x14ac:dyDescent="0.25">
      <c r="A2188" s="129">
        <v>2012</v>
      </c>
      <c r="B2188" s="129" t="s">
        <v>733</v>
      </c>
      <c r="C2188" s="129" t="s">
        <v>727</v>
      </c>
      <c r="E2188" s="129" t="s">
        <v>749</v>
      </c>
      <c r="F2188" s="129" t="s">
        <v>606</v>
      </c>
      <c r="H2188" s="129" t="s">
        <v>756</v>
      </c>
      <c r="I2188" s="199">
        <v>1789.391893085955</v>
      </c>
    </row>
    <row r="2189" spans="1:9" x14ac:dyDescent="0.25">
      <c r="A2189" s="129">
        <v>2012</v>
      </c>
      <c r="B2189" s="129" t="s">
        <v>733</v>
      </c>
      <c r="C2189" s="129" t="s">
        <v>727</v>
      </c>
      <c r="E2189" s="129" t="s">
        <v>750</v>
      </c>
      <c r="F2189" s="129" t="s">
        <v>606</v>
      </c>
      <c r="H2189" s="129" t="s">
        <v>756</v>
      </c>
      <c r="I2189" s="199">
        <v>98.651853521852843</v>
      </c>
    </row>
    <row r="2190" spans="1:9" x14ac:dyDescent="0.25">
      <c r="A2190" s="129">
        <v>2012</v>
      </c>
      <c r="B2190" s="129" t="s">
        <v>738</v>
      </c>
      <c r="D2190" s="129" t="s">
        <v>728</v>
      </c>
      <c r="E2190" s="129" t="s">
        <v>686</v>
      </c>
      <c r="F2190" s="129" t="s">
        <v>606</v>
      </c>
      <c r="H2190" s="129" t="s">
        <v>756</v>
      </c>
      <c r="I2190" s="199">
        <v>1888.0437466078079</v>
      </c>
    </row>
    <row r="2191" spans="1:9" x14ac:dyDescent="0.25">
      <c r="A2191" s="129">
        <v>2012</v>
      </c>
      <c r="B2191" s="129" t="s">
        <v>733</v>
      </c>
      <c r="C2191" s="129" t="s">
        <v>727</v>
      </c>
      <c r="E2191" s="129" t="s">
        <v>734</v>
      </c>
      <c r="F2191" s="129" t="s">
        <v>606</v>
      </c>
      <c r="H2191" s="129" t="s">
        <v>757</v>
      </c>
      <c r="I2191" s="199">
        <v>372.62554225079492</v>
      </c>
    </row>
    <row r="2192" spans="1:9" x14ac:dyDescent="0.25">
      <c r="A2192" s="129">
        <v>2012</v>
      </c>
      <c r="B2192" s="129" t="s">
        <v>733</v>
      </c>
      <c r="C2192" s="129" t="s">
        <v>727</v>
      </c>
      <c r="E2192" s="129" t="s">
        <v>736</v>
      </c>
      <c r="F2192" s="129" t="s">
        <v>606</v>
      </c>
      <c r="H2192" s="129" t="s">
        <v>757</v>
      </c>
      <c r="I2192" s="199">
        <v>3451.3221762989242</v>
      </c>
    </row>
    <row r="2193" spans="1:9" x14ac:dyDescent="0.25">
      <c r="A2193" s="129">
        <v>2012</v>
      </c>
      <c r="B2193" s="129" t="s">
        <v>733</v>
      </c>
      <c r="C2193" s="129" t="s">
        <v>727</v>
      </c>
      <c r="E2193" s="129" t="s">
        <v>737</v>
      </c>
      <c r="F2193" s="129" t="s">
        <v>606</v>
      </c>
      <c r="H2193" s="129" t="s">
        <v>757</v>
      </c>
      <c r="I2193" s="199">
        <v>653.84355166743308</v>
      </c>
    </row>
    <row r="2194" spans="1:9" x14ac:dyDescent="0.25">
      <c r="A2194" s="129">
        <v>2012</v>
      </c>
      <c r="B2194" s="129" t="s">
        <v>738</v>
      </c>
      <c r="D2194" s="129" t="s">
        <v>728</v>
      </c>
      <c r="E2194" s="129" t="s">
        <v>676</v>
      </c>
      <c r="F2194" s="129" t="s">
        <v>606</v>
      </c>
      <c r="H2194" s="129" t="s">
        <v>757</v>
      </c>
      <c r="I2194" s="199">
        <v>4477.7912702171525</v>
      </c>
    </row>
    <row r="2195" spans="1:9" x14ac:dyDescent="0.25">
      <c r="A2195" s="129">
        <v>2012</v>
      </c>
      <c r="C2195" s="129" t="s">
        <v>727</v>
      </c>
      <c r="D2195" s="129" t="s">
        <v>728</v>
      </c>
      <c r="E2195" s="129" t="s">
        <v>677</v>
      </c>
      <c r="F2195" s="129" t="s">
        <v>606</v>
      </c>
      <c r="H2195" s="129" t="s">
        <v>757</v>
      </c>
      <c r="I2195" s="199">
        <v>8780.0119432652536</v>
      </c>
    </row>
    <row r="2196" spans="1:9" x14ac:dyDescent="0.25">
      <c r="A2196" s="129">
        <v>2012</v>
      </c>
      <c r="B2196" s="129" t="s">
        <v>733</v>
      </c>
      <c r="C2196" s="129" t="s">
        <v>727</v>
      </c>
      <c r="E2196" s="129" t="s">
        <v>739</v>
      </c>
      <c r="F2196" s="129" t="s">
        <v>606</v>
      </c>
      <c r="H2196" s="129" t="s">
        <v>757</v>
      </c>
      <c r="I2196" s="199">
        <v>127.87824636122701</v>
      </c>
    </row>
    <row r="2197" spans="1:9" x14ac:dyDescent="0.25">
      <c r="A2197" s="129">
        <v>2012</v>
      </c>
      <c r="B2197" s="129" t="s">
        <v>733</v>
      </c>
      <c r="C2197" s="129" t="s">
        <v>727</v>
      </c>
      <c r="E2197" s="129" t="s">
        <v>740</v>
      </c>
      <c r="F2197" s="129" t="s">
        <v>606</v>
      </c>
      <c r="H2197" s="129" t="s">
        <v>757</v>
      </c>
      <c r="I2197" s="199">
        <v>361.8476491193822</v>
      </c>
    </row>
    <row r="2198" spans="1:9" x14ac:dyDescent="0.25">
      <c r="A2198" s="129">
        <v>2012</v>
      </c>
      <c r="B2198" s="129" t="s">
        <v>738</v>
      </c>
      <c r="D2198" s="129" t="s">
        <v>728</v>
      </c>
      <c r="E2198" s="129" t="s">
        <v>678</v>
      </c>
      <c r="F2198" s="129" t="s">
        <v>606</v>
      </c>
      <c r="H2198" s="129" t="s">
        <v>757</v>
      </c>
      <c r="I2198" s="199">
        <v>489.72589548060921</v>
      </c>
    </row>
    <row r="2199" spans="1:9" x14ac:dyDescent="0.25">
      <c r="A2199" s="129">
        <v>2012</v>
      </c>
      <c r="B2199" s="129" t="s">
        <v>733</v>
      </c>
      <c r="C2199" s="129" t="s">
        <v>727</v>
      </c>
      <c r="E2199" s="129" t="s">
        <v>741</v>
      </c>
      <c r="F2199" s="129" t="s">
        <v>606</v>
      </c>
      <c r="H2199" s="129" t="s">
        <v>757</v>
      </c>
      <c r="I2199" s="199">
        <v>781.82653098126934</v>
      </c>
    </row>
    <row r="2200" spans="1:9" x14ac:dyDescent="0.25">
      <c r="A2200" s="129">
        <v>2012</v>
      </c>
      <c r="B2200" s="129" t="s">
        <v>733</v>
      </c>
      <c r="C2200" s="129" t="s">
        <v>727</v>
      </c>
      <c r="E2200" s="129" t="s">
        <v>742</v>
      </c>
      <c r="F2200" s="129" t="s">
        <v>606</v>
      </c>
      <c r="H2200" s="129" t="s">
        <v>757</v>
      </c>
      <c r="I2200" s="199">
        <v>462.47164911938222</v>
      </c>
    </row>
    <row r="2201" spans="1:9" x14ac:dyDescent="0.25">
      <c r="A2201" s="129">
        <v>2012</v>
      </c>
      <c r="B2201" s="129" t="s">
        <v>738</v>
      </c>
      <c r="D2201" s="129" t="s">
        <v>728</v>
      </c>
      <c r="E2201" s="129" t="s">
        <v>679</v>
      </c>
      <c r="F2201" s="129" t="s">
        <v>606</v>
      </c>
      <c r="H2201" s="129" t="s">
        <v>757</v>
      </c>
      <c r="I2201" s="199">
        <v>1244.2981801006515</v>
      </c>
    </row>
    <row r="2202" spans="1:9" x14ac:dyDescent="0.25">
      <c r="A2202" s="129">
        <v>2012</v>
      </c>
      <c r="B2202" s="129" t="s">
        <v>733</v>
      </c>
      <c r="C2202" s="129" t="s">
        <v>727</v>
      </c>
      <c r="E2202" s="129" t="s">
        <v>743</v>
      </c>
      <c r="F2202" s="129" t="s">
        <v>606</v>
      </c>
      <c r="H2202" s="129" t="s">
        <v>757</v>
      </c>
      <c r="I2202" s="199"/>
    </row>
    <row r="2203" spans="1:9" x14ac:dyDescent="0.25">
      <c r="A2203" s="129">
        <v>2012</v>
      </c>
      <c r="B2203" s="129" t="s">
        <v>733</v>
      </c>
      <c r="C2203" s="129" t="s">
        <v>727</v>
      </c>
      <c r="E2203" s="129" t="s">
        <v>744</v>
      </c>
      <c r="F2203" s="129" t="s">
        <v>606</v>
      </c>
      <c r="H2203" s="129" t="s">
        <v>757</v>
      </c>
      <c r="I2203" s="199"/>
    </row>
    <row r="2204" spans="1:9" x14ac:dyDescent="0.25">
      <c r="A2204" s="129">
        <v>2012</v>
      </c>
      <c r="B2204" s="129" t="s">
        <v>738</v>
      </c>
      <c r="D2204" s="129" t="s">
        <v>728</v>
      </c>
      <c r="E2204" s="129" t="s">
        <v>680</v>
      </c>
      <c r="F2204" s="129" t="s">
        <v>606</v>
      </c>
      <c r="H2204" s="129" t="s">
        <v>757</v>
      </c>
      <c r="I2204" s="199">
        <v>624.89876834606639</v>
      </c>
    </row>
    <row r="2205" spans="1:9" x14ac:dyDescent="0.25">
      <c r="A2205" s="129">
        <v>2012</v>
      </c>
      <c r="C2205" s="129" t="s">
        <v>727</v>
      </c>
      <c r="D2205" s="129" t="s">
        <v>728</v>
      </c>
      <c r="E2205" s="129" t="s">
        <v>681</v>
      </c>
      <c r="F2205" s="129" t="s">
        <v>606</v>
      </c>
      <c r="H2205" s="129" t="s">
        <v>757</v>
      </c>
      <c r="I2205" s="199">
        <v>1294.6357485764199</v>
      </c>
    </row>
    <row r="2206" spans="1:9" x14ac:dyDescent="0.25">
      <c r="A2206" s="129">
        <v>2012</v>
      </c>
      <c r="B2206" s="129" t="s">
        <v>733</v>
      </c>
      <c r="C2206" s="129" t="s">
        <v>727</v>
      </c>
      <c r="E2206" s="129" t="s">
        <v>745</v>
      </c>
      <c r="F2206" s="129" t="s">
        <v>606</v>
      </c>
      <c r="H2206" s="129" t="s">
        <v>757</v>
      </c>
      <c r="I2206" s="199">
        <v>3290.6476784744127</v>
      </c>
    </row>
    <row r="2207" spans="1:9" x14ac:dyDescent="0.25">
      <c r="A2207" s="129">
        <v>2012</v>
      </c>
      <c r="B2207" s="129" t="s">
        <v>733</v>
      </c>
      <c r="C2207" s="129" t="s">
        <v>727</v>
      </c>
      <c r="E2207" s="129" t="s">
        <v>746</v>
      </c>
      <c r="F2207" s="129" t="s">
        <v>606</v>
      </c>
      <c r="H2207" s="129" t="s">
        <v>757</v>
      </c>
      <c r="I2207" s="199">
        <v>162.68142890702808</v>
      </c>
    </row>
    <row r="2208" spans="1:9" x14ac:dyDescent="0.25">
      <c r="A2208" s="129">
        <v>2012</v>
      </c>
      <c r="B2208" s="129" t="s">
        <v>738</v>
      </c>
      <c r="D2208" s="129" t="s">
        <v>728</v>
      </c>
      <c r="E2208" s="129" t="s">
        <v>682</v>
      </c>
      <c r="F2208" s="129" t="s">
        <v>606</v>
      </c>
      <c r="H2208" s="129" t="s">
        <v>757</v>
      </c>
      <c r="I2208" s="199">
        <v>3453.3291073814407</v>
      </c>
    </row>
    <row r="2209" spans="1:9" x14ac:dyDescent="0.25">
      <c r="A2209" s="129">
        <v>2012</v>
      </c>
      <c r="C2209" s="129" t="s">
        <v>727</v>
      </c>
      <c r="D2209" s="129" t="s">
        <v>728</v>
      </c>
      <c r="E2209" s="129" t="s">
        <v>683</v>
      </c>
      <c r="F2209" s="129" t="s">
        <v>606</v>
      </c>
      <c r="H2209" s="129" t="s">
        <v>757</v>
      </c>
      <c r="I2209" s="199">
        <v>533</v>
      </c>
    </row>
    <row r="2210" spans="1:9" x14ac:dyDescent="0.25">
      <c r="A2210" s="129">
        <v>2012</v>
      </c>
      <c r="B2210" s="129" t="s">
        <v>733</v>
      </c>
      <c r="E2210" s="129" t="s">
        <v>747</v>
      </c>
      <c r="F2210" s="129" t="s">
        <v>606</v>
      </c>
      <c r="H2210" s="129" t="s">
        <v>757</v>
      </c>
      <c r="I2210" s="199">
        <v>3874.1002125658847</v>
      </c>
    </row>
    <row r="2211" spans="1:9" x14ac:dyDescent="0.25">
      <c r="A2211" s="129">
        <v>2012</v>
      </c>
      <c r="B2211" s="129" t="s">
        <v>733</v>
      </c>
      <c r="E2211" s="129" t="s">
        <v>748</v>
      </c>
      <c r="F2211" s="129" t="s">
        <v>606</v>
      </c>
      <c r="H2211" s="129" t="s">
        <v>757</v>
      </c>
      <c r="I2211" s="199">
        <v>167.95188312251224</v>
      </c>
    </row>
    <row r="2212" spans="1:9" x14ac:dyDescent="0.25">
      <c r="A2212" s="129">
        <v>2012</v>
      </c>
      <c r="B2212" s="129" t="s">
        <v>738</v>
      </c>
      <c r="C2212" s="129" t="s">
        <v>727</v>
      </c>
      <c r="D2212" s="129" t="s">
        <v>728</v>
      </c>
      <c r="E2212" s="129" t="s">
        <v>684</v>
      </c>
      <c r="F2212" s="129" t="s">
        <v>606</v>
      </c>
      <c r="H2212" s="129" t="s">
        <v>757</v>
      </c>
      <c r="I2212" s="199">
        <v>4042.052095688397</v>
      </c>
    </row>
    <row r="2213" spans="1:9" x14ac:dyDescent="0.25">
      <c r="A2213" s="129">
        <v>2012</v>
      </c>
      <c r="C2213" s="129" t="s">
        <v>727</v>
      </c>
      <c r="D2213" s="129" t="s">
        <v>728</v>
      </c>
      <c r="E2213" s="129" t="s">
        <v>685</v>
      </c>
      <c r="F2213" s="129" t="s">
        <v>606</v>
      </c>
      <c r="H2213" s="129" t="s">
        <v>757</v>
      </c>
      <c r="I2213" s="199">
        <v>401.97551407698086</v>
      </c>
    </row>
    <row r="2214" spans="1:9" x14ac:dyDescent="0.25">
      <c r="A2214" s="129">
        <v>2012</v>
      </c>
      <c r="B2214" s="129" t="s">
        <v>733</v>
      </c>
      <c r="C2214" s="129" t="s">
        <v>727</v>
      </c>
      <c r="E2214" s="129" t="s">
        <v>749</v>
      </c>
      <c r="F2214" s="129" t="s">
        <v>606</v>
      </c>
      <c r="H2214" s="129" t="s">
        <v>757</v>
      </c>
      <c r="I2214" s="199">
        <v>1330.9685947569903</v>
      </c>
    </row>
    <row r="2215" spans="1:9" x14ac:dyDescent="0.25">
      <c r="A2215" s="129">
        <v>2012</v>
      </c>
      <c r="B2215" s="129" t="s">
        <v>733</v>
      </c>
      <c r="C2215" s="129" t="s">
        <v>727</v>
      </c>
      <c r="E2215" s="129" t="s">
        <v>750</v>
      </c>
      <c r="F2215" s="129" t="s">
        <v>606</v>
      </c>
      <c r="H2215" s="129" t="s">
        <v>757</v>
      </c>
      <c r="I2215" s="199">
        <v>81.420735894067775</v>
      </c>
    </row>
    <row r="2216" spans="1:9" x14ac:dyDescent="0.25">
      <c r="A2216" s="129">
        <v>2012</v>
      </c>
      <c r="B2216" s="129" t="s">
        <v>738</v>
      </c>
      <c r="D2216" s="129" t="s">
        <v>728</v>
      </c>
      <c r="E2216" s="129" t="s">
        <v>686</v>
      </c>
      <c r="F2216" s="129" t="s">
        <v>606</v>
      </c>
      <c r="H2216" s="129" t="s">
        <v>757</v>
      </c>
      <c r="I2216" s="199">
        <v>1412.3893306510581</v>
      </c>
    </row>
    <row r="2217" spans="1:9" x14ac:dyDescent="0.25">
      <c r="A2217" s="129">
        <v>2012</v>
      </c>
      <c r="B2217" s="129" t="s">
        <v>733</v>
      </c>
      <c r="C2217" s="129" t="s">
        <v>727</v>
      </c>
      <c r="E2217" s="129" t="s">
        <v>734</v>
      </c>
      <c r="F2217" s="129" t="s">
        <v>606</v>
      </c>
      <c r="H2217" s="129" t="s">
        <v>758</v>
      </c>
      <c r="I2217" s="199">
        <v>340.62069790301445</v>
      </c>
    </row>
    <row r="2218" spans="1:9" x14ac:dyDescent="0.25">
      <c r="A2218" s="129">
        <v>2012</v>
      </c>
      <c r="B2218" s="129" t="s">
        <v>733</v>
      </c>
      <c r="C2218" s="129" t="s">
        <v>727</v>
      </c>
      <c r="E2218" s="129" t="s">
        <v>736</v>
      </c>
      <c r="F2218" s="129" t="s">
        <v>606</v>
      </c>
      <c r="H2218" s="129" t="s">
        <v>758</v>
      </c>
      <c r="I2218" s="199">
        <v>1177.3747614678898</v>
      </c>
    </row>
    <row r="2219" spans="1:9" x14ac:dyDescent="0.25">
      <c r="A2219" s="129">
        <v>2012</v>
      </c>
      <c r="B2219" s="129" t="s">
        <v>733</v>
      </c>
      <c r="C2219" s="129" t="s">
        <v>727</v>
      </c>
      <c r="E2219" s="129" t="s">
        <v>737</v>
      </c>
      <c r="F2219" s="129" t="s">
        <v>606</v>
      </c>
      <c r="H2219" s="129" t="s">
        <v>758</v>
      </c>
      <c r="I2219" s="199">
        <v>402.09221035386634</v>
      </c>
    </row>
    <row r="2220" spans="1:9" x14ac:dyDescent="0.25">
      <c r="A2220" s="129">
        <v>2012</v>
      </c>
      <c r="B2220" s="129" t="s">
        <v>738</v>
      </c>
      <c r="D2220" s="129" t="s">
        <v>728</v>
      </c>
      <c r="E2220" s="129" t="s">
        <v>676</v>
      </c>
      <c r="F2220" s="129" t="s">
        <v>606</v>
      </c>
      <c r="H2220" s="129" t="s">
        <v>758</v>
      </c>
      <c r="I2220" s="199">
        <v>1920.0876697247704</v>
      </c>
    </row>
    <row r="2221" spans="1:9" x14ac:dyDescent="0.25">
      <c r="A2221" s="129">
        <v>2012</v>
      </c>
      <c r="C2221" s="129" t="s">
        <v>727</v>
      </c>
      <c r="D2221" s="129" t="s">
        <v>728</v>
      </c>
      <c r="E2221" s="129" t="s">
        <v>677</v>
      </c>
      <c r="F2221" s="129" t="s">
        <v>606</v>
      </c>
      <c r="H2221" s="129" t="s">
        <v>758</v>
      </c>
      <c r="I2221" s="199">
        <v>2690.5548125819132</v>
      </c>
    </row>
    <row r="2222" spans="1:9" x14ac:dyDescent="0.25">
      <c r="A2222" s="129">
        <v>2012</v>
      </c>
      <c r="B2222" s="129" t="s">
        <v>733</v>
      </c>
      <c r="C2222" s="129" t="s">
        <v>727</v>
      </c>
      <c r="E2222" s="129" t="s">
        <v>739</v>
      </c>
      <c r="F2222" s="129" t="s">
        <v>606</v>
      </c>
      <c r="H2222" s="129" t="s">
        <v>758</v>
      </c>
      <c r="I2222" s="199">
        <v>62.284499344692001</v>
      </c>
    </row>
    <row r="2223" spans="1:9" x14ac:dyDescent="0.25">
      <c r="A2223" s="129">
        <v>2012</v>
      </c>
      <c r="B2223" s="129" t="s">
        <v>733</v>
      </c>
      <c r="C2223" s="129" t="s">
        <v>727</v>
      </c>
      <c r="E2223" s="129" t="s">
        <v>740</v>
      </c>
      <c r="F2223" s="129" t="s">
        <v>606</v>
      </c>
      <c r="H2223" s="129" t="s">
        <v>758</v>
      </c>
      <c r="I2223" s="199">
        <v>227.43444904980342</v>
      </c>
    </row>
    <row r="2224" spans="1:9" x14ac:dyDescent="0.25">
      <c r="A2224" s="129">
        <v>2012</v>
      </c>
      <c r="B2224" s="129" t="s">
        <v>738</v>
      </c>
      <c r="D2224" s="129" t="s">
        <v>728</v>
      </c>
      <c r="E2224" s="129" t="s">
        <v>678</v>
      </c>
      <c r="F2224" s="129" t="s">
        <v>606</v>
      </c>
      <c r="H2224" s="129" t="s">
        <v>758</v>
      </c>
      <c r="I2224" s="199">
        <v>289.71894839449544</v>
      </c>
    </row>
    <row r="2225" spans="1:9" x14ac:dyDescent="0.25">
      <c r="A2225" s="129">
        <v>2012</v>
      </c>
      <c r="B2225" s="129" t="s">
        <v>733</v>
      </c>
      <c r="C2225" s="129" t="s">
        <v>727</v>
      </c>
      <c r="E2225" s="129" t="s">
        <v>741</v>
      </c>
      <c r="F2225" s="129" t="s">
        <v>606</v>
      </c>
      <c r="H2225" s="129" t="s">
        <v>758</v>
      </c>
      <c r="I2225" s="199">
        <v>441.73851490825689</v>
      </c>
    </row>
    <row r="2226" spans="1:9" x14ac:dyDescent="0.25">
      <c r="A2226" s="129">
        <v>2012</v>
      </c>
      <c r="B2226" s="129" t="s">
        <v>733</v>
      </c>
      <c r="C2226" s="129" t="s">
        <v>727</v>
      </c>
      <c r="E2226" s="129" t="s">
        <v>742</v>
      </c>
      <c r="F2226" s="129" t="s">
        <v>606</v>
      </c>
      <c r="H2226" s="129" t="s">
        <v>758</v>
      </c>
      <c r="I2226" s="199">
        <v>141.27258273263433</v>
      </c>
    </row>
    <row r="2227" spans="1:9" x14ac:dyDescent="0.25">
      <c r="A2227" s="129">
        <v>2012</v>
      </c>
      <c r="B2227" s="129" t="s">
        <v>738</v>
      </c>
      <c r="D2227" s="129" t="s">
        <v>728</v>
      </c>
      <c r="E2227" s="129" t="s">
        <v>679</v>
      </c>
      <c r="F2227" s="129" t="s">
        <v>606</v>
      </c>
      <c r="H2227" s="129" t="s">
        <v>758</v>
      </c>
      <c r="I2227" s="199">
        <v>583.01109764089119</v>
      </c>
    </row>
    <row r="2228" spans="1:9" x14ac:dyDescent="0.25">
      <c r="A2228" s="129">
        <v>2012</v>
      </c>
      <c r="B2228" s="129" t="s">
        <v>733</v>
      </c>
      <c r="C2228" s="129" t="s">
        <v>727</v>
      </c>
      <c r="E2228" s="129" t="s">
        <v>743</v>
      </c>
      <c r="F2228" s="129" t="s">
        <v>606</v>
      </c>
      <c r="H2228" s="129" t="s">
        <v>758</v>
      </c>
      <c r="I2228" s="199"/>
    </row>
    <row r="2229" spans="1:9" x14ac:dyDescent="0.25">
      <c r="A2229" s="129">
        <v>2012</v>
      </c>
      <c r="B2229" s="129" t="s">
        <v>733</v>
      </c>
      <c r="C2229" s="129" t="s">
        <v>727</v>
      </c>
      <c r="E2229" s="129" t="s">
        <v>744</v>
      </c>
      <c r="F2229" s="129" t="s">
        <v>606</v>
      </c>
      <c r="H2229" s="129" t="s">
        <v>758</v>
      </c>
      <c r="I2229" s="199"/>
    </row>
    <row r="2230" spans="1:9" x14ac:dyDescent="0.25">
      <c r="A2230" s="129">
        <v>2012</v>
      </c>
      <c r="B2230" s="129" t="s">
        <v>738</v>
      </c>
      <c r="D2230" s="129" t="s">
        <v>728</v>
      </c>
      <c r="E2230" s="129" t="s">
        <v>680</v>
      </c>
      <c r="F2230" s="129" t="s">
        <v>606</v>
      </c>
      <c r="H2230" s="129" t="s">
        <v>758</v>
      </c>
      <c r="I2230" s="199">
        <v>310.54591562909565</v>
      </c>
    </row>
    <row r="2231" spans="1:9" x14ac:dyDescent="0.25">
      <c r="A2231" s="129">
        <v>2012</v>
      </c>
      <c r="C2231" s="129" t="s">
        <v>727</v>
      </c>
      <c r="D2231" s="129" t="s">
        <v>728</v>
      </c>
      <c r="E2231" s="129" t="s">
        <v>681</v>
      </c>
      <c r="F2231" s="129" t="s">
        <v>606</v>
      </c>
      <c r="H2231" s="129" t="s">
        <v>758</v>
      </c>
      <c r="I2231" s="199">
        <v>570.13821969200524</v>
      </c>
    </row>
    <row r="2232" spans="1:9" x14ac:dyDescent="0.25">
      <c r="A2232" s="129">
        <v>2012</v>
      </c>
      <c r="B2232" s="129" t="s">
        <v>733</v>
      </c>
      <c r="C2232" s="129" t="s">
        <v>727</v>
      </c>
      <c r="E2232" s="129" t="s">
        <v>745</v>
      </c>
      <c r="F2232" s="129" t="s">
        <v>606</v>
      </c>
      <c r="H2232" s="129" t="s">
        <v>758</v>
      </c>
      <c r="I2232" s="199">
        <v>1236.3428394495413</v>
      </c>
    </row>
    <row r="2233" spans="1:9" x14ac:dyDescent="0.25">
      <c r="A2233" s="129">
        <v>2012</v>
      </c>
      <c r="B2233" s="129" t="s">
        <v>733</v>
      </c>
      <c r="C2233" s="129" t="s">
        <v>727</v>
      </c>
      <c r="E2233" s="129" t="s">
        <v>746</v>
      </c>
      <c r="F2233" s="129" t="s">
        <v>606</v>
      </c>
      <c r="H2233" s="129" t="s">
        <v>758</v>
      </c>
      <c r="I2233" s="199">
        <v>114.994</v>
      </c>
    </row>
    <row r="2234" spans="1:9" x14ac:dyDescent="0.25">
      <c r="A2234" s="129">
        <v>2012</v>
      </c>
      <c r="B2234" s="129" t="s">
        <v>738</v>
      </c>
      <c r="D2234" s="129" t="s">
        <v>728</v>
      </c>
      <c r="E2234" s="129" t="s">
        <v>682</v>
      </c>
      <c r="F2234" s="129" t="s">
        <v>606</v>
      </c>
      <c r="H2234" s="129" t="s">
        <v>758</v>
      </c>
      <c r="I2234" s="199">
        <v>1351.3368394495412</v>
      </c>
    </row>
    <row r="2235" spans="1:9" x14ac:dyDescent="0.25">
      <c r="A2235" s="129">
        <v>2012</v>
      </c>
      <c r="C2235" s="129" t="s">
        <v>727</v>
      </c>
      <c r="D2235" s="129" t="s">
        <v>728</v>
      </c>
      <c r="E2235" s="129" t="s">
        <v>683</v>
      </c>
      <c r="F2235" s="129" t="s">
        <v>606</v>
      </c>
      <c r="H2235" s="129" t="s">
        <v>758</v>
      </c>
      <c r="I2235" s="199">
        <v>371</v>
      </c>
    </row>
    <row r="2236" spans="1:9" x14ac:dyDescent="0.25">
      <c r="A2236" s="129">
        <v>2012</v>
      </c>
      <c r="B2236" s="129" t="s">
        <v>733</v>
      </c>
      <c r="E2236" s="129" t="s">
        <v>747</v>
      </c>
      <c r="F2236" s="129" t="s">
        <v>606</v>
      </c>
      <c r="H2236" s="129" t="s">
        <v>758</v>
      </c>
      <c r="I2236" s="199">
        <v>1177.3892237876801</v>
      </c>
    </row>
    <row r="2237" spans="1:9" x14ac:dyDescent="0.25">
      <c r="A2237" s="129">
        <v>2012</v>
      </c>
      <c r="B2237" s="129" t="s">
        <v>733</v>
      </c>
      <c r="E2237" s="129" t="s">
        <v>748</v>
      </c>
      <c r="F2237" s="129" t="s">
        <v>606</v>
      </c>
      <c r="H2237" s="129" t="s">
        <v>758</v>
      </c>
      <c r="I2237" s="199">
        <v>95.88486189384011</v>
      </c>
    </row>
    <row r="2238" spans="1:9" x14ac:dyDescent="0.25">
      <c r="A2238" s="129">
        <v>2012</v>
      </c>
      <c r="B2238" s="129" t="s">
        <v>738</v>
      </c>
      <c r="C2238" s="129" t="s">
        <v>727</v>
      </c>
      <c r="D2238" s="129" t="s">
        <v>728</v>
      </c>
      <c r="E2238" s="129" t="s">
        <v>684</v>
      </c>
      <c r="F2238" s="129" t="s">
        <v>606</v>
      </c>
      <c r="H2238" s="129" t="s">
        <v>758</v>
      </c>
      <c r="I2238" s="199">
        <v>1273.2740856815201</v>
      </c>
    </row>
    <row r="2239" spans="1:9" x14ac:dyDescent="0.25">
      <c r="A2239" s="129">
        <v>2012</v>
      </c>
      <c r="C2239" s="129" t="s">
        <v>727</v>
      </c>
      <c r="D2239" s="129" t="s">
        <v>728</v>
      </c>
      <c r="E2239" s="129" t="s">
        <v>685</v>
      </c>
      <c r="F2239" s="129" t="s">
        <v>606</v>
      </c>
      <c r="H2239" s="129" t="s">
        <v>758</v>
      </c>
      <c r="I2239" s="199">
        <v>133.41591710353865</v>
      </c>
    </row>
    <row r="2240" spans="1:9" x14ac:dyDescent="0.25">
      <c r="A2240" s="129">
        <v>2012</v>
      </c>
      <c r="B2240" s="129" t="s">
        <v>733</v>
      </c>
      <c r="C2240" s="129" t="s">
        <v>727</v>
      </c>
      <c r="E2240" s="129" t="s">
        <v>749</v>
      </c>
      <c r="F2240" s="129" t="s">
        <v>606</v>
      </c>
      <c r="H2240" s="129" t="s">
        <v>758</v>
      </c>
      <c r="I2240" s="199">
        <v>458.42329832896468</v>
      </c>
    </row>
    <row r="2241" spans="1:9" x14ac:dyDescent="0.25">
      <c r="A2241" s="129">
        <v>2012</v>
      </c>
      <c r="B2241" s="129" t="s">
        <v>733</v>
      </c>
      <c r="C2241" s="129" t="s">
        <v>727</v>
      </c>
      <c r="E2241" s="129" t="s">
        <v>750</v>
      </c>
      <c r="F2241" s="129" t="s">
        <v>606</v>
      </c>
      <c r="H2241" s="129" t="s">
        <v>758</v>
      </c>
      <c r="I2241" s="199">
        <v>17.231117627785057</v>
      </c>
    </row>
    <row r="2242" spans="1:9" x14ac:dyDescent="0.25">
      <c r="A2242" s="129">
        <v>2012</v>
      </c>
      <c r="B2242" s="129" t="s">
        <v>738</v>
      </c>
      <c r="D2242" s="129" t="s">
        <v>728</v>
      </c>
      <c r="E2242" s="129" t="s">
        <v>686</v>
      </c>
      <c r="F2242" s="129" t="s">
        <v>606</v>
      </c>
      <c r="H2242" s="129" t="s">
        <v>758</v>
      </c>
      <c r="I2242" s="199">
        <v>475.65441595674974</v>
      </c>
    </row>
    <row r="2243" spans="1:9" x14ac:dyDescent="0.25">
      <c r="A2243" s="129">
        <v>2012</v>
      </c>
      <c r="B2243" s="129" t="s">
        <v>733</v>
      </c>
      <c r="C2243" s="129" t="s">
        <v>727</v>
      </c>
      <c r="E2243" s="129" t="s">
        <v>734</v>
      </c>
      <c r="F2243" s="129" t="s">
        <v>606</v>
      </c>
      <c r="H2243" s="129" t="s">
        <v>759</v>
      </c>
      <c r="I2243" s="199">
        <v>2.5623894929937969</v>
      </c>
    </row>
    <row r="2244" spans="1:9" x14ac:dyDescent="0.25">
      <c r="A2244" s="129">
        <v>2012</v>
      </c>
      <c r="B2244" s="129" t="s">
        <v>733</v>
      </c>
      <c r="C2244" s="129" t="s">
        <v>727</v>
      </c>
      <c r="E2244" s="129" t="s">
        <v>736</v>
      </c>
      <c r="F2244" s="129" t="s">
        <v>606</v>
      </c>
      <c r="H2244" s="129" t="s">
        <v>759</v>
      </c>
      <c r="I2244" s="199">
        <v>8.3211930840350163</v>
      </c>
    </row>
    <row r="2245" spans="1:9" x14ac:dyDescent="0.25">
      <c r="A2245" s="129">
        <v>2012</v>
      </c>
      <c r="B2245" s="129" t="s">
        <v>733</v>
      </c>
      <c r="C2245" s="129" t="s">
        <v>727</v>
      </c>
      <c r="E2245" s="129" t="s">
        <v>737</v>
      </c>
      <c r="F2245" s="129" t="s">
        <v>606</v>
      </c>
      <c r="H2245" s="129" t="s">
        <v>759</v>
      </c>
      <c r="I2245" s="199">
        <v>3.9821987978055073</v>
      </c>
    </row>
    <row r="2246" spans="1:9" x14ac:dyDescent="0.25">
      <c r="A2246" s="129">
        <v>2012</v>
      </c>
      <c r="B2246" s="129" t="s">
        <v>738</v>
      </c>
      <c r="D2246" s="129" t="s">
        <v>728</v>
      </c>
      <c r="E2246" s="129" t="s">
        <v>676</v>
      </c>
      <c r="F2246" s="129" t="s">
        <v>606</v>
      </c>
      <c r="H2246" s="129" t="s">
        <v>759</v>
      </c>
      <c r="I2246" s="199">
        <v>5.8174699618483166</v>
      </c>
    </row>
    <row r="2247" spans="1:9" x14ac:dyDescent="0.25">
      <c r="A2247" s="129">
        <v>2012</v>
      </c>
      <c r="C2247" s="129" t="s">
        <v>727</v>
      </c>
      <c r="D2247" s="129" t="s">
        <v>728</v>
      </c>
      <c r="E2247" s="129" t="s">
        <v>677</v>
      </c>
      <c r="F2247" s="129" t="s">
        <v>606</v>
      </c>
      <c r="H2247" s="129" t="s">
        <v>759</v>
      </c>
      <c r="I2247" s="199">
        <v>18.70348493090026</v>
      </c>
    </row>
    <row r="2248" spans="1:9" x14ac:dyDescent="0.25">
      <c r="A2248" s="129">
        <v>2012</v>
      </c>
      <c r="B2248" s="129" t="s">
        <v>733</v>
      </c>
      <c r="C2248" s="129" t="s">
        <v>727</v>
      </c>
      <c r="E2248" s="129" t="s">
        <v>739</v>
      </c>
      <c r="F2248" s="129" t="s">
        <v>606</v>
      </c>
      <c r="H2248" s="129" t="s">
        <v>759</v>
      </c>
      <c r="I2248" s="199">
        <v>0.98636733927371611</v>
      </c>
    </row>
    <row r="2249" spans="1:9" x14ac:dyDescent="0.25">
      <c r="A2249" s="129">
        <v>2012</v>
      </c>
      <c r="B2249" s="129" t="s">
        <v>733</v>
      </c>
      <c r="C2249" s="129" t="s">
        <v>727</v>
      </c>
      <c r="E2249" s="129" t="s">
        <v>740</v>
      </c>
      <c r="F2249" s="129" t="s">
        <v>606</v>
      </c>
      <c r="H2249" s="129" t="s">
        <v>759</v>
      </c>
      <c r="I2249" s="199">
        <v>3.1487659335665845</v>
      </c>
    </row>
    <row r="2250" spans="1:9" x14ac:dyDescent="0.25">
      <c r="A2250" s="129">
        <v>2012</v>
      </c>
      <c r="B2250" s="129" t="s">
        <v>738</v>
      </c>
      <c r="D2250" s="129" t="s">
        <v>728</v>
      </c>
      <c r="E2250" s="129" t="s">
        <v>678</v>
      </c>
      <c r="F2250" s="129" t="s">
        <v>606</v>
      </c>
      <c r="H2250" s="129" t="s">
        <v>759</v>
      </c>
      <c r="I2250" s="199">
        <v>2.051505361072345</v>
      </c>
    </row>
    <row r="2251" spans="1:9" x14ac:dyDescent="0.25">
      <c r="A2251" s="129">
        <v>2012</v>
      </c>
      <c r="B2251" s="129" t="s">
        <v>733</v>
      </c>
      <c r="C2251" s="129" t="s">
        <v>727</v>
      </c>
      <c r="E2251" s="129" t="s">
        <v>741</v>
      </c>
      <c r="F2251" s="129" t="s">
        <v>606</v>
      </c>
      <c r="H2251" s="129" t="s">
        <v>759</v>
      </c>
      <c r="I2251" s="199">
        <v>5.1752996560819806</v>
      </c>
    </row>
    <row r="2252" spans="1:9" x14ac:dyDescent="0.25">
      <c r="A2252" s="129">
        <v>2012</v>
      </c>
      <c r="B2252" s="129" t="s">
        <v>733</v>
      </c>
      <c r="C2252" s="129" t="s">
        <v>727</v>
      </c>
      <c r="E2252" s="129" t="s">
        <v>742</v>
      </c>
      <c r="F2252" s="129" t="s">
        <v>606</v>
      </c>
      <c r="H2252" s="129" t="s">
        <v>759</v>
      </c>
      <c r="I2252" s="199">
        <v>3.5509562344624932</v>
      </c>
    </row>
    <row r="2253" spans="1:9" x14ac:dyDescent="0.25">
      <c r="A2253" s="129">
        <v>2012</v>
      </c>
      <c r="B2253" s="129" t="s">
        <v>738</v>
      </c>
      <c r="D2253" s="129" t="s">
        <v>728</v>
      </c>
      <c r="E2253" s="129" t="s">
        <v>679</v>
      </c>
      <c r="F2253" s="129" t="s">
        <v>606</v>
      </c>
      <c r="H2253" s="129" t="s">
        <v>759</v>
      </c>
      <c r="I2253" s="199">
        <v>4.4958119453250793</v>
      </c>
    </row>
    <row r="2254" spans="1:9" x14ac:dyDescent="0.25">
      <c r="A2254" s="129">
        <v>2012</v>
      </c>
      <c r="B2254" s="129" t="s">
        <v>733</v>
      </c>
      <c r="C2254" s="129" t="s">
        <v>727</v>
      </c>
      <c r="E2254" s="129" t="s">
        <v>743</v>
      </c>
      <c r="F2254" s="129" t="s">
        <v>606</v>
      </c>
      <c r="H2254" s="129" t="s">
        <v>759</v>
      </c>
      <c r="I2254" s="199"/>
    </row>
    <row r="2255" spans="1:9" x14ac:dyDescent="0.25">
      <c r="A2255" s="129">
        <v>2012</v>
      </c>
      <c r="B2255" s="129" t="s">
        <v>733</v>
      </c>
      <c r="C2255" s="129" t="s">
        <v>727</v>
      </c>
      <c r="E2255" s="129" t="s">
        <v>744</v>
      </c>
      <c r="F2255" s="129" t="s">
        <v>606</v>
      </c>
      <c r="H2255" s="129" t="s">
        <v>759</v>
      </c>
      <c r="I2255" s="199"/>
    </row>
    <row r="2256" spans="1:9" x14ac:dyDescent="0.25">
      <c r="A2256" s="129">
        <v>2012</v>
      </c>
      <c r="B2256" s="129" t="s">
        <v>738</v>
      </c>
      <c r="D2256" s="129" t="s">
        <v>728</v>
      </c>
      <c r="E2256" s="129" t="s">
        <v>680</v>
      </c>
      <c r="F2256" s="129" t="s">
        <v>606</v>
      </c>
      <c r="H2256" s="129" t="s">
        <v>759</v>
      </c>
      <c r="I2256" s="199">
        <v>3.2728568918622001</v>
      </c>
    </row>
    <row r="2257" spans="1:9" x14ac:dyDescent="0.25">
      <c r="A2257" s="129">
        <v>2012</v>
      </c>
      <c r="C2257" s="129" t="s">
        <v>727</v>
      </c>
      <c r="D2257" s="129" t="s">
        <v>728</v>
      </c>
      <c r="E2257" s="129" t="s">
        <v>681</v>
      </c>
      <c r="F2257" s="129" t="s">
        <v>606</v>
      </c>
      <c r="H2257" s="129" t="s">
        <v>759</v>
      </c>
      <c r="I2257" s="199">
        <v>4.2083295945035157</v>
      </c>
    </row>
    <row r="2258" spans="1:9" x14ac:dyDescent="0.25">
      <c r="A2258" s="129">
        <v>2012</v>
      </c>
      <c r="B2258" s="129" t="s">
        <v>733</v>
      </c>
      <c r="C2258" s="129" t="s">
        <v>727</v>
      </c>
      <c r="E2258" s="129" t="s">
        <v>745</v>
      </c>
      <c r="F2258" s="129" t="s">
        <v>606</v>
      </c>
      <c r="H2258" s="129" t="s">
        <v>759</v>
      </c>
      <c r="I2258" s="199">
        <v>9.2280215217480777</v>
      </c>
    </row>
    <row r="2259" spans="1:9" x14ac:dyDescent="0.25">
      <c r="A2259" s="129">
        <v>2012</v>
      </c>
      <c r="B2259" s="129" t="s">
        <v>733</v>
      </c>
      <c r="C2259" s="129" t="s">
        <v>727</v>
      </c>
      <c r="E2259" s="129" t="s">
        <v>746</v>
      </c>
      <c r="F2259" s="129" t="s">
        <v>606</v>
      </c>
      <c r="H2259" s="129" t="s">
        <v>759</v>
      </c>
      <c r="I2259" s="199">
        <v>2.5662926304472982</v>
      </c>
    </row>
    <row r="2260" spans="1:9" x14ac:dyDescent="0.25">
      <c r="A2260" s="129">
        <v>2012</v>
      </c>
      <c r="B2260" s="129" t="s">
        <v>738</v>
      </c>
      <c r="D2260" s="129" t="s">
        <v>728</v>
      </c>
      <c r="E2260" s="129" t="s">
        <v>682</v>
      </c>
      <c r="F2260" s="129" t="s">
        <v>606</v>
      </c>
      <c r="H2260" s="129" t="s">
        <v>759</v>
      </c>
      <c r="I2260" s="199">
        <v>8.0242128406869782</v>
      </c>
    </row>
    <row r="2261" spans="1:9" x14ac:dyDescent="0.25">
      <c r="A2261" s="129">
        <v>2012</v>
      </c>
      <c r="C2261" s="129" t="s">
        <v>727</v>
      </c>
      <c r="D2261" s="129" t="s">
        <v>728</v>
      </c>
      <c r="E2261" s="129" t="s">
        <v>683</v>
      </c>
      <c r="F2261" s="129" t="s">
        <v>606</v>
      </c>
      <c r="H2261" s="129" t="s">
        <v>759</v>
      </c>
      <c r="I2261" s="199">
        <v>3.5226086007762212</v>
      </c>
    </row>
    <row r="2262" spans="1:9" x14ac:dyDescent="0.25">
      <c r="A2262" s="129">
        <v>2012</v>
      </c>
      <c r="B2262" s="129" t="s">
        <v>733</v>
      </c>
      <c r="E2262" s="129" t="s">
        <v>747</v>
      </c>
      <c r="F2262" s="129" t="s">
        <v>606</v>
      </c>
      <c r="H2262" s="129" t="s">
        <v>759</v>
      </c>
      <c r="I2262" s="199">
        <v>16.954151489691441</v>
      </c>
    </row>
    <row r="2263" spans="1:9" x14ac:dyDescent="0.25">
      <c r="A2263" s="129">
        <v>2012</v>
      </c>
      <c r="B2263" s="129" t="s">
        <v>733</v>
      </c>
      <c r="E2263" s="129" t="s">
        <v>748</v>
      </c>
      <c r="F2263" s="129" t="s">
        <v>606</v>
      </c>
      <c r="H2263" s="129" t="s">
        <v>759</v>
      </c>
      <c r="I2263" s="199">
        <v>1.9779349652624065</v>
      </c>
    </row>
    <row r="2264" spans="1:9" x14ac:dyDescent="0.25">
      <c r="A2264" s="129">
        <v>2012</v>
      </c>
      <c r="B2264" s="129" t="s">
        <v>738</v>
      </c>
      <c r="C2264" s="129" t="s">
        <v>727</v>
      </c>
      <c r="D2264" s="129" t="s">
        <v>728</v>
      </c>
      <c r="E2264" s="129" t="s">
        <v>684</v>
      </c>
      <c r="F2264" s="129" t="s">
        <v>606</v>
      </c>
      <c r="H2264" s="129" t="s">
        <v>759</v>
      </c>
      <c r="I2264" s="199">
        <v>12.322822324314732</v>
      </c>
    </row>
    <row r="2265" spans="1:9" x14ac:dyDescent="0.25">
      <c r="A2265" s="129">
        <v>2012</v>
      </c>
      <c r="C2265" s="129" t="s">
        <v>727</v>
      </c>
      <c r="D2265" s="129" t="s">
        <v>728</v>
      </c>
      <c r="E2265" s="129" t="s">
        <v>685</v>
      </c>
      <c r="F2265" s="129" t="s">
        <v>606</v>
      </c>
      <c r="H2265" s="129" t="s">
        <v>759</v>
      </c>
      <c r="I2265" s="199">
        <v>2.2465232929696186</v>
      </c>
    </row>
    <row r="2266" spans="1:9" x14ac:dyDescent="0.25">
      <c r="A2266" s="129">
        <v>2012</v>
      </c>
      <c r="B2266" s="129" t="s">
        <v>733</v>
      </c>
      <c r="C2266" s="129" t="s">
        <v>727</v>
      </c>
      <c r="E2266" s="129" t="s">
        <v>749</v>
      </c>
      <c r="F2266" s="129" t="s">
        <v>606</v>
      </c>
      <c r="H2266" s="129" t="s">
        <v>759</v>
      </c>
      <c r="I2266" s="199">
        <v>11.278864753141853</v>
      </c>
    </row>
    <row r="2267" spans="1:9" x14ac:dyDescent="0.25">
      <c r="A2267" s="129">
        <v>2012</v>
      </c>
      <c r="B2267" s="129" t="s">
        <v>733</v>
      </c>
      <c r="C2267" s="129" t="s">
        <v>727</v>
      </c>
      <c r="E2267" s="129" t="s">
        <v>750</v>
      </c>
      <c r="F2267" s="129" t="s">
        <v>606</v>
      </c>
      <c r="H2267" s="129" t="s">
        <v>759</v>
      </c>
      <c r="I2267" s="199">
        <v>1.3369814943262748</v>
      </c>
    </row>
    <row r="2268" spans="1:9" x14ac:dyDescent="0.25">
      <c r="A2268" s="129">
        <v>2012</v>
      </c>
      <c r="B2268" s="129" t="s">
        <v>738</v>
      </c>
      <c r="D2268" s="129" t="s">
        <v>728</v>
      </c>
      <c r="E2268" s="129" t="s">
        <v>686</v>
      </c>
      <c r="F2268" s="129" t="s">
        <v>606</v>
      </c>
      <c r="H2268" s="129" t="s">
        <v>759</v>
      </c>
      <c r="I2268" s="199">
        <v>8.1228192869801621</v>
      </c>
    </row>
    <row r="2269" spans="1:9" x14ac:dyDescent="0.25">
      <c r="A2269" s="129">
        <v>2013</v>
      </c>
      <c r="B2269" s="129" t="s">
        <v>733</v>
      </c>
      <c r="C2269" s="129" t="s">
        <v>727</v>
      </c>
      <c r="E2269" s="129" t="s">
        <v>734</v>
      </c>
      <c r="F2269" s="129" t="s">
        <v>606</v>
      </c>
      <c r="H2269" s="129" t="s">
        <v>756</v>
      </c>
      <c r="I2269" s="199">
        <v>781.83</v>
      </c>
    </row>
    <row r="2270" spans="1:9" x14ac:dyDescent="0.25">
      <c r="A2270" s="129">
        <v>2013</v>
      </c>
      <c r="B2270" s="129" t="s">
        <v>733</v>
      </c>
      <c r="C2270" s="129" t="s">
        <v>727</v>
      </c>
      <c r="E2270" s="129" t="s">
        <v>736</v>
      </c>
      <c r="F2270" s="129" t="s">
        <v>606</v>
      </c>
      <c r="H2270" s="129" t="s">
        <v>756</v>
      </c>
      <c r="I2270" s="199">
        <v>4516.62</v>
      </c>
    </row>
    <row r="2271" spans="1:9" x14ac:dyDescent="0.25">
      <c r="A2271" s="129">
        <v>2013</v>
      </c>
      <c r="B2271" s="129" t="s">
        <v>733</v>
      </c>
      <c r="C2271" s="129" t="s">
        <v>727</v>
      </c>
      <c r="E2271" s="129" t="s">
        <v>737</v>
      </c>
      <c r="F2271" s="129" t="s">
        <v>606</v>
      </c>
      <c r="H2271" s="129" t="s">
        <v>756</v>
      </c>
      <c r="I2271" s="199">
        <v>1190.42</v>
      </c>
    </row>
    <row r="2272" spans="1:9" x14ac:dyDescent="0.25">
      <c r="A2272" s="129">
        <v>2013</v>
      </c>
      <c r="B2272" s="129" t="s">
        <v>738</v>
      </c>
      <c r="D2272" s="129" t="s">
        <v>728</v>
      </c>
      <c r="E2272" s="129" t="s">
        <v>676</v>
      </c>
      <c r="F2272" s="129" t="s">
        <v>606</v>
      </c>
      <c r="H2272" s="129" t="s">
        <v>756</v>
      </c>
      <c r="I2272" s="199">
        <v>6488.87</v>
      </c>
    </row>
    <row r="2273" spans="1:9" x14ac:dyDescent="0.25">
      <c r="A2273" s="129">
        <v>2013</v>
      </c>
      <c r="C2273" s="129" t="s">
        <v>727</v>
      </c>
      <c r="D2273" s="129" t="s">
        <v>728</v>
      </c>
      <c r="E2273" s="129" t="s">
        <v>677</v>
      </c>
      <c r="F2273" s="129" t="s">
        <v>606</v>
      </c>
      <c r="H2273" s="129" t="s">
        <v>756</v>
      </c>
      <c r="I2273" s="199">
        <v>11946.14</v>
      </c>
    </row>
    <row r="2274" spans="1:9" x14ac:dyDescent="0.25">
      <c r="A2274" s="129">
        <v>2013</v>
      </c>
      <c r="B2274" s="129" t="s">
        <v>733</v>
      </c>
      <c r="C2274" s="129" t="s">
        <v>727</v>
      </c>
      <c r="E2274" s="129" t="s">
        <v>739</v>
      </c>
      <c r="F2274" s="129" t="s">
        <v>606</v>
      </c>
      <c r="H2274" s="129" t="s">
        <v>756</v>
      </c>
      <c r="I2274" s="199">
        <v>282.16999999999996</v>
      </c>
    </row>
    <row r="2275" spans="1:9" x14ac:dyDescent="0.25">
      <c r="A2275" s="129">
        <v>2013</v>
      </c>
      <c r="B2275" s="129" t="s">
        <v>733</v>
      </c>
      <c r="C2275" s="129" t="s">
        <v>727</v>
      </c>
      <c r="E2275" s="129" t="s">
        <v>740</v>
      </c>
      <c r="F2275" s="129" t="s">
        <v>606</v>
      </c>
      <c r="H2275" s="129" t="s">
        <v>756</v>
      </c>
      <c r="I2275" s="199">
        <v>626.33999999999992</v>
      </c>
    </row>
    <row r="2276" spans="1:9" x14ac:dyDescent="0.25">
      <c r="A2276" s="129">
        <v>2013</v>
      </c>
      <c r="B2276" s="129" t="s">
        <v>738</v>
      </c>
      <c r="D2276" s="129" t="s">
        <v>728</v>
      </c>
      <c r="E2276" s="129" t="s">
        <v>678</v>
      </c>
      <c r="F2276" s="129" t="s">
        <v>606</v>
      </c>
      <c r="H2276" s="129" t="s">
        <v>756</v>
      </c>
      <c r="I2276" s="199">
        <v>908.50999999999988</v>
      </c>
    </row>
    <row r="2277" spans="1:9" x14ac:dyDescent="0.25">
      <c r="A2277" s="129">
        <v>2013</v>
      </c>
      <c r="B2277" s="129" t="s">
        <v>733</v>
      </c>
      <c r="C2277" s="129" t="s">
        <v>727</v>
      </c>
      <c r="E2277" s="129" t="s">
        <v>741</v>
      </c>
      <c r="F2277" s="129" t="s">
        <v>606</v>
      </c>
      <c r="H2277" s="129" t="s">
        <v>756</v>
      </c>
      <c r="I2277" s="199">
        <v>1334.47</v>
      </c>
    </row>
    <row r="2278" spans="1:9" x14ac:dyDescent="0.25">
      <c r="A2278" s="129">
        <v>2013</v>
      </c>
      <c r="B2278" s="129" t="s">
        <v>733</v>
      </c>
      <c r="C2278" s="129" t="s">
        <v>727</v>
      </c>
      <c r="E2278" s="129" t="s">
        <v>742</v>
      </c>
      <c r="F2278" s="129" t="s">
        <v>606</v>
      </c>
      <c r="H2278" s="129" t="s">
        <v>756</v>
      </c>
      <c r="I2278" s="199">
        <v>671.26</v>
      </c>
    </row>
    <row r="2279" spans="1:9" x14ac:dyDescent="0.25">
      <c r="A2279" s="129">
        <v>2013</v>
      </c>
      <c r="B2279" s="129" t="s">
        <v>738</v>
      </c>
      <c r="D2279" s="129" t="s">
        <v>728</v>
      </c>
      <c r="E2279" s="129" t="s">
        <v>679</v>
      </c>
      <c r="F2279" s="129" t="s">
        <v>606</v>
      </c>
      <c r="H2279" s="129" t="s">
        <v>756</v>
      </c>
      <c r="I2279" s="199">
        <v>2005.73</v>
      </c>
    </row>
    <row r="2280" spans="1:9" x14ac:dyDescent="0.25">
      <c r="A2280" s="129">
        <v>2013</v>
      </c>
      <c r="B2280" s="129" t="s">
        <v>733</v>
      </c>
      <c r="C2280" s="129" t="s">
        <v>727</v>
      </c>
      <c r="E2280" s="129" t="s">
        <v>743</v>
      </c>
      <c r="F2280" s="129" t="s">
        <v>606</v>
      </c>
      <c r="H2280" s="129" t="s">
        <v>756</v>
      </c>
      <c r="I2280" s="199"/>
    </row>
    <row r="2281" spans="1:9" x14ac:dyDescent="0.25">
      <c r="A2281" s="129">
        <v>2013</v>
      </c>
      <c r="B2281" s="129" t="s">
        <v>733</v>
      </c>
      <c r="C2281" s="129" t="s">
        <v>727</v>
      </c>
      <c r="E2281" s="129" t="s">
        <v>744</v>
      </c>
      <c r="F2281" s="129" t="s">
        <v>606</v>
      </c>
      <c r="H2281" s="129" t="s">
        <v>756</v>
      </c>
      <c r="I2281" s="199"/>
    </row>
    <row r="2282" spans="1:9" x14ac:dyDescent="0.25">
      <c r="A2282" s="129">
        <v>2013</v>
      </c>
      <c r="B2282" s="129" t="s">
        <v>738</v>
      </c>
      <c r="D2282" s="129" t="s">
        <v>728</v>
      </c>
      <c r="E2282" s="129" t="s">
        <v>680</v>
      </c>
      <c r="F2282" s="129" t="s">
        <v>606</v>
      </c>
      <c r="H2282" s="129" t="s">
        <v>756</v>
      </c>
      <c r="I2282" s="199">
        <v>999.26</v>
      </c>
    </row>
    <row r="2283" spans="1:9" x14ac:dyDescent="0.25">
      <c r="A2283" s="129">
        <v>2013</v>
      </c>
      <c r="C2283" s="129" t="s">
        <v>727</v>
      </c>
      <c r="D2283" s="129" t="s">
        <v>728</v>
      </c>
      <c r="E2283" s="129" t="s">
        <v>681</v>
      </c>
      <c r="F2283" s="129" t="s">
        <v>606</v>
      </c>
      <c r="H2283" s="129" t="s">
        <v>756</v>
      </c>
      <c r="I2283" s="199">
        <v>1884.4299999999998</v>
      </c>
    </row>
    <row r="2284" spans="1:9" x14ac:dyDescent="0.25">
      <c r="A2284" s="129">
        <v>2013</v>
      </c>
      <c r="B2284" s="129" t="s">
        <v>733</v>
      </c>
      <c r="C2284" s="129" t="s">
        <v>727</v>
      </c>
      <c r="E2284" s="129" t="s">
        <v>745</v>
      </c>
      <c r="F2284" s="129" t="s">
        <v>606</v>
      </c>
      <c r="H2284" s="129" t="s">
        <v>756</v>
      </c>
      <c r="I2284" s="199">
        <v>4362.3999999999996</v>
      </c>
    </row>
    <row r="2285" spans="1:9" x14ac:dyDescent="0.25">
      <c r="A2285" s="129">
        <v>2013</v>
      </c>
      <c r="B2285" s="129" t="s">
        <v>733</v>
      </c>
      <c r="C2285" s="129" t="s">
        <v>727</v>
      </c>
      <c r="E2285" s="129" t="s">
        <v>746</v>
      </c>
      <c r="F2285" s="129" t="s">
        <v>606</v>
      </c>
      <c r="H2285" s="129" t="s">
        <v>756</v>
      </c>
      <c r="I2285" s="199">
        <v>288.05</v>
      </c>
    </row>
    <row r="2286" spans="1:9" x14ac:dyDescent="0.25">
      <c r="A2286" s="129">
        <v>2013</v>
      </c>
      <c r="B2286" s="129" t="s">
        <v>738</v>
      </c>
      <c r="D2286" s="129" t="s">
        <v>728</v>
      </c>
      <c r="E2286" s="129" t="s">
        <v>682</v>
      </c>
      <c r="F2286" s="129" t="s">
        <v>606</v>
      </c>
      <c r="H2286" s="129" t="s">
        <v>756</v>
      </c>
      <c r="I2286" s="199">
        <v>4650.45</v>
      </c>
    </row>
    <row r="2287" spans="1:9" x14ac:dyDescent="0.25">
      <c r="A2287" s="129">
        <v>2013</v>
      </c>
      <c r="C2287" s="129" t="s">
        <v>727</v>
      </c>
      <c r="D2287" s="129" t="s">
        <v>728</v>
      </c>
      <c r="E2287" s="129" t="s">
        <v>683</v>
      </c>
      <c r="F2287" s="129" t="s">
        <v>606</v>
      </c>
      <c r="H2287" s="129" t="s">
        <v>756</v>
      </c>
      <c r="I2287" s="199">
        <v>913.08999999999992</v>
      </c>
    </row>
    <row r="2288" spans="1:9" x14ac:dyDescent="0.25">
      <c r="A2288" s="129">
        <v>2013</v>
      </c>
      <c r="B2288" s="129" t="s">
        <v>733</v>
      </c>
      <c r="E2288" s="129" t="s">
        <v>747</v>
      </c>
      <c r="F2288" s="129" t="s">
        <v>606</v>
      </c>
      <c r="H2288" s="129" t="s">
        <v>756</v>
      </c>
      <c r="I2288" s="199">
        <v>5963.9</v>
      </c>
    </row>
    <row r="2289" spans="1:9" x14ac:dyDescent="0.25">
      <c r="A2289" s="129">
        <v>2013</v>
      </c>
      <c r="B2289" s="129" t="s">
        <v>733</v>
      </c>
      <c r="E2289" s="129" t="s">
        <v>748</v>
      </c>
      <c r="F2289" s="129" t="s">
        <v>606</v>
      </c>
      <c r="H2289" s="129" t="s">
        <v>756</v>
      </c>
      <c r="I2289" s="199">
        <v>235.70000000000002</v>
      </c>
    </row>
    <row r="2290" spans="1:9" x14ac:dyDescent="0.25">
      <c r="A2290" s="129">
        <v>2013</v>
      </c>
      <c r="B2290" s="129" t="s">
        <v>738</v>
      </c>
      <c r="C2290" s="129" t="s">
        <v>727</v>
      </c>
      <c r="D2290" s="129" t="s">
        <v>728</v>
      </c>
      <c r="E2290" s="129" t="s">
        <v>684</v>
      </c>
      <c r="F2290" s="129" t="s">
        <v>606</v>
      </c>
      <c r="H2290" s="129" t="s">
        <v>756</v>
      </c>
      <c r="I2290" s="199">
        <v>6199.5999999999995</v>
      </c>
    </row>
    <row r="2291" spans="1:9" x14ac:dyDescent="0.25">
      <c r="A2291" s="129">
        <v>2013</v>
      </c>
      <c r="C2291" s="129" t="s">
        <v>727</v>
      </c>
      <c r="D2291" s="129" t="s">
        <v>728</v>
      </c>
      <c r="E2291" s="129" t="s">
        <v>685</v>
      </c>
      <c r="F2291" s="129" t="s">
        <v>606</v>
      </c>
      <c r="H2291" s="129" t="s">
        <v>756</v>
      </c>
      <c r="I2291" s="199">
        <v>555.34</v>
      </c>
    </row>
    <row r="2292" spans="1:9" x14ac:dyDescent="0.25">
      <c r="A2292" s="129">
        <v>2013</v>
      </c>
      <c r="B2292" s="129" t="s">
        <v>733</v>
      </c>
      <c r="C2292" s="129" t="s">
        <v>727</v>
      </c>
      <c r="E2292" s="129" t="s">
        <v>749</v>
      </c>
      <c r="F2292" s="129" t="s">
        <v>606</v>
      </c>
      <c r="H2292" s="129" t="s">
        <v>756</v>
      </c>
      <c r="I2292" s="199">
        <v>1781.6</v>
      </c>
    </row>
    <row r="2293" spans="1:9" x14ac:dyDescent="0.25">
      <c r="A2293" s="129">
        <v>2013</v>
      </c>
      <c r="B2293" s="129" t="s">
        <v>733</v>
      </c>
      <c r="C2293" s="129" t="s">
        <v>727</v>
      </c>
      <c r="E2293" s="129" t="s">
        <v>750</v>
      </c>
      <c r="F2293" s="129" t="s">
        <v>606</v>
      </c>
      <c r="H2293" s="129" t="s">
        <v>756</v>
      </c>
      <c r="I2293" s="199">
        <v>111.69</v>
      </c>
    </row>
    <row r="2294" spans="1:9" x14ac:dyDescent="0.25">
      <c r="A2294" s="129">
        <v>2013</v>
      </c>
      <c r="B2294" s="129" t="s">
        <v>738</v>
      </c>
      <c r="D2294" s="129" t="s">
        <v>728</v>
      </c>
      <c r="E2294" s="129" t="s">
        <v>686</v>
      </c>
      <c r="F2294" s="129" t="s">
        <v>606</v>
      </c>
      <c r="H2294" s="129" t="s">
        <v>756</v>
      </c>
      <c r="I2294" s="199">
        <v>1893.29</v>
      </c>
    </row>
    <row r="2295" spans="1:9" x14ac:dyDescent="0.25">
      <c r="A2295" s="129">
        <v>2013</v>
      </c>
      <c r="B2295" s="129" t="s">
        <v>733</v>
      </c>
      <c r="C2295" s="129" t="s">
        <v>727</v>
      </c>
      <c r="E2295" s="129" t="s">
        <v>734</v>
      </c>
      <c r="F2295" s="129" t="s">
        <v>606</v>
      </c>
      <c r="H2295" s="129" t="s">
        <v>757</v>
      </c>
      <c r="I2295" s="199">
        <v>380.52</v>
      </c>
    </row>
    <row r="2296" spans="1:9" x14ac:dyDescent="0.25">
      <c r="A2296" s="129">
        <v>2013</v>
      </c>
      <c r="B2296" s="129" t="s">
        <v>733</v>
      </c>
      <c r="C2296" s="129" t="s">
        <v>727</v>
      </c>
      <c r="E2296" s="129" t="s">
        <v>736</v>
      </c>
      <c r="F2296" s="129" t="s">
        <v>606</v>
      </c>
      <c r="H2296" s="129" t="s">
        <v>757</v>
      </c>
      <c r="I2296" s="199">
        <v>3422.89</v>
      </c>
    </row>
    <row r="2297" spans="1:9" x14ac:dyDescent="0.25">
      <c r="A2297" s="129">
        <v>2013</v>
      </c>
      <c r="B2297" s="129" t="s">
        <v>733</v>
      </c>
      <c r="C2297" s="129" t="s">
        <v>727</v>
      </c>
      <c r="E2297" s="129" t="s">
        <v>737</v>
      </c>
      <c r="F2297" s="129" t="s">
        <v>606</v>
      </c>
      <c r="H2297" s="129" t="s">
        <v>757</v>
      </c>
      <c r="I2297" s="199">
        <v>749.74</v>
      </c>
    </row>
    <row r="2298" spans="1:9" x14ac:dyDescent="0.25">
      <c r="A2298" s="129">
        <v>2013</v>
      </c>
      <c r="B2298" s="129" t="s">
        <v>738</v>
      </c>
      <c r="D2298" s="129" t="s">
        <v>728</v>
      </c>
      <c r="E2298" s="129" t="s">
        <v>676</v>
      </c>
      <c r="F2298" s="129" t="s">
        <v>606</v>
      </c>
      <c r="H2298" s="129" t="s">
        <v>757</v>
      </c>
      <c r="I2298" s="199">
        <v>4553.1499999999996</v>
      </c>
    </row>
    <row r="2299" spans="1:9" x14ac:dyDescent="0.25">
      <c r="A2299" s="129">
        <v>2013</v>
      </c>
      <c r="C2299" s="129" t="s">
        <v>727</v>
      </c>
      <c r="D2299" s="129" t="s">
        <v>728</v>
      </c>
      <c r="E2299" s="129" t="s">
        <v>677</v>
      </c>
      <c r="F2299" s="129" t="s">
        <v>606</v>
      </c>
      <c r="H2299" s="129" t="s">
        <v>757</v>
      </c>
      <c r="I2299" s="199">
        <v>9170.5399999999991</v>
      </c>
    </row>
    <row r="2300" spans="1:9" x14ac:dyDescent="0.25">
      <c r="A2300" s="129">
        <v>2013</v>
      </c>
      <c r="B2300" s="129" t="s">
        <v>733</v>
      </c>
      <c r="C2300" s="129" t="s">
        <v>727</v>
      </c>
      <c r="E2300" s="129" t="s">
        <v>739</v>
      </c>
      <c r="F2300" s="129" t="s">
        <v>606</v>
      </c>
      <c r="H2300" s="129" t="s">
        <v>757</v>
      </c>
      <c r="I2300" s="199">
        <v>196.23000000000002</v>
      </c>
    </row>
    <row r="2301" spans="1:9" x14ac:dyDescent="0.25">
      <c r="A2301" s="129">
        <v>2013</v>
      </c>
      <c r="B2301" s="129" t="s">
        <v>733</v>
      </c>
      <c r="C2301" s="129" t="s">
        <v>727</v>
      </c>
      <c r="E2301" s="129" t="s">
        <v>740</v>
      </c>
      <c r="F2301" s="129" t="s">
        <v>606</v>
      </c>
      <c r="H2301" s="129" t="s">
        <v>757</v>
      </c>
      <c r="I2301" s="199">
        <v>374.12</v>
      </c>
    </row>
    <row r="2302" spans="1:9" x14ac:dyDescent="0.25">
      <c r="A2302" s="129">
        <v>2013</v>
      </c>
      <c r="B2302" s="129" t="s">
        <v>738</v>
      </c>
      <c r="D2302" s="129" t="s">
        <v>728</v>
      </c>
      <c r="E2302" s="129" t="s">
        <v>678</v>
      </c>
      <c r="F2302" s="129" t="s">
        <v>606</v>
      </c>
      <c r="H2302" s="129" t="s">
        <v>757</v>
      </c>
      <c r="I2302" s="199">
        <v>570.35</v>
      </c>
    </row>
    <row r="2303" spans="1:9" x14ac:dyDescent="0.25">
      <c r="A2303" s="129">
        <v>2013</v>
      </c>
      <c r="B2303" s="129" t="s">
        <v>733</v>
      </c>
      <c r="C2303" s="129" t="s">
        <v>727</v>
      </c>
      <c r="E2303" s="129" t="s">
        <v>741</v>
      </c>
      <c r="F2303" s="129" t="s">
        <v>606</v>
      </c>
      <c r="H2303" s="129" t="s">
        <v>757</v>
      </c>
      <c r="I2303" s="199">
        <v>835.24</v>
      </c>
    </row>
    <row r="2304" spans="1:9" x14ac:dyDescent="0.25">
      <c r="A2304" s="129">
        <v>2013</v>
      </c>
      <c r="B2304" s="129" t="s">
        <v>733</v>
      </c>
      <c r="C2304" s="129" t="s">
        <v>727</v>
      </c>
      <c r="E2304" s="129" t="s">
        <v>742</v>
      </c>
      <c r="F2304" s="129" t="s">
        <v>606</v>
      </c>
      <c r="H2304" s="129" t="s">
        <v>757</v>
      </c>
      <c r="I2304" s="199">
        <v>524.47</v>
      </c>
    </row>
    <row r="2305" spans="1:9" x14ac:dyDescent="0.25">
      <c r="A2305" s="129">
        <v>2013</v>
      </c>
      <c r="B2305" s="129" t="s">
        <v>738</v>
      </c>
      <c r="D2305" s="129" t="s">
        <v>728</v>
      </c>
      <c r="E2305" s="129" t="s">
        <v>679</v>
      </c>
      <c r="F2305" s="129" t="s">
        <v>606</v>
      </c>
      <c r="H2305" s="129" t="s">
        <v>757</v>
      </c>
      <c r="I2305" s="199">
        <v>1359.71</v>
      </c>
    </row>
    <row r="2306" spans="1:9" x14ac:dyDescent="0.25">
      <c r="A2306" s="129">
        <v>2013</v>
      </c>
      <c r="B2306" s="129" t="s">
        <v>733</v>
      </c>
      <c r="C2306" s="129" t="s">
        <v>727</v>
      </c>
      <c r="E2306" s="129" t="s">
        <v>743</v>
      </c>
      <c r="F2306" s="129" t="s">
        <v>606</v>
      </c>
      <c r="H2306" s="129" t="s">
        <v>757</v>
      </c>
      <c r="I2306" s="199"/>
    </row>
    <row r="2307" spans="1:9" x14ac:dyDescent="0.25">
      <c r="A2307" s="129">
        <v>2013</v>
      </c>
      <c r="B2307" s="129" t="s">
        <v>733</v>
      </c>
      <c r="C2307" s="129" t="s">
        <v>727</v>
      </c>
      <c r="E2307" s="129" t="s">
        <v>744</v>
      </c>
      <c r="F2307" s="129" t="s">
        <v>606</v>
      </c>
      <c r="H2307" s="129" t="s">
        <v>757</v>
      </c>
      <c r="I2307" s="199"/>
    </row>
    <row r="2308" spans="1:9" x14ac:dyDescent="0.25">
      <c r="A2308" s="129">
        <v>2013</v>
      </c>
      <c r="B2308" s="129" t="s">
        <v>738</v>
      </c>
      <c r="D2308" s="129" t="s">
        <v>728</v>
      </c>
      <c r="E2308" s="129" t="s">
        <v>680</v>
      </c>
      <c r="F2308" s="129" t="s">
        <v>606</v>
      </c>
      <c r="H2308" s="129" t="s">
        <v>757</v>
      </c>
      <c r="I2308" s="199">
        <v>639.94000000000005</v>
      </c>
    </row>
    <row r="2309" spans="1:9" x14ac:dyDescent="0.25">
      <c r="A2309" s="129">
        <v>2013</v>
      </c>
      <c r="C2309" s="129" t="s">
        <v>727</v>
      </c>
      <c r="D2309" s="129" t="s">
        <v>728</v>
      </c>
      <c r="E2309" s="129" t="s">
        <v>681</v>
      </c>
      <c r="F2309" s="129" t="s">
        <v>606</v>
      </c>
      <c r="H2309" s="129" t="s">
        <v>757</v>
      </c>
      <c r="I2309" s="199">
        <v>1266.6699999999998</v>
      </c>
    </row>
    <row r="2310" spans="1:9" x14ac:dyDescent="0.25">
      <c r="A2310" s="129">
        <v>2013</v>
      </c>
      <c r="B2310" s="129" t="s">
        <v>733</v>
      </c>
      <c r="C2310" s="129" t="s">
        <v>727</v>
      </c>
      <c r="E2310" s="129" t="s">
        <v>745</v>
      </c>
      <c r="F2310" s="129" t="s">
        <v>606</v>
      </c>
      <c r="H2310" s="129" t="s">
        <v>757</v>
      </c>
      <c r="I2310" s="199">
        <v>3187.6</v>
      </c>
    </row>
    <row r="2311" spans="1:9" x14ac:dyDescent="0.25">
      <c r="A2311" s="129">
        <v>2013</v>
      </c>
      <c r="B2311" s="129" t="s">
        <v>733</v>
      </c>
      <c r="C2311" s="129" t="s">
        <v>727</v>
      </c>
      <c r="E2311" s="129" t="s">
        <v>746</v>
      </c>
      <c r="F2311" s="129" t="s">
        <v>606</v>
      </c>
      <c r="H2311" s="129" t="s">
        <v>757</v>
      </c>
      <c r="I2311" s="199">
        <v>170.81</v>
      </c>
    </row>
    <row r="2312" spans="1:9" x14ac:dyDescent="0.25">
      <c r="A2312" s="129">
        <v>2013</v>
      </c>
      <c r="B2312" s="129" t="s">
        <v>738</v>
      </c>
      <c r="D2312" s="129" t="s">
        <v>728</v>
      </c>
      <c r="E2312" s="129" t="s">
        <v>682</v>
      </c>
      <c r="F2312" s="129" t="s">
        <v>606</v>
      </c>
      <c r="H2312" s="129" t="s">
        <v>757</v>
      </c>
      <c r="I2312" s="199">
        <v>3358.41</v>
      </c>
    </row>
    <row r="2313" spans="1:9" x14ac:dyDescent="0.25">
      <c r="A2313" s="129">
        <v>2013</v>
      </c>
      <c r="C2313" s="129" t="s">
        <v>727</v>
      </c>
      <c r="D2313" s="129" t="s">
        <v>728</v>
      </c>
      <c r="E2313" s="129" t="s">
        <v>683</v>
      </c>
      <c r="F2313" s="129" t="s">
        <v>606</v>
      </c>
      <c r="H2313" s="129" t="s">
        <v>757</v>
      </c>
      <c r="I2313" s="199">
        <v>531.26</v>
      </c>
    </row>
    <row r="2314" spans="1:9" x14ac:dyDescent="0.25">
      <c r="A2314" s="129">
        <v>2013</v>
      </c>
      <c r="B2314" s="129" t="s">
        <v>733</v>
      </c>
      <c r="E2314" s="129" t="s">
        <v>747</v>
      </c>
      <c r="F2314" s="129" t="s">
        <v>606</v>
      </c>
      <c r="H2314" s="129" t="s">
        <v>757</v>
      </c>
      <c r="I2314" s="199">
        <v>4789.9799999999996</v>
      </c>
    </row>
    <row r="2315" spans="1:9" x14ac:dyDescent="0.25">
      <c r="A2315" s="129">
        <v>2013</v>
      </c>
      <c r="B2315" s="129" t="s">
        <v>733</v>
      </c>
      <c r="E2315" s="129" t="s">
        <v>748</v>
      </c>
      <c r="F2315" s="129" t="s">
        <v>606</v>
      </c>
      <c r="H2315" s="129" t="s">
        <v>757</v>
      </c>
      <c r="I2315" s="199">
        <v>141.44</v>
      </c>
    </row>
    <row r="2316" spans="1:9" x14ac:dyDescent="0.25">
      <c r="A2316" s="129">
        <v>2013</v>
      </c>
      <c r="B2316" s="129" t="s">
        <v>738</v>
      </c>
      <c r="C2316" s="129" t="s">
        <v>727</v>
      </c>
      <c r="D2316" s="129" t="s">
        <v>728</v>
      </c>
      <c r="E2316" s="129" t="s">
        <v>684</v>
      </c>
      <c r="F2316" s="129" t="s">
        <v>606</v>
      </c>
      <c r="H2316" s="129" t="s">
        <v>757</v>
      </c>
      <c r="I2316" s="199">
        <v>4931.4199999999992</v>
      </c>
    </row>
    <row r="2317" spans="1:9" x14ac:dyDescent="0.25">
      <c r="A2317" s="129">
        <v>2013</v>
      </c>
      <c r="C2317" s="129" t="s">
        <v>727</v>
      </c>
      <c r="D2317" s="129" t="s">
        <v>728</v>
      </c>
      <c r="E2317" s="129" t="s">
        <v>685</v>
      </c>
      <c r="F2317" s="129" t="s">
        <v>606</v>
      </c>
      <c r="H2317" s="129" t="s">
        <v>757</v>
      </c>
      <c r="I2317" s="199">
        <v>399.08000000000004</v>
      </c>
    </row>
    <row r="2318" spans="1:9" x14ac:dyDescent="0.25">
      <c r="A2318" s="129">
        <v>2013</v>
      </c>
      <c r="B2318" s="129" t="s">
        <v>733</v>
      </c>
      <c r="C2318" s="129" t="s">
        <v>727</v>
      </c>
      <c r="E2318" s="129" t="s">
        <v>749</v>
      </c>
      <c r="F2318" s="129" t="s">
        <v>606</v>
      </c>
      <c r="H2318" s="129" t="s">
        <v>757</v>
      </c>
      <c r="I2318" s="199">
        <v>1346.6599999999999</v>
      </c>
    </row>
    <row r="2319" spans="1:9" x14ac:dyDescent="0.25">
      <c r="A2319" s="129">
        <v>2013</v>
      </c>
      <c r="B2319" s="129" t="s">
        <v>733</v>
      </c>
      <c r="C2319" s="129" t="s">
        <v>727</v>
      </c>
      <c r="E2319" s="129" t="s">
        <v>750</v>
      </c>
      <c r="F2319" s="129" t="s">
        <v>606</v>
      </c>
      <c r="H2319" s="129" t="s">
        <v>757</v>
      </c>
      <c r="I2319" s="199">
        <v>87.76</v>
      </c>
    </row>
    <row r="2320" spans="1:9" x14ac:dyDescent="0.25">
      <c r="A2320" s="129">
        <v>2013</v>
      </c>
      <c r="B2320" s="129" t="s">
        <v>738</v>
      </c>
      <c r="D2320" s="129" t="s">
        <v>728</v>
      </c>
      <c r="E2320" s="129" t="s">
        <v>686</v>
      </c>
      <c r="F2320" s="129" t="s">
        <v>606</v>
      </c>
      <c r="H2320" s="129" t="s">
        <v>757</v>
      </c>
      <c r="I2320" s="199">
        <v>1434.4199999999998</v>
      </c>
    </row>
    <row r="2321" spans="1:9" x14ac:dyDescent="0.25">
      <c r="A2321" s="129">
        <v>2013</v>
      </c>
      <c r="B2321" s="129" t="s">
        <v>733</v>
      </c>
      <c r="C2321" s="129" t="s">
        <v>727</v>
      </c>
      <c r="E2321" s="129" t="s">
        <v>734</v>
      </c>
      <c r="F2321" s="129" t="s">
        <v>606</v>
      </c>
      <c r="H2321" s="129" t="s">
        <v>758</v>
      </c>
      <c r="I2321" s="199">
        <v>401.31000000000006</v>
      </c>
    </row>
    <row r="2322" spans="1:9" x14ac:dyDescent="0.25">
      <c r="A2322" s="129">
        <v>2013</v>
      </c>
      <c r="B2322" s="129" t="s">
        <v>733</v>
      </c>
      <c r="C2322" s="129" t="s">
        <v>727</v>
      </c>
      <c r="E2322" s="129" t="s">
        <v>736</v>
      </c>
      <c r="F2322" s="129" t="s">
        <v>606</v>
      </c>
      <c r="H2322" s="129" t="s">
        <v>758</v>
      </c>
      <c r="I2322" s="199">
        <v>1093.73</v>
      </c>
    </row>
    <row r="2323" spans="1:9" x14ac:dyDescent="0.25">
      <c r="A2323" s="129">
        <v>2013</v>
      </c>
      <c r="B2323" s="129" t="s">
        <v>733</v>
      </c>
      <c r="C2323" s="129" t="s">
        <v>727</v>
      </c>
      <c r="E2323" s="129" t="s">
        <v>737</v>
      </c>
      <c r="F2323" s="129" t="s">
        <v>606</v>
      </c>
      <c r="H2323" s="129" t="s">
        <v>758</v>
      </c>
      <c r="I2323" s="199">
        <v>440.68000000000006</v>
      </c>
    </row>
    <row r="2324" spans="1:9" x14ac:dyDescent="0.25">
      <c r="A2324" s="129">
        <v>2013</v>
      </c>
      <c r="B2324" s="129" t="s">
        <v>738</v>
      </c>
      <c r="D2324" s="129" t="s">
        <v>728</v>
      </c>
      <c r="E2324" s="129" t="s">
        <v>676</v>
      </c>
      <c r="F2324" s="129" t="s">
        <v>606</v>
      </c>
      <c r="H2324" s="129" t="s">
        <v>758</v>
      </c>
      <c r="I2324" s="199">
        <v>1935.72</v>
      </c>
    </row>
    <row r="2325" spans="1:9" x14ac:dyDescent="0.25">
      <c r="A2325" s="129">
        <v>2013</v>
      </c>
      <c r="C2325" s="129" t="s">
        <v>727</v>
      </c>
      <c r="D2325" s="129" t="s">
        <v>728</v>
      </c>
      <c r="E2325" s="129" t="s">
        <v>677</v>
      </c>
      <c r="F2325" s="129" t="s">
        <v>606</v>
      </c>
      <c r="H2325" s="129" t="s">
        <v>758</v>
      </c>
      <c r="I2325" s="199">
        <v>2775.6000000000004</v>
      </c>
    </row>
    <row r="2326" spans="1:9" x14ac:dyDescent="0.25">
      <c r="A2326" s="129">
        <v>2013</v>
      </c>
      <c r="B2326" s="129" t="s">
        <v>733</v>
      </c>
      <c r="C2326" s="129" t="s">
        <v>727</v>
      </c>
      <c r="E2326" s="129" t="s">
        <v>739</v>
      </c>
      <c r="F2326" s="129" t="s">
        <v>606</v>
      </c>
      <c r="H2326" s="129" t="s">
        <v>758</v>
      </c>
      <c r="I2326" s="199">
        <v>85.939999999999941</v>
      </c>
    </row>
    <row r="2327" spans="1:9" x14ac:dyDescent="0.25">
      <c r="A2327" s="129">
        <v>2013</v>
      </c>
      <c r="B2327" s="129" t="s">
        <v>733</v>
      </c>
      <c r="C2327" s="129" t="s">
        <v>727</v>
      </c>
      <c r="E2327" s="129" t="s">
        <v>740</v>
      </c>
      <c r="F2327" s="129" t="s">
        <v>606</v>
      </c>
      <c r="H2327" s="129" t="s">
        <v>758</v>
      </c>
      <c r="I2327" s="199">
        <v>252.21999999999991</v>
      </c>
    </row>
    <row r="2328" spans="1:9" x14ac:dyDescent="0.25">
      <c r="A2328" s="129">
        <v>2013</v>
      </c>
      <c r="B2328" s="129" t="s">
        <v>738</v>
      </c>
      <c r="D2328" s="129" t="s">
        <v>728</v>
      </c>
      <c r="E2328" s="129" t="s">
        <v>678</v>
      </c>
      <c r="F2328" s="129" t="s">
        <v>606</v>
      </c>
      <c r="H2328" s="129" t="s">
        <v>758</v>
      </c>
      <c r="I2328" s="199">
        <v>338.15999999999985</v>
      </c>
    </row>
    <row r="2329" spans="1:9" x14ac:dyDescent="0.25">
      <c r="A2329" s="129">
        <v>2013</v>
      </c>
      <c r="B2329" s="129" t="s">
        <v>733</v>
      </c>
      <c r="C2329" s="129" t="s">
        <v>727</v>
      </c>
      <c r="E2329" s="129" t="s">
        <v>741</v>
      </c>
      <c r="F2329" s="129" t="s">
        <v>606</v>
      </c>
      <c r="H2329" s="129" t="s">
        <v>758</v>
      </c>
      <c r="I2329" s="199">
        <v>499.23</v>
      </c>
    </row>
    <row r="2330" spans="1:9" x14ac:dyDescent="0.25">
      <c r="A2330" s="129">
        <v>2013</v>
      </c>
      <c r="B2330" s="129" t="s">
        <v>733</v>
      </c>
      <c r="C2330" s="129" t="s">
        <v>727</v>
      </c>
      <c r="E2330" s="129" t="s">
        <v>742</v>
      </c>
      <c r="F2330" s="129" t="s">
        <v>606</v>
      </c>
      <c r="H2330" s="129" t="s">
        <v>758</v>
      </c>
      <c r="I2330" s="199">
        <v>146.78999999999996</v>
      </c>
    </row>
    <row r="2331" spans="1:9" x14ac:dyDescent="0.25">
      <c r="A2331" s="129">
        <v>2013</v>
      </c>
      <c r="B2331" s="129" t="s">
        <v>738</v>
      </c>
      <c r="D2331" s="129" t="s">
        <v>728</v>
      </c>
      <c r="E2331" s="129" t="s">
        <v>679</v>
      </c>
      <c r="F2331" s="129" t="s">
        <v>606</v>
      </c>
      <c r="H2331" s="129" t="s">
        <v>758</v>
      </c>
      <c r="I2331" s="199">
        <v>646.02</v>
      </c>
    </row>
    <row r="2332" spans="1:9" x14ac:dyDescent="0.25">
      <c r="A2332" s="129">
        <v>2013</v>
      </c>
      <c r="B2332" s="129" t="s">
        <v>733</v>
      </c>
      <c r="C2332" s="129" t="s">
        <v>727</v>
      </c>
      <c r="E2332" s="129" t="s">
        <v>743</v>
      </c>
      <c r="F2332" s="129" t="s">
        <v>606</v>
      </c>
      <c r="H2332" s="129" t="s">
        <v>758</v>
      </c>
      <c r="I2332" s="199"/>
    </row>
    <row r="2333" spans="1:9" x14ac:dyDescent="0.25">
      <c r="A2333" s="129">
        <v>2013</v>
      </c>
      <c r="B2333" s="129" t="s">
        <v>733</v>
      </c>
      <c r="C2333" s="129" t="s">
        <v>727</v>
      </c>
      <c r="E2333" s="129" t="s">
        <v>744</v>
      </c>
      <c r="F2333" s="129" t="s">
        <v>606</v>
      </c>
      <c r="H2333" s="129" t="s">
        <v>758</v>
      </c>
      <c r="I2333" s="199"/>
    </row>
    <row r="2334" spans="1:9" x14ac:dyDescent="0.25">
      <c r="A2334" s="129">
        <v>2013</v>
      </c>
      <c r="B2334" s="129" t="s">
        <v>738</v>
      </c>
      <c r="D2334" s="129" t="s">
        <v>728</v>
      </c>
      <c r="E2334" s="129" t="s">
        <v>680</v>
      </c>
      <c r="F2334" s="129" t="s">
        <v>606</v>
      </c>
      <c r="H2334" s="129" t="s">
        <v>758</v>
      </c>
      <c r="I2334" s="199">
        <v>359.31999999999994</v>
      </c>
    </row>
    <row r="2335" spans="1:9" x14ac:dyDescent="0.25">
      <c r="A2335" s="129">
        <v>2013</v>
      </c>
      <c r="C2335" s="129" t="s">
        <v>727</v>
      </c>
      <c r="D2335" s="129" t="s">
        <v>728</v>
      </c>
      <c r="E2335" s="129" t="s">
        <v>681</v>
      </c>
      <c r="F2335" s="129" t="s">
        <v>606</v>
      </c>
      <c r="H2335" s="129" t="s">
        <v>758</v>
      </c>
      <c r="I2335" s="199">
        <v>617.76</v>
      </c>
    </row>
    <row r="2336" spans="1:9" x14ac:dyDescent="0.25">
      <c r="A2336" s="129">
        <v>2013</v>
      </c>
      <c r="B2336" s="129" t="s">
        <v>733</v>
      </c>
      <c r="C2336" s="129" t="s">
        <v>727</v>
      </c>
      <c r="E2336" s="129" t="s">
        <v>745</v>
      </c>
      <c r="F2336" s="129" t="s">
        <v>606</v>
      </c>
      <c r="H2336" s="129" t="s">
        <v>758</v>
      </c>
      <c r="I2336" s="199">
        <v>1174.7999999999997</v>
      </c>
    </row>
    <row r="2337" spans="1:9" x14ac:dyDescent="0.25">
      <c r="A2337" s="129">
        <v>2013</v>
      </c>
      <c r="B2337" s="129" t="s">
        <v>733</v>
      </c>
      <c r="C2337" s="129" t="s">
        <v>727</v>
      </c>
      <c r="E2337" s="129" t="s">
        <v>746</v>
      </c>
      <c r="F2337" s="129" t="s">
        <v>606</v>
      </c>
      <c r="H2337" s="129" t="s">
        <v>758</v>
      </c>
      <c r="I2337" s="199">
        <v>117.24000000000001</v>
      </c>
    </row>
    <row r="2338" spans="1:9" x14ac:dyDescent="0.25">
      <c r="A2338" s="129">
        <v>2013</v>
      </c>
      <c r="B2338" s="129" t="s">
        <v>738</v>
      </c>
      <c r="D2338" s="129" t="s">
        <v>728</v>
      </c>
      <c r="E2338" s="129" t="s">
        <v>682</v>
      </c>
      <c r="F2338" s="129" t="s">
        <v>606</v>
      </c>
      <c r="H2338" s="129" t="s">
        <v>758</v>
      </c>
      <c r="I2338" s="199">
        <v>1292.0399999999997</v>
      </c>
    </row>
    <row r="2339" spans="1:9" x14ac:dyDescent="0.25">
      <c r="A2339" s="129">
        <v>2013</v>
      </c>
      <c r="C2339" s="129" t="s">
        <v>727</v>
      </c>
      <c r="D2339" s="129" t="s">
        <v>728</v>
      </c>
      <c r="E2339" s="129" t="s">
        <v>683</v>
      </c>
      <c r="F2339" s="129" t="s">
        <v>606</v>
      </c>
      <c r="H2339" s="129" t="s">
        <v>758</v>
      </c>
      <c r="I2339" s="199">
        <v>381.82999999999993</v>
      </c>
    </row>
    <row r="2340" spans="1:9" x14ac:dyDescent="0.25">
      <c r="A2340" s="129">
        <v>2013</v>
      </c>
      <c r="B2340" s="129" t="s">
        <v>733</v>
      </c>
      <c r="E2340" s="129" t="s">
        <v>747</v>
      </c>
      <c r="F2340" s="129" t="s">
        <v>606</v>
      </c>
      <c r="H2340" s="129" t="s">
        <v>758</v>
      </c>
      <c r="I2340" s="199">
        <v>1173.92</v>
      </c>
    </row>
    <row r="2341" spans="1:9" x14ac:dyDescent="0.25">
      <c r="A2341" s="129">
        <v>2013</v>
      </c>
      <c r="B2341" s="129" t="s">
        <v>733</v>
      </c>
      <c r="E2341" s="129" t="s">
        <v>748</v>
      </c>
      <c r="F2341" s="129" t="s">
        <v>606</v>
      </c>
      <c r="H2341" s="129" t="s">
        <v>758</v>
      </c>
      <c r="I2341" s="199">
        <v>94.260000000000019</v>
      </c>
    </row>
    <row r="2342" spans="1:9" x14ac:dyDescent="0.25">
      <c r="A2342" s="129">
        <v>2013</v>
      </c>
      <c r="B2342" s="129" t="s">
        <v>738</v>
      </c>
      <c r="C2342" s="129" t="s">
        <v>727</v>
      </c>
      <c r="D2342" s="129" t="s">
        <v>728</v>
      </c>
      <c r="E2342" s="129" t="s">
        <v>684</v>
      </c>
      <c r="F2342" s="129" t="s">
        <v>606</v>
      </c>
      <c r="H2342" s="129" t="s">
        <v>758</v>
      </c>
      <c r="I2342" s="199">
        <v>1268.18</v>
      </c>
    </row>
    <row r="2343" spans="1:9" x14ac:dyDescent="0.25">
      <c r="A2343" s="129">
        <v>2013</v>
      </c>
      <c r="C2343" s="129" t="s">
        <v>727</v>
      </c>
      <c r="D2343" s="129" t="s">
        <v>728</v>
      </c>
      <c r="E2343" s="129" t="s">
        <v>685</v>
      </c>
      <c r="F2343" s="129" t="s">
        <v>606</v>
      </c>
      <c r="H2343" s="129" t="s">
        <v>758</v>
      </c>
      <c r="I2343" s="199">
        <v>156.26</v>
      </c>
    </row>
    <row r="2344" spans="1:9" x14ac:dyDescent="0.25">
      <c r="A2344" s="129">
        <v>2013</v>
      </c>
      <c r="B2344" s="129" t="s">
        <v>733</v>
      </c>
      <c r="C2344" s="129" t="s">
        <v>727</v>
      </c>
      <c r="E2344" s="129" t="s">
        <v>749</v>
      </c>
      <c r="F2344" s="129" t="s">
        <v>606</v>
      </c>
      <c r="H2344" s="129" t="s">
        <v>758</v>
      </c>
      <c r="I2344" s="199">
        <v>434.94000000000005</v>
      </c>
    </row>
    <row r="2345" spans="1:9" x14ac:dyDescent="0.25">
      <c r="A2345" s="129">
        <v>2013</v>
      </c>
      <c r="B2345" s="129" t="s">
        <v>733</v>
      </c>
      <c r="C2345" s="129" t="s">
        <v>727</v>
      </c>
      <c r="E2345" s="129" t="s">
        <v>750</v>
      </c>
      <c r="F2345" s="129" t="s">
        <v>606</v>
      </c>
      <c r="H2345" s="129" t="s">
        <v>758</v>
      </c>
      <c r="I2345" s="199">
        <v>23.929999999999993</v>
      </c>
    </row>
    <row r="2346" spans="1:9" x14ac:dyDescent="0.25">
      <c r="A2346" s="129">
        <v>2013</v>
      </c>
      <c r="B2346" s="129" t="s">
        <v>738</v>
      </c>
      <c r="D2346" s="129" t="s">
        <v>728</v>
      </c>
      <c r="E2346" s="129" t="s">
        <v>686</v>
      </c>
      <c r="F2346" s="129" t="s">
        <v>606</v>
      </c>
      <c r="H2346" s="129" t="s">
        <v>758</v>
      </c>
      <c r="I2346" s="199">
        <v>458.87000000000006</v>
      </c>
    </row>
    <row r="2347" spans="1:9" x14ac:dyDescent="0.25">
      <c r="A2347" s="129">
        <v>2013</v>
      </c>
      <c r="B2347" s="129" t="s">
        <v>733</v>
      </c>
      <c r="C2347" s="129" t="s">
        <v>727</v>
      </c>
      <c r="E2347" s="129" t="s">
        <v>734</v>
      </c>
      <c r="F2347" s="129" t="s">
        <v>606</v>
      </c>
      <c r="H2347" s="129" t="s">
        <v>759</v>
      </c>
      <c r="I2347" s="199">
        <v>2.7724468085106384</v>
      </c>
    </row>
    <row r="2348" spans="1:9" x14ac:dyDescent="0.25">
      <c r="A2348" s="129">
        <v>2013</v>
      </c>
      <c r="B2348" s="129" t="s">
        <v>733</v>
      </c>
      <c r="C2348" s="129" t="s">
        <v>727</v>
      </c>
      <c r="E2348" s="129" t="s">
        <v>736</v>
      </c>
      <c r="F2348" s="129" t="s">
        <v>606</v>
      </c>
      <c r="H2348" s="129" t="s">
        <v>759</v>
      </c>
      <c r="I2348" s="199">
        <v>7.9742725534473049</v>
      </c>
    </row>
    <row r="2349" spans="1:9" x14ac:dyDescent="0.25">
      <c r="A2349" s="129">
        <v>2013</v>
      </c>
      <c r="B2349" s="129" t="s">
        <v>733</v>
      </c>
      <c r="C2349" s="129" t="s">
        <v>727</v>
      </c>
      <c r="E2349" s="129" t="s">
        <v>737</v>
      </c>
      <c r="F2349" s="129" t="s">
        <v>606</v>
      </c>
      <c r="H2349" s="129" t="s">
        <v>759</v>
      </c>
      <c r="I2349" s="199">
        <v>4.4253038070207404</v>
      </c>
    </row>
    <row r="2350" spans="1:9" x14ac:dyDescent="0.25">
      <c r="A2350" s="129">
        <v>2013</v>
      </c>
      <c r="B2350" s="129" t="s">
        <v>738</v>
      </c>
      <c r="D2350" s="129" t="s">
        <v>728</v>
      </c>
      <c r="E2350" s="129" t="s">
        <v>676</v>
      </c>
      <c r="F2350" s="129" t="s">
        <v>606</v>
      </c>
      <c r="H2350" s="129" t="s">
        <v>759</v>
      </c>
      <c r="I2350" s="199">
        <v>5.8071043366666606</v>
      </c>
    </row>
    <row r="2351" spans="1:9" x14ac:dyDescent="0.25">
      <c r="A2351" s="129">
        <v>2013</v>
      </c>
      <c r="C2351" s="129" t="s">
        <v>727</v>
      </c>
      <c r="D2351" s="129" t="s">
        <v>728</v>
      </c>
      <c r="E2351" s="129" t="s">
        <v>677</v>
      </c>
      <c r="F2351" s="129" t="s">
        <v>606</v>
      </c>
      <c r="H2351" s="129" t="s">
        <v>759</v>
      </c>
      <c r="I2351" s="199">
        <v>19.145498312408048</v>
      </c>
    </row>
    <row r="2352" spans="1:9" x14ac:dyDescent="0.25">
      <c r="A2352" s="129">
        <v>2013</v>
      </c>
      <c r="B2352" s="129" t="s">
        <v>733</v>
      </c>
      <c r="C2352" s="129" t="s">
        <v>727</v>
      </c>
      <c r="E2352" s="129" t="s">
        <v>739</v>
      </c>
      <c r="F2352" s="129" t="s">
        <v>606</v>
      </c>
      <c r="H2352" s="129" t="s">
        <v>759</v>
      </c>
      <c r="I2352" s="199">
        <v>1.4565943454178474</v>
      </c>
    </row>
    <row r="2353" spans="1:9" x14ac:dyDescent="0.25">
      <c r="A2353" s="129">
        <v>2013</v>
      </c>
      <c r="B2353" s="129" t="s">
        <v>733</v>
      </c>
      <c r="C2353" s="129" t="s">
        <v>727</v>
      </c>
      <c r="E2353" s="129" t="s">
        <v>740</v>
      </c>
      <c r="F2353" s="129" t="s">
        <v>606</v>
      </c>
      <c r="H2353" s="129" t="s">
        <v>759</v>
      </c>
      <c r="I2353" s="199">
        <v>3.3448684674292668</v>
      </c>
    </row>
    <row r="2354" spans="1:9" x14ac:dyDescent="0.25">
      <c r="A2354" s="129">
        <v>2013</v>
      </c>
      <c r="B2354" s="129" t="s">
        <v>738</v>
      </c>
      <c r="D2354" s="129" t="s">
        <v>728</v>
      </c>
      <c r="E2354" s="129" t="s">
        <v>678</v>
      </c>
      <c r="F2354" s="129" t="s">
        <v>606</v>
      </c>
      <c r="H2354" s="129" t="s">
        <v>759</v>
      </c>
      <c r="I2354" s="199">
        <v>2.3847096775887002</v>
      </c>
    </row>
    <row r="2355" spans="1:9" x14ac:dyDescent="0.25">
      <c r="A2355" s="129">
        <v>2013</v>
      </c>
      <c r="B2355" s="129" t="s">
        <v>733</v>
      </c>
      <c r="C2355" s="129" t="s">
        <v>727</v>
      </c>
      <c r="E2355" s="129" t="s">
        <v>741</v>
      </c>
      <c r="F2355" s="129" t="s">
        <v>606</v>
      </c>
      <c r="H2355" s="129" t="s">
        <v>759</v>
      </c>
      <c r="I2355" s="199">
        <v>5.5894499639787565</v>
      </c>
    </row>
    <row r="2356" spans="1:9" x14ac:dyDescent="0.25">
      <c r="A2356" s="129">
        <v>2013</v>
      </c>
      <c r="B2356" s="129" t="s">
        <v>733</v>
      </c>
      <c r="C2356" s="129" t="s">
        <v>727</v>
      </c>
      <c r="E2356" s="129" t="s">
        <v>742</v>
      </c>
      <c r="F2356" s="129" t="s">
        <v>606</v>
      </c>
      <c r="H2356" s="129" t="s">
        <v>759</v>
      </c>
      <c r="I2356" s="199">
        <v>3.9277480661431698</v>
      </c>
    </row>
    <row r="2357" spans="1:9" x14ac:dyDescent="0.25">
      <c r="A2357" s="129">
        <v>2013</v>
      </c>
      <c r="B2357" s="129" t="s">
        <v>738</v>
      </c>
      <c r="D2357" s="129" t="s">
        <v>728</v>
      </c>
      <c r="E2357" s="129" t="s">
        <v>679</v>
      </c>
      <c r="F2357" s="129" t="s">
        <v>606</v>
      </c>
      <c r="H2357" s="129" t="s">
        <v>759</v>
      </c>
      <c r="I2357" s="199">
        <v>4.8962040766507995</v>
      </c>
    </row>
    <row r="2358" spans="1:9" x14ac:dyDescent="0.25">
      <c r="A2358" s="129">
        <v>2013</v>
      </c>
      <c r="B2358" s="129" t="s">
        <v>733</v>
      </c>
      <c r="C2358" s="129" t="s">
        <v>727</v>
      </c>
      <c r="E2358" s="129" t="s">
        <v>743</v>
      </c>
      <c r="F2358" s="129" t="s">
        <v>606</v>
      </c>
      <c r="H2358" s="129" t="s">
        <v>759</v>
      </c>
      <c r="I2358" s="199"/>
    </row>
    <row r="2359" spans="1:9" x14ac:dyDescent="0.25">
      <c r="A2359" s="129">
        <v>2013</v>
      </c>
      <c r="B2359" s="129" t="s">
        <v>733</v>
      </c>
      <c r="C2359" s="129" t="s">
        <v>727</v>
      </c>
      <c r="E2359" s="129" t="s">
        <v>744</v>
      </c>
      <c r="F2359" s="129" t="s">
        <v>606</v>
      </c>
      <c r="H2359" s="129" t="s">
        <v>759</v>
      </c>
      <c r="I2359" s="199"/>
    </row>
    <row r="2360" spans="1:9" x14ac:dyDescent="0.25">
      <c r="A2360" s="129">
        <v>2013</v>
      </c>
      <c r="B2360" s="129" t="s">
        <v>738</v>
      </c>
      <c r="D2360" s="129" t="s">
        <v>728</v>
      </c>
      <c r="E2360" s="129" t="s">
        <v>680</v>
      </c>
      <c r="F2360" s="129" t="s">
        <v>606</v>
      </c>
      <c r="H2360" s="129" t="s">
        <v>759</v>
      </c>
      <c r="I2360" s="199">
        <v>3.4561521833117164</v>
      </c>
    </row>
    <row r="2361" spans="1:9" x14ac:dyDescent="0.25">
      <c r="A2361" s="129">
        <v>2013</v>
      </c>
      <c r="C2361" s="129" t="s">
        <v>727</v>
      </c>
      <c r="D2361" s="129" t="s">
        <v>728</v>
      </c>
      <c r="E2361" s="129" t="s">
        <v>681</v>
      </c>
      <c r="F2361" s="129" t="s">
        <v>606</v>
      </c>
      <c r="H2361" s="129" t="s">
        <v>759</v>
      </c>
      <c r="I2361" s="199">
        <v>4.1676268746171141</v>
      </c>
    </row>
    <row r="2362" spans="1:9" x14ac:dyDescent="0.25">
      <c r="A2362" s="129">
        <v>2013</v>
      </c>
      <c r="B2362" s="129" t="s">
        <v>733</v>
      </c>
      <c r="C2362" s="129" t="s">
        <v>727</v>
      </c>
      <c r="E2362" s="129" t="s">
        <v>745</v>
      </c>
      <c r="F2362" s="129" t="s">
        <v>606</v>
      </c>
      <c r="H2362" s="129" t="s">
        <v>759</v>
      </c>
      <c r="I2362" s="199">
        <v>8.7574653457396074</v>
      </c>
    </row>
    <row r="2363" spans="1:9" x14ac:dyDescent="0.25">
      <c r="A2363" s="129">
        <v>2013</v>
      </c>
      <c r="B2363" s="129" t="s">
        <v>733</v>
      </c>
      <c r="C2363" s="129" t="s">
        <v>727</v>
      </c>
      <c r="E2363" s="129" t="s">
        <v>746</v>
      </c>
      <c r="F2363" s="129" t="s">
        <v>606</v>
      </c>
      <c r="H2363" s="129" t="s">
        <v>759</v>
      </c>
      <c r="I2363" s="199">
        <v>2.6499540018399266</v>
      </c>
    </row>
    <row r="2364" spans="1:9" x14ac:dyDescent="0.25">
      <c r="A2364" s="129">
        <v>2013</v>
      </c>
      <c r="B2364" s="129" t="s">
        <v>738</v>
      </c>
      <c r="D2364" s="129" t="s">
        <v>728</v>
      </c>
      <c r="E2364" s="129" t="s">
        <v>682</v>
      </c>
      <c r="F2364" s="129" t="s">
        <v>606</v>
      </c>
      <c r="H2364" s="129" t="s">
        <v>759</v>
      </c>
      <c r="I2364" s="199">
        <v>7.663450526090287</v>
      </c>
    </row>
    <row r="2365" spans="1:9" x14ac:dyDescent="0.25">
      <c r="A2365" s="129">
        <v>2013</v>
      </c>
      <c r="C2365" s="129" t="s">
        <v>727</v>
      </c>
      <c r="D2365" s="129" t="s">
        <v>728</v>
      </c>
      <c r="E2365" s="129" t="s">
        <v>683</v>
      </c>
      <c r="F2365" s="129" t="s">
        <v>606</v>
      </c>
      <c r="H2365" s="129" t="s">
        <v>759</v>
      </c>
      <c r="I2365" s="199">
        <v>3.519953431712695</v>
      </c>
    </row>
    <row r="2366" spans="1:9" x14ac:dyDescent="0.25">
      <c r="A2366" s="129">
        <v>2013</v>
      </c>
      <c r="B2366" s="129" t="s">
        <v>733</v>
      </c>
      <c r="E2366" s="129" t="s">
        <v>747</v>
      </c>
      <c r="F2366" s="129" t="s">
        <v>606</v>
      </c>
      <c r="H2366" s="129" t="s">
        <v>759</v>
      </c>
      <c r="I2366" s="199">
        <v>19.698766329210088</v>
      </c>
    </row>
    <row r="2367" spans="1:9" x14ac:dyDescent="0.25">
      <c r="A2367" s="129">
        <v>2013</v>
      </c>
      <c r="B2367" s="129" t="s">
        <v>733</v>
      </c>
      <c r="E2367" s="129" t="s">
        <v>748</v>
      </c>
      <c r="F2367" s="129" t="s">
        <v>606</v>
      </c>
      <c r="H2367" s="129" t="s">
        <v>759</v>
      </c>
      <c r="I2367" s="199">
        <v>1.7531593314638918</v>
      </c>
    </row>
    <row r="2368" spans="1:9" x14ac:dyDescent="0.25">
      <c r="A2368" s="129">
        <v>2013</v>
      </c>
      <c r="B2368" s="129" t="s">
        <v>738</v>
      </c>
      <c r="C2368" s="129" t="s">
        <v>727</v>
      </c>
      <c r="D2368" s="129" t="s">
        <v>728</v>
      </c>
      <c r="E2368" s="129" t="s">
        <v>684</v>
      </c>
      <c r="F2368" s="129" t="s">
        <v>606</v>
      </c>
      <c r="H2368" s="129" t="s">
        <v>759</v>
      </c>
      <c r="I2368" s="199">
        <v>14.18030274612418</v>
      </c>
    </row>
    <row r="2369" spans="1:9" x14ac:dyDescent="0.25">
      <c r="A2369" s="129">
        <v>2013</v>
      </c>
      <c r="C2369" s="129" t="s">
        <v>727</v>
      </c>
      <c r="D2369" s="129" t="s">
        <v>728</v>
      </c>
      <c r="E2369" s="129" t="s">
        <v>685</v>
      </c>
      <c r="F2369" s="129" t="s">
        <v>606</v>
      </c>
      <c r="H2369" s="129" t="s">
        <v>759</v>
      </c>
      <c r="I2369" s="199">
        <v>2.3176732286915045</v>
      </c>
    </row>
    <row r="2370" spans="1:9" x14ac:dyDescent="0.25">
      <c r="A2370" s="129">
        <v>2013</v>
      </c>
      <c r="B2370" s="129" t="s">
        <v>733</v>
      </c>
      <c r="C2370" s="129" t="s">
        <v>727</v>
      </c>
      <c r="E2370" s="129" t="s">
        <v>749</v>
      </c>
      <c r="F2370" s="129" t="s">
        <v>606</v>
      </c>
      <c r="H2370" s="129" t="s">
        <v>759</v>
      </c>
      <c r="I2370" s="199">
        <v>11.105985612587116</v>
      </c>
    </row>
    <row r="2371" spans="1:9" x14ac:dyDescent="0.25">
      <c r="A2371" s="129">
        <v>2013</v>
      </c>
      <c r="B2371" s="129" t="s">
        <v>733</v>
      </c>
      <c r="C2371" s="129" t="s">
        <v>727</v>
      </c>
      <c r="E2371" s="129" t="s">
        <v>750</v>
      </c>
      <c r="F2371" s="129" t="s">
        <v>606</v>
      </c>
      <c r="H2371" s="129" t="s">
        <v>759</v>
      </c>
      <c r="I2371" s="199">
        <v>1.4985107467732846</v>
      </c>
    </row>
    <row r="2372" spans="1:9" x14ac:dyDescent="0.25">
      <c r="A2372" s="129">
        <v>2013</v>
      </c>
      <c r="B2372" s="129" t="s">
        <v>738</v>
      </c>
      <c r="D2372" s="129" t="s">
        <v>728</v>
      </c>
      <c r="E2372" s="129" t="s">
        <v>686</v>
      </c>
      <c r="F2372" s="129" t="s">
        <v>606</v>
      </c>
      <c r="H2372" s="129" t="s">
        <v>759</v>
      </c>
      <c r="I2372" s="199">
        <v>8.0581991215226942</v>
      </c>
    </row>
    <row r="2373" spans="1:9" x14ac:dyDescent="0.25">
      <c r="A2373" s="129">
        <v>2014</v>
      </c>
      <c r="B2373" s="129" t="s">
        <v>733</v>
      </c>
      <c r="C2373" s="129" t="s">
        <v>727</v>
      </c>
      <c r="E2373" s="129" t="s">
        <v>734</v>
      </c>
      <c r="F2373" s="129" t="s">
        <v>606</v>
      </c>
      <c r="H2373" s="129" t="s">
        <v>756</v>
      </c>
      <c r="I2373" s="199">
        <v>770.3843891029785</v>
      </c>
    </row>
    <row r="2374" spans="1:9" x14ac:dyDescent="0.25">
      <c r="A2374" s="129">
        <v>2014</v>
      </c>
      <c r="B2374" s="129" t="s">
        <v>733</v>
      </c>
      <c r="C2374" s="129" t="s">
        <v>727</v>
      </c>
      <c r="E2374" s="129" t="s">
        <v>736</v>
      </c>
      <c r="F2374" s="129" t="s">
        <v>606</v>
      </c>
      <c r="H2374" s="129" t="s">
        <v>756</v>
      </c>
      <c r="I2374" s="199">
        <v>5340.2448372854687</v>
      </c>
    </row>
    <row r="2375" spans="1:9" x14ac:dyDescent="0.25">
      <c r="A2375" s="129">
        <v>2014</v>
      </c>
      <c r="B2375" s="129" t="s">
        <v>733</v>
      </c>
      <c r="C2375" s="129" t="s">
        <v>727</v>
      </c>
      <c r="E2375" s="129" t="s">
        <v>737</v>
      </c>
      <c r="F2375" s="129" t="s">
        <v>606</v>
      </c>
      <c r="H2375" s="129" t="s">
        <v>756</v>
      </c>
      <c r="I2375" s="199">
        <v>1338.7300017645784</v>
      </c>
    </row>
    <row r="2376" spans="1:9" x14ac:dyDescent="0.25">
      <c r="A2376" s="129">
        <v>2014</v>
      </c>
      <c r="B2376" s="129" t="s">
        <v>738</v>
      </c>
      <c r="D2376" s="129" t="s">
        <v>728</v>
      </c>
      <c r="E2376" s="129" t="s">
        <v>676</v>
      </c>
      <c r="F2376" s="129" t="s">
        <v>606</v>
      </c>
      <c r="H2376" s="129" t="s">
        <v>756</v>
      </c>
      <c r="I2376" s="199">
        <v>7449.3592281530255</v>
      </c>
    </row>
    <row r="2377" spans="1:9" x14ac:dyDescent="0.25">
      <c r="A2377" s="129">
        <v>2014</v>
      </c>
      <c r="C2377" s="129" t="s">
        <v>727</v>
      </c>
      <c r="D2377" s="129" t="s">
        <v>728</v>
      </c>
      <c r="E2377" s="129" t="s">
        <v>677</v>
      </c>
      <c r="F2377" s="129" t="s">
        <v>606</v>
      </c>
      <c r="H2377" s="129" t="s">
        <v>756</v>
      </c>
      <c r="I2377" s="199">
        <v>11703.355902929798</v>
      </c>
    </row>
    <row r="2378" spans="1:9" x14ac:dyDescent="0.25">
      <c r="A2378" s="129">
        <v>2014</v>
      </c>
      <c r="B2378" s="129" t="s">
        <v>733</v>
      </c>
      <c r="C2378" s="129" t="s">
        <v>727</v>
      </c>
      <c r="E2378" s="129" t="s">
        <v>739</v>
      </c>
      <c r="F2378" s="129" t="s">
        <v>606</v>
      </c>
      <c r="H2378" s="129" t="s">
        <v>756</v>
      </c>
      <c r="I2378" s="199">
        <v>229.47353663342366</v>
      </c>
    </row>
    <row r="2379" spans="1:9" x14ac:dyDescent="0.25">
      <c r="A2379" s="129">
        <v>2014</v>
      </c>
      <c r="B2379" s="129" t="s">
        <v>733</v>
      </c>
      <c r="C2379" s="129" t="s">
        <v>727</v>
      </c>
      <c r="E2379" s="129" t="s">
        <v>740</v>
      </c>
      <c r="F2379" s="129" t="s">
        <v>606</v>
      </c>
      <c r="H2379" s="129" t="s">
        <v>756</v>
      </c>
      <c r="I2379" s="199">
        <v>702.32838953544024</v>
      </c>
    </row>
    <row r="2380" spans="1:9" x14ac:dyDescent="0.25">
      <c r="A2380" s="129">
        <v>2014</v>
      </c>
      <c r="B2380" s="129" t="s">
        <v>738</v>
      </c>
      <c r="D2380" s="129" t="s">
        <v>728</v>
      </c>
      <c r="E2380" s="129" t="s">
        <v>678</v>
      </c>
      <c r="F2380" s="129" t="s">
        <v>606</v>
      </c>
      <c r="H2380" s="129" t="s">
        <v>756</v>
      </c>
      <c r="I2380" s="199">
        <v>931.80192616886393</v>
      </c>
    </row>
    <row r="2381" spans="1:9" x14ac:dyDescent="0.25">
      <c r="A2381" s="129">
        <v>2014</v>
      </c>
      <c r="B2381" s="129" t="s">
        <v>733</v>
      </c>
      <c r="C2381" s="129" t="s">
        <v>727</v>
      </c>
      <c r="E2381" s="129" t="s">
        <v>741</v>
      </c>
      <c r="F2381" s="129" t="s">
        <v>606</v>
      </c>
      <c r="H2381" s="129" t="s">
        <v>756</v>
      </c>
      <c r="I2381" s="199">
        <v>1208.8868671713717</v>
      </c>
    </row>
    <row r="2382" spans="1:9" x14ac:dyDescent="0.25">
      <c r="A2382" s="129">
        <v>2014</v>
      </c>
      <c r="B2382" s="129" t="s">
        <v>733</v>
      </c>
      <c r="C2382" s="129" t="s">
        <v>727</v>
      </c>
      <c r="E2382" s="129" t="s">
        <v>742</v>
      </c>
      <c r="F2382" s="129" t="s">
        <v>606</v>
      </c>
      <c r="H2382" s="129" t="s">
        <v>756</v>
      </c>
      <c r="I2382" s="199">
        <v>713.01042887838321</v>
      </c>
    </row>
    <row r="2383" spans="1:9" x14ac:dyDescent="0.25">
      <c r="A2383" s="129">
        <v>2014</v>
      </c>
      <c r="B2383" s="129" t="s">
        <v>738</v>
      </c>
      <c r="D2383" s="129" t="s">
        <v>728</v>
      </c>
      <c r="E2383" s="129" t="s">
        <v>679</v>
      </c>
      <c r="F2383" s="129" t="s">
        <v>606</v>
      </c>
      <c r="H2383" s="129" t="s">
        <v>756</v>
      </c>
      <c r="I2383" s="199">
        <v>1921.8972960497549</v>
      </c>
    </row>
    <row r="2384" spans="1:9" x14ac:dyDescent="0.25">
      <c r="A2384" s="129">
        <v>2014</v>
      </c>
      <c r="B2384" s="129" t="s">
        <v>733</v>
      </c>
      <c r="C2384" s="129" t="s">
        <v>727</v>
      </c>
      <c r="E2384" s="129" t="s">
        <v>743</v>
      </c>
      <c r="F2384" s="129" t="s">
        <v>606</v>
      </c>
      <c r="H2384" s="129" t="s">
        <v>756</v>
      </c>
      <c r="I2384" s="199"/>
    </row>
    <row r="2385" spans="1:9" x14ac:dyDescent="0.25">
      <c r="A2385" s="129">
        <v>2014</v>
      </c>
      <c r="B2385" s="129" t="s">
        <v>733</v>
      </c>
      <c r="C2385" s="129" t="s">
        <v>727</v>
      </c>
      <c r="E2385" s="129" t="s">
        <v>744</v>
      </c>
      <c r="F2385" s="129" t="s">
        <v>606</v>
      </c>
      <c r="H2385" s="129" t="s">
        <v>756</v>
      </c>
      <c r="I2385" s="199"/>
    </row>
    <row r="2386" spans="1:9" x14ac:dyDescent="0.25">
      <c r="A2386" s="129">
        <v>2014</v>
      </c>
      <c r="B2386" s="129" t="s">
        <v>738</v>
      </c>
      <c r="D2386" s="129" t="s">
        <v>728</v>
      </c>
      <c r="E2386" s="129" t="s">
        <v>680</v>
      </c>
      <c r="F2386" s="129" t="s">
        <v>606</v>
      </c>
      <c r="H2386" s="129" t="s">
        <v>756</v>
      </c>
      <c r="I2386" s="199">
        <v>1145.2312733486197</v>
      </c>
    </row>
    <row r="2387" spans="1:9" x14ac:dyDescent="0.25">
      <c r="A2387" s="129">
        <v>2014</v>
      </c>
      <c r="C2387" s="129" t="s">
        <v>727</v>
      </c>
      <c r="D2387" s="129" t="s">
        <v>728</v>
      </c>
      <c r="E2387" s="129" t="s">
        <v>681</v>
      </c>
      <c r="F2387" s="129" t="s">
        <v>606</v>
      </c>
      <c r="H2387" s="129" t="s">
        <v>756</v>
      </c>
      <c r="I2387" s="199">
        <v>2028.9618021246529</v>
      </c>
    </row>
    <row r="2388" spans="1:9" x14ac:dyDescent="0.25">
      <c r="A2388" s="129">
        <v>2014</v>
      </c>
      <c r="B2388" s="129" t="s">
        <v>733</v>
      </c>
      <c r="C2388" s="129" t="s">
        <v>727</v>
      </c>
      <c r="E2388" s="129" t="s">
        <v>745</v>
      </c>
      <c r="F2388" s="129" t="s">
        <v>606</v>
      </c>
      <c r="H2388" s="129" t="s">
        <v>756</v>
      </c>
      <c r="I2388" s="199">
        <v>4651.6207081902139</v>
      </c>
    </row>
    <row r="2389" spans="1:9" x14ac:dyDescent="0.25">
      <c r="A2389" s="129">
        <v>2014</v>
      </c>
      <c r="B2389" s="129" t="s">
        <v>733</v>
      </c>
      <c r="C2389" s="129" t="s">
        <v>727</v>
      </c>
      <c r="E2389" s="129" t="s">
        <v>746</v>
      </c>
      <c r="F2389" s="129" t="s">
        <v>606</v>
      </c>
      <c r="H2389" s="129" t="s">
        <v>756</v>
      </c>
      <c r="I2389" s="199">
        <v>282.10986615788516</v>
      </c>
    </row>
    <row r="2390" spans="1:9" x14ac:dyDescent="0.25">
      <c r="A2390" s="129">
        <v>2014</v>
      </c>
      <c r="B2390" s="129" t="s">
        <v>738</v>
      </c>
      <c r="D2390" s="129" t="s">
        <v>728</v>
      </c>
      <c r="E2390" s="129" t="s">
        <v>682</v>
      </c>
      <c r="F2390" s="129" t="s">
        <v>606</v>
      </c>
      <c r="H2390" s="129" t="s">
        <v>756</v>
      </c>
      <c r="I2390" s="199">
        <v>4933.7305743480993</v>
      </c>
    </row>
    <row r="2391" spans="1:9" x14ac:dyDescent="0.25">
      <c r="A2391" s="129">
        <v>2014</v>
      </c>
      <c r="C2391" s="129" t="s">
        <v>727</v>
      </c>
      <c r="D2391" s="129" t="s">
        <v>728</v>
      </c>
      <c r="E2391" s="129" t="s">
        <v>683</v>
      </c>
      <c r="F2391" s="129" t="s">
        <v>606</v>
      </c>
      <c r="H2391" s="129" t="s">
        <v>756</v>
      </c>
      <c r="I2391" s="199">
        <v>955.28052987508738</v>
      </c>
    </row>
    <row r="2392" spans="1:9" x14ac:dyDescent="0.25">
      <c r="A2392" s="129">
        <v>2014</v>
      </c>
      <c r="B2392" s="129" t="s">
        <v>733</v>
      </c>
      <c r="E2392" s="129" t="s">
        <v>747</v>
      </c>
      <c r="F2392" s="129" t="s">
        <v>606</v>
      </c>
      <c r="H2392" s="129" t="s">
        <v>756</v>
      </c>
      <c r="I2392" s="199">
        <v>6168.724224961039</v>
      </c>
    </row>
    <row r="2393" spans="1:9" x14ac:dyDescent="0.25">
      <c r="A2393" s="129">
        <v>2014</v>
      </c>
      <c r="B2393" s="129" t="s">
        <v>733</v>
      </c>
      <c r="E2393" s="129" t="s">
        <v>748</v>
      </c>
      <c r="F2393" s="129" t="s">
        <v>606</v>
      </c>
      <c r="H2393" s="129" t="s">
        <v>756</v>
      </c>
      <c r="I2393" s="199">
        <v>246.36568566230676</v>
      </c>
    </row>
    <row r="2394" spans="1:9" x14ac:dyDescent="0.25">
      <c r="A2394" s="129">
        <v>2014</v>
      </c>
      <c r="B2394" s="129" t="s">
        <v>738</v>
      </c>
      <c r="C2394" s="129" t="s">
        <v>727</v>
      </c>
      <c r="D2394" s="129" t="s">
        <v>728</v>
      </c>
      <c r="E2394" s="129" t="s">
        <v>684</v>
      </c>
      <c r="F2394" s="129" t="s">
        <v>606</v>
      </c>
      <c r="H2394" s="129" t="s">
        <v>756</v>
      </c>
      <c r="I2394" s="199">
        <v>6415.0899106233455</v>
      </c>
    </row>
    <row r="2395" spans="1:9" x14ac:dyDescent="0.25">
      <c r="A2395" s="129">
        <v>2014</v>
      </c>
      <c r="C2395" s="129" t="s">
        <v>727</v>
      </c>
      <c r="D2395" s="129" t="s">
        <v>728</v>
      </c>
      <c r="E2395" s="129" t="s">
        <v>685</v>
      </c>
      <c r="F2395" s="129" t="s">
        <v>606</v>
      </c>
      <c r="H2395" s="129" t="s">
        <v>756</v>
      </c>
      <c r="I2395" s="199">
        <v>563.7833802551354</v>
      </c>
    </row>
    <row r="2396" spans="1:9" x14ac:dyDescent="0.25">
      <c r="A2396" s="129">
        <v>2014</v>
      </c>
      <c r="B2396" s="129" t="s">
        <v>733</v>
      </c>
      <c r="C2396" s="129" t="s">
        <v>727</v>
      </c>
      <c r="E2396" s="129" t="s">
        <v>749</v>
      </c>
      <c r="F2396" s="129" t="s">
        <v>606</v>
      </c>
      <c r="H2396" s="129" t="s">
        <v>756</v>
      </c>
      <c r="I2396" s="199">
        <v>1985.0000955656183</v>
      </c>
    </row>
    <row r="2397" spans="1:9" x14ac:dyDescent="0.25">
      <c r="A2397" s="129">
        <v>2014</v>
      </c>
      <c r="B2397" s="129" t="s">
        <v>733</v>
      </c>
      <c r="C2397" s="129" t="s">
        <v>727</v>
      </c>
      <c r="E2397" s="129" t="s">
        <v>750</v>
      </c>
      <c r="F2397" s="129" t="s">
        <v>606</v>
      </c>
      <c r="H2397" s="129" t="s">
        <v>756</v>
      </c>
      <c r="I2397" s="199">
        <v>108.86636190108871</v>
      </c>
    </row>
    <row r="2398" spans="1:9" x14ac:dyDescent="0.25">
      <c r="A2398" s="129">
        <v>2014</v>
      </c>
      <c r="B2398" s="129" t="s">
        <v>738</v>
      </c>
      <c r="D2398" s="129" t="s">
        <v>728</v>
      </c>
      <c r="E2398" s="129" t="s">
        <v>686</v>
      </c>
      <c r="F2398" s="129" t="s">
        <v>606</v>
      </c>
      <c r="H2398" s="129" t="s">
        <v>756</v>
      </c>
      <c r="I2398" s="199">
        <v>2093.8664574667068</v>
      </c>
    </row>
    <row r="2399" spans="1:9" x14ac:dyDescent="0.25">
      <c r="A2399" s="129">
        <v>2014</v>
      </c>
      <c r="B2399" s="129" t="s">
        <v>733</v>
      </c>
      <c r="C2399" s="129" t="s">
        <v>727</v>
      </c>
      <c r="E2399" s="129" t="s">
        <v>734</v>
      </c>
      <c r="F2399" s="129" t="s">
        <v>606</v>
      </c>
      <c r="H2399" s="129" t="s">
        <v>757</v>
      </c>
      <c r="I2399" s="199">
        <v>398.77602064508909</v>
      </c>
    </row>
    <row r="2400" spans="1:9" x14ac:dyDescent="0.25">
      <c r="A2400" s="129">
        <v>2014</v>
      </c>
      <c r="B2400" s="129" t="s">
        <v>733</v>
      </c>
      <c r="C2400" s="129" t="s">
        <v>727</v>
      </c>
      <c r="E2400" s="129" t="s">
        <v>736</v>
      </c>
      <c r="F2400" s="129" t="s">
        <v>606</v>
      </c>
      <c r="H2400" s="129" t="s">
        <v>757</v>
      </c>
      <c r="I2400" s="199">
        <v>4141.865252636585</v>
      </c>
    </row>
    <row r="2401" spans="1:9" x14ac:dyDescent="0.25">
      <c r="A2401" s="129">
        <v>2014</v>
      </c>
      <c r="B2401" s="129" t="s">
        <v>733</v>
      </c>
      <c r="C2401" s="129" t="s">
        <v>727</v>
      </c>
      <c r="E2401" s="129" t="s">
        <v>737</v>
      </c>
      <c r="F2401" s="129" t="s">
        <v>606</v>
      </c>
      <c r="H2401" s="129" t="s">
        <v>757</v>
      </c>
      <c r="I2401" s="199">
        <v>850.99890214563459</v>
      </c>
    </row>
    <row r="2402" spans="1:9" x14ac:dyDescent="0.25">
      <c r="A2402" s="129">
        <v>2014</v>
      </c>
      <c r="B2402" s="129" t="s">
        <v>738</v>
      </c>
      <c r="D2402" s="129" t="s">
        <v>728</v>
      </c>
      <c r="E2402" s="129" t="s">
        <v>676</v>
      </c>
      <c r="F2402" s="129" t="s">
        <v>606</v>
      </c>
      <c r="H2402" s="129" t="s">
        <v>757</v>
      </c>
      <c r="I2402" s="199">
        <v>5391.6401754273093</v>
      </c>
    </row>
    <row r="2403" spans="1:9" x14ac:dyDescent="0.25">
      <c r="A2403" s="129">
        <v>2014</v>
      </c>
      <c r="C2403" s="129" t="s">
        <v>727</v>
      </c>
      <c r="D2403" s="129" t="s">
        <v>728</v>
      </c>
      <c r="E2403" s="129" t="s">
        <v>677</v>
      </c>
      <c r="F2403" s="129" t="s">
        <v>606</v>
      </c>
      <c r="H2403" s="129" t="s">
        <v>757</v>
      </c>
      <c r="I2403" s="199">
        <v>8800.0352082412519</v>
      </c>
    </row>
    <row r="2404" spans="1:9" x14ac:dyDescent="0.25">
      <c r="A2404" s="129">
        <v>2014</v>
      </c>
      <c r="B2404" s="129" t="s">
        <v>733</v>
      </c>
      <c r="C2404" s="129" t="s">
        <v>727</v>
      </c>
      <c r="E2404" s="129" t="s">
        <v>739</v>
      </c>
      <c r="F2404" s="129" t="s">
        <v>606</v>
      </c>
      <c r="H2404" s="129" t="s">
        <v>757</v>
      </c>
      <c r="I2404" s="199">
        <v>163.77268858925225</v>
      </c>
    </row>
    <row r="2405" spans="1:9" x14ac:dyDescent="0.25">
      <c r="A2405" s="129">
        <v>2014</v>
      </c>
      <c r="B2405" s="129" t="s">
        <v>733</v>
      </c>
      <c r="C2405" s="129" t="s">
        <v>727</v>
      </c>
      <c r="E2405" s="129" t="s">
        <v>740</v>
      </c>
      <c r="F2405" s="129" t="s">
        <v>606</v>
      </c>
      <c r="H2405" s="129" t="s">
        <v>757</v>
      </c>
      <c r="I2405" s="199">
        <v>411.60972618681285</v>
      </c>
    </row>
    <row r="2406" spans="1:9" x14ac:dyDescent="0.25">
      <c r="A2406" s="129">
        <v>2014</v>
      </c>
      <c r="B2406" s="129" t="s">
        <v>738</v>
      </c>
      <c r="D2406" s="129" t="s">
        <v>728</v>
      </c>
      <c r="E2406" s="129" t="s">
        <v>678</v>
      </c>
      <c r="F2406" s="129" t="s">
        <v>606</v>
      </c>
      <c r="H2406" s="129" t="s">
        <v>757</v>
      </c>
      <c r="I2406" s="199">
        <v>575.38241477606516</v>
      </c>
    </row>
    <row r="2407" spans="1:9" x14ac:dyDescent="0.25">
      <c r="A2407" s="129">
        <v>2014</v>
      </c>
      <c r="B2407" s="129" t="s">
        <v>733</v>
      </c>
      <c r="C2407" s="129" t="s">
        <v>727</v>
      </c>
      <c r="E2407" s="129" t="s">
        <v>741</v>
      </c>
      <c r="F2407" s="129" t="s">
        <v>606</v>
      </c>
      <c r="H2407" s="129" t="s">
        <v>757</v>
      </c>
      <c r="I2407" s="199">
        <v>755.94568581978911</v>
      </c>
    </row>
    <row r="2408" spans="1:9" x14ac:dyDescent="0.25">
      <c r="A2408" s="129">
        <v>2014</v>
      </c>
      <c r="B2408" s="129" t="s">
        <v>733</v>
      </c>
      <c r="C2408" s="129" t="s">
        <v>727</v>
      </c>
      <c r="E2408" s="129" t="s">
        <v>742</v>
      </c>
      <c r="F2408" s="129" t="s">
        <v>606</v>
      </c>
      <c r="H2408" s="129" t="s">
        <v>757</v>
      </c>
      <c r="I2408" s="199">
        <v>529.44656178140826</v>
      </c>
    </row>
    <row r="2409" spans="1:9" x14ac:dyDescent="0.25">
      <c r="A2409" s="129">
        <v>2014</v>
      </c>
      <c r="B2409" s="129" t="s">
        <v>738</v>
      </c>
      <c r="D2409" s="129" t="s">
        <v>728</v>
      </c>
      <c r="E2409" s="129" t="s">
        <v>679</v>
      </c>
      <c r="F2409" s="129" t="s">
        <v>606</v>
      </c>
      <c r="H2409" s="129" t="s">
        <v>757</v>
      </c>
      <c r="I2409" s="199">
        <v>1285.3922476011974</v>
      </c>
    </row>
    <row r="2410" spans="1:9" x14ac:dyDescent="0.25">
      <c r="A2410" s="129">
        <v>2014</v>
      </c>
      <c r="B2410" s="129" t="s">
        <v>733</v>
      </c>
      <c r="C2410" s="129" t="s">
        <v>727</v>
      </c>
      <c r="E2410" s="129" t="s">
        <v>743</v>
      </c>
      <c r="F2410" s="129" t="s">
        <v>606</v>
      </c>
      <c r="H2410" s="129" t="s">
        <v>757</v>
      </c>
      <c r="I2410" s="199"/>
    </row>
    <row r="2411" spans="1:9" x14ac:dyDescent="0.25">
      <c r="A2411" s="129">
        <v>2014</v>
      </c>
      <c r="B2411" s="129" t="s">
        <v>733</v>
      </c>
      <c r="C2411" s="129" t="s">
        <v>727</v>
      </c>
      <c r="E2411" s="129" t="s">
        <v>744</v>
      </c>
      <c r="F2411" s="129" t="s">
        <v>606</v>
      </c>
      <c r="H2411" s="129" t="s">
        <v>757</v>
      </c>
      <c r="I2411" s="199"/>
    </row>
    <row r="2412" spans="1:9" x14ac:dyDescent="0.25">
      <c r="A2412" s="129">
        <v>2014</v>
      </c>
      <c r="B2412" s="129" t="s">
        <v>738</v>
      </c>
      <c r="D2412" s="129" t="s">
        <v>728</v>
      </c>
      <c r="E2412" s="129" t="s">
        <v>680</v>
      </c>
      <c r="F2412" s="129" t="s">
        <v>606</v>
      </c>
      <c r="H2412" s="129" t="s">
        <v>757</v>
      </c>
      <c r="I2412" s="199">
        <v>700.06224698576102</v>
      </c>
    </row>
    <row r="2413" spans="1:9" x14ac:dyDescent="0.25">
      <c r="A2413" s="129">
        <v>2014</v>
      </c>
      <c r="C2413" s="129" t="s">
        <v>727</v>
      </c>
      <c r="D2413" s="129" t="s">
        <v>728</v>
      </c>
      <c r="E2413" s="129" t="s">
        <v>681</v>
      </c>
      <c r="F2413" s="129" t="s">
        <v>606</v>
      </c>
      <c r="H2413" s="129" t="s">
        <v>757</v>
      </c>
      <c r="I2413" s="199">
        <v>1343.441007972697</v>
      </c>
    </row>
    <row r="2414" spans="1:9" x14ac:dyDescent="0.25">
      <c r="A2414" s="129">
        <v>2014</v>
      </c>
      <c r="B2414" s="129" t="s">
        <v>733</v>
      </c>
      <c r="C2414" s="129" t="s">
        <v>727</v>
      </c>
      <c r="E2414" s="129" t="s">
        <v>745</v>
      </c>
      <c r="F2414" s="129" t="s">
        <v>606</v>
      </c>
      <c r="H2414" s="129" t="s">
        <v>757</v>
      </c>
      <c r="I2414" s="199">
        <v>3377.3217038352868</v>
      </c>
    </row>
    <row r="2415" spans="1:9" x14ac:dyDescent="0.25">
      <c r="A2415" s="129">
        <v>2014</v>
      </c>
      <c r="B2415" s="129" t="s">
        <v>733</v>
      </c>
      <c r="C2415" s="129" t="s">
        <v>727</v>
      </c>
      <c r="E2415" s="129" t="s">
        <v>746</v>
      </c>
      <c r="F2415" s="129" t="s">
        <v>606</v>
      </c>
      <c r="H2415" s="129" t="s">
        <v>757</v>
      </c>
      <c r="I2415" s="199">
        <v>158.35963666881136</v>
      </c>
    </row>
    <row r="2416" spans="1:9" x14ac:dyDescent="0.25">
      <c r="A2416" s="129">
        <v>2014</v>
      </c>
      <c r="B2416" s="129" t="s">
        <v>738</v>
      </c>
      <c r="D2416" s="129" t="s">
        <v>728</v>
      </c>
      <c r="E2416" s="129" t="s">
        <v>682</v>
      </c>
      <c r="F2416" s="129" t="s">
        <v>606</v>
      </c>
      <c r="H2416" s="129" t="s">
        <v>757</v>
      </c>
      <c r="I2416" s="199">
        <v>3535.681340504098</v>
      </c>
    </row>
    <row r="2417" spans="1:9" x14ac:dyDescent="0.25">
      <c r="A2417" s="129">
        <v>2014</v>
      </c>
      <c r="C2417" s="129" t="s">
        <v>727</v>
      </c>
      <c r="D2417" s="129" t="s">
        <v>728</v>
      </c>
      <c r="E2417" s="129" t="s">
        <v>683</v>
      </c>
      <c r="F2417" s="129" t="s">
        <v>606</v>
      </c>
      <c r="H2417" s="129" t="s">
        <v>757</v>
      </c>
      <c r="I2417" s="199">
        <v>485.11198550927355</v>
      </c>
    </row>
    <row r="2418" spans="1:9" x14ac:dyDescent="0.25">
      <c r="A2418" s="129">
        <v>2014</v>
      </c>
      <c r="B2418" s="129" t="s">
        <v>733</v>
      </c>
      <c r="E2418" s="129" t="s">
        <v>747</v>
      </c>
      <c r="F2418" s="129" t="s">
        <v>606</v>
      </c>
      <c r="H2418" s="129" t="s">
        <v>757</v>
      </c>
      <c r="I2418" s="199">
        <v>4916.0313252021151</v>
      </c>
    </row>
    <row r="2419" spans="1:9" x14ac:dyDescent="0.25">
      <c r="A2419" s="129">
        <v>2014</v>
      </c>
      <c r="B2419" s="129" t="s">
        <v>733</v>
      </c>
      <c r="E2419" s="129" t="s">
        <v>748</v>
      </c>
      <c r="F2419" s="129" t="s">
        <v>606</v>
      </c>
      <c r="H2419" s="129" t="s">
        <v>757</v>
      </c>
      <c r="I2419" s="199">
        <v>151.27010770134558</v>
      </c>
    </row>
    <row r="2420" spans="1:9" x14ac:dyDescent="0.25">
      <c r="A2420" s="129">
        <v>2014</v>
      </c>
      <c r="B2420" s="129" t="s">
        <v>738</v>
      </c>
      <c r="C2420" s="129" t="s">
        <v>727</v>
      </c>
      <c r="D2420" s="129" t="s">
        <v>728</v>
      </c>
      <c r="E2420" s="129" t="s">
        <v>684</v>
      </c>
      <c r="F2420" s="129" t="s">
        <v>606</v>
      </c>
      <c r="H2420" s="129" t="s">
        <v>757</v>
      </c>
      <c r="I2420" s="199">
        <v>5067.3014329034604</v>
      </c>
    </row>
    <row r="2421" spans="1:9" x14ac:dyDescent="0.25">
      <c r="A2421" s="129">
        <v>2014</v>
      </c>
      <c r="C2421" s="129" t="s">
        <v>727</v>
      </c>
      <c r="D2421" s="129" t="s">
        <v>728</v>
      </c>
      <c r="E2421" s="129" t="s">
        <v>685</v>
      </c>
      <c r="F2421" s="129" t="s">
        <v>606</v>
      </c>
      <c r="H2421" s="129" t="s">
        <v>757</v>
      </c>
      <c r="I2421" s="199">
        <v>404.17022371108061</v>
      </c>
    </row>
    <row r="2422" spans="1:9" x14ac:dyDescent="0.25">
      <c r="A2422" s="129">
        <v>2014</v>
      </c>
      <c r="B2422" s="129" t="s">
        <v>733</v>
      </c>
      <c r="C2422" s="129" t="s">
        <v>727</v>
      </c>
      <c r="E2422" s="129" t="s">
        <v>749</v>
      </c>
      <c r="F2422" s="129" t="s">
        <v>606</v>
      </c>
      <c r="H2422" s="129" t="s">
        <v>757</v>
      </c>
      <c r="I2422" s="199">
        <v>1466.0487663020674</v>
      </c>
    </row>
    <row r="2423" spans="1:9" x14ac:dyDescent="0.25">
      <c r="A2423" s="129">
        <v>2014</v>
      </c>
      <c r="B2423" s="129" t="s">
        <v>733</v>
      </c>
      <c r="C2423" s="129" t="s">
        <v>727</v>
      </c>
      <c r="E2423" s="129" t="s">
        <v>750</v>
      </c>
      <c r="F2423" s="129" t="s">
        <v>606</v>
      </c>
      <c r="H2423" s="129" t="s">
        <v>757</v>
      </c>
      <c r="I2423" s="199">
        <v>74.147713094805169</v>
      </c>
    </row>
    <row r="2424" spans="1:9" x14ac:dyDescent="0.25">
      <c r="A2424" s="129">
        <v>2014</v>
      </c>
      <c r="B2424" s="129" t="s">
        <v>738</v>
      </c>
      <c r="D2424" s="129" t="s">
        <v>728</v>
      </c>
      <c r="E2424" s="129" t="s">
        <v>686</v>
      </c>
      <c r="F2424" s="129" t="s">
        <v>606</v>
      </c>
      <c r="H2424" s="129" t="s">
        <v>757</v>
      </c>
      <c r="I2424" s="199">
        <v>1540.1964793968725</v>
      </c>
    </row>
    <row r="2425" spans="1:9" x14ac:dyDescent="0.25">
      <c r="A2425" s="129">
        <v>2014</v>
      </c>
      <c r="B2425" s="129" t="s">
        <v>733</v>
      </c>
      <c r="C2425" s="129" t="s">
        <v>727</v>
      </c>
      <c r="E2425" s="129" t="s">
        <v>734</v>
      </c>
      <c r="F2425" s="129" t="s">
        <v>606</v>
      </c>
      <c r="H2425" s="129" t="s">
        <v>758</v>
      </c>
      <c r="I2425" s="199">
        <v>371.60836845788941</v>
      </c>
    </row>
    <row r="2426" spans="1:9" x14ac:dyDescent="0.25">
      <c r="A2426" s="129">
        <v>2014</v>
      </c>
      <c r="B2426" s="129" t="s">
        <v>733</v>
      </c>
      <c r="C2426" s="129" t="s">
        <v>727</v>
      </c>
      <c r="E2426" s="129" t="s">
        <v>736</v>
      </c>
      <c r="F2426" s="129" t="s">
        <v>606</v>
      </c>
      <c r="H2426" s="129" t="s">
        <v>758</v>
      </c>
      <c r="I2426" s="199">
        <v>1198.379584648884</v>
      </c>
    </row>
    <row r="2427" spans="1:9" x14ac:dyDescent="0.25">
      <c r="A2427" s="129">
        <v>2014</v>
      </c>
      <c r="B2427" s="129" t="s">
        <v>733</v>
      </c>
      <c r="C2427" s="129" t="s">
        <v>727</v>
      </c>
      <c r="E2427" s="129" t="s">
        <v>737</v>
      </c>
      <c r="F2427" s="129" t="s">
        <v>606</v>
      </c>
      <c r="H2427" s="129" t="s">
        <v>758</v>
      </c>
      <c r="I2427" s="199">
        <v>487.73109961894392</v>
      </c>
    </row>
    <row r="2428" spans="1:9" x14ac:dyDescent="0.25">
      <c r="A2428" s="129">
        <v>2014</v>
      </c>
      <c r="B2428" s="129" t="s">
        <v>738</v>
      </c>
      <c r="D2428" s="129" t="s">
        <v>728</v>
      </c>
      <c r="E2428" s="129" t="s">
        <v>676</v>
      </c>
      <c r="F2428" s="129" t="s">
        <v>606</v>
      </c>
      <c r="H2428" s="129" t="s">
        <v>758</v>
      </c>
      <c r="I2428" s="199">
        <v>2057.7190527257171</v>
      </c>
    </row>
    <row r="2429" spans="1:9" x14ac:dyDescent="0.25">
      <c r="A2429" s="129">
        <v>2014</v>
      </c>
      <c r="C2429" s="129" t="s">
        <v>727</v>
      </c>
      <c r="D2429" s="129" t="s">
        <v>728</v>
      </c>
      <c r="E2429" s="129" t="s">
        <v>677</v>
      </c>
      <c r="F2429" s="129" t="s">
        <v>606</v>
      </c>
      <c r="H2429" s="129" t="s">
        <v>758</v>
      </c>
      <c r="I2429" s="199">
        <v>2903.3206946885452</v>
      </c>
    </row>
    <row r="2430" spans="1:9" x14ac:dyDescent="0.25">
      <c r="A2430" s="129">
        <v>2014</v>
      </c>
      <c r="B2430" s="129" t="s">
        <v>733</v>
      </c>
      <c r="C2430" s="129" t="s">
        <v>727</v>
      </c>
      <c r="E2430" s="129" t="s">
        <v>739</v>
      </c>
      <c r="F2430" s="129" t="s">
        <v>606</v>
      </c>
      <c r="H2430" s="129" t="s">
        <v>758</v>
      </c>
      <c r="I2430" s="199">
        <v>65.700848044171408</v>
      </c>
    </row>
    <row r="2431" spans="1:9" x14ac:dyDescent="0.25">
      <c r="A2431" s="129">
        <v>2014</v>
      </c>
      <c r="B2431" s="129" t="s">
        <v>733</v>
      </c>
      <c r="C2431" s="129" t="s">
        <v>727</v>
      </c>
      <c r="E2431" s="129" t="s">
        <v>740</v>
      </c>
      <c r="F2431" s="129" t="s">
        <v>606</v>
      </c>
      <c r="H2431" s="129" t="s">
        <v>758</v>
      </c>
      <c r="I2431" s="199">
        <v>290.71866334862744</v>
      </c>
    </row>
    <row r="2432" spans="1:9" x14ac:dyDescent="0.25">
      <c r="A2432" s="129">
        <v>2014</v>
      </c>
      <c r="B2432" s="129" t="s">
        <v>738</v>
      </c>
      <c r="D2432" s="129" t="s">
        <v>728</v>
      </c>
      <c r="E2432" s="129" t="s">
        <v>678</v>
      </c>
      <c r="F2432" s="129" t="s">
        <v>606</v>
      </c>
      <c r="H2432" s="129" t="s">
        <v>758</v>
      </c>
      <c r="I2432" s="199">
        <v>356.41951139279888</v>
      </c>
    </row>
    <row r="2433" spans="1:9" x14ac:dyDescent="0.25">
      <c r="A2433" s="129">
        <v>2014</v>
      </c>
      <c r="B2433" s="129" t="s">
        <v>733</v>
      </c>
      <c r="C2433" s="129" t="s">
        <v>727</v>
      </c>
      <c r="E2433" s="129" t="s">
        <v>741</v>
      </c>
      <c r="F2433" s="129" t="s">
        <v>606</v>
      </c>
      <c r="H2433" s="129" t="s">
        <v>758</v>
      </c>
      <c r="I2433" s="199">
        <v>452.94118135158254</v>
      </c>
    </row>
    <row r="2434" spans="1:9" x14ac:dyDescent="0.25">
      <c r="A2434" s="129">
        <v>2014</v>
      </c>
      <c r="B2434" s="129" t="s">
        <v>733</v>
      </c>
      <c r="C2434" s="129" t="s">
        <v>727</v>
      </c>
      <c r="E2434" s="129" t="s">
        <v>742</v>
      </c>
      <c r="F2434" s="129" t="s">
        <v>606</v>
      </c>
      <c r="H2434" s="129" t="s">
        <v>758</v>
      </c>
      <c r="I2434" s="199">
        <v>183.56386709697489</v>
      </c>
    </row>
    <row r="2435" spans="1:9" x14ac:dyDescent="0.25">
      <c r="A2435" s="129">
        <v>2014</v>
      </c>
      <c r="B2435" s="129" t="s">
        <v>738</v>
      </c>
      <c r="D2435" s="129" t="s">
        <v>728</v>
      </c>
      <c r="E2435" s="129" t="s">
        <v>679</v>
      </c>
      <c r="F2435" s="129" t="s">
        <v>606</v>
      </c>
      <c r="H2435" s="129" t="s">
        <v>758</v>
      </c>
      <c r="I2435" s="199">
        <v>636.50504844855743</v>
      </c>
    </row>
    <row r="2436" spans="1:9" x14ac:dyDescent="0.25">
      <c r="A2436" s="129">
        <v>2014</v>
      </c>
      <c r="B2436" s="129" t="s">
        <v>733</v>
      </c>
      <c r="C2436" s="129" t="s">
        <v>727</v>
      </c>
      <c r="E2436" s="129" t="s">
        <v>743</v>
      </c>
      <c r="F2436" s="129" t="s">
        <v>606</v>
      </c>
      <c r="H2436" s="129" t="s">
        <v>758</v>
      </c>
      <c r="I2436" s="199"/>
    </row>
    <row r="2437" spans="1:9" x14ac:dyDescent="0.25">
      <c r="A2437" s="129">
        <v>2014</v>
      </c>
      <c r="B2437" s="129" t="s">
        <v>733</v>
      </c>
      <c r="C2437" s="129" t="s">
        <v>727</v>
      </c>
      <c r="E2437" s="129" t="s">
        <v>744</v>
      </c>
      <c r="F2437" s="129" t="s">
        <v>606</v>
      </c>
      <c r="H2437" s="129" t="s">
        <v>758</v>
      </c>
      <c r="I2437" s="199"/>
    </row>
    <row r="2438" spans="1:9" x14ac:dyDescent="0.25">
      <c r="A2438" s="129">
        <v>2014</v>
      </c>
      <c r="B2438" s="129" t="s">
        <v>738</v>
      </c>
      <c r="D2438" s="129" t="s">
        <v>728</v>
      </c>
      <c r="E2438" s="129" t="s">
        <v>680</v>
      </c>
      <c r="F2438" s="129" t="s">
        <v>606</v>
      </c>
      <c r="H2438" s="129" t="s">
        <v>758</v>
      </c>
      <c r="I2438" s="199">
        <v>445.16902636285869</v>
      </c>
    </row>
    <row r="2439" spans="1:9" x14ac:dyDescent="0.25">
      <c r="A2439" s="129">
        <v>2014</v>
      </c>
      <c r="C2439" s="129" t="s">
        <v>727</v>
      </c>
      <c r="D2439" s="129" t="s">
        <v>728</v>
      </c>
      <c r="E2439" s="129" t="s">
        <v>681</v>
      </c>
      <c r="F2439" s="129" t="s">
        <v>606</v>
      </c>
      <c r="H2439" s="129" t="s">
        <v>758</v>
      </c>
      <c r="I2439" s="199">
        <v>685.5207941519559</v>
      </c>
    </row>
    <row r="2440" spans="1:9" x14ac:dyDescent="0.25">
      <c r="A2440" s="129">
        <v>2014</v>
      </c>
      <c r="B2440" s="129" t="s">
        <v>733</v>
      </c>
      <c r="C2440" s="129" t="s">
        <v>727</v>
      </c>
      <c r="E2440" s="129" t="s">
        <v>745</v>
      </c>
      <c r="F2440" s="129" t="s">
        <v>606</v>
      </c>
      <c r="H2440" s="129" t="s">
        <v>758</v>
      </c>
      <c r="I2440" s="199">
        <v>1274.2990043549266</v>
      </c>
    </row>
    <row r="2441" spans="1:9" x14ac:dyDescent="0.25">
      <c r="A2441" s="129">
        <v>2014</v>
      </c>
      <c r="B2441" s="129" t="s">
        <v>733</v>
      </c>
      <c r="C2441" s="129" t="s">
        <v>727</v>
      </c>
      <c r="E2441" s="129" t="s">
        <v>746</v>
      </c>
      <c r="F2441" s="129" t="s">
        <v>606</v>
      </c>
      <c r="H2441" s="129" t="s">
        <v>758</v>
      </c>
      <c r="I2441" s="199">
        <v>123.7502294890738</v>
      </c>
    </row>
    <row r="2442" spans="1:9" x14ac:dyDescent="0.25">
      <c r="A2442" s="129">
        <v>2014</v>
      </c>
      <c r="B2442" s="129" t="s">
        <v>738</v>
      </c>
      <c r="D2442" s="129" t="s">
        <v>728</v>
      </c>
      <c r="E2442" s="129" t="s">
        <v>682</v>
      </c>
      <c r="F2442" s="129" t="s">
        <v>606</v>
      </c>
      <c r="H2442" s="129" t="s">
        <v>758</v>
      </c>
      <c r="I2442" s="199">
        <v>1398.0492338440004</v>
      </c>
    </row>
    <row r="2443" spans="1:9" x14ac:dyDescent="0.25">
      <c r="A2443" s="129">
        <v>2014</v>
      </c>
      <c r="C2443" s="129" t="s">
        <v>727</v>
      </c>
      <c r="D2443" s="129" t="s">
        <v>728</v>
      </c>
      <c r="E2443" s="129" t="s">
        <v>683</v>
      </c>
      <c r="F2443" s="129" t="s">
        <v>606</v>
      </c>
      <c r="H2443" s="129" t="s">
        <v>758</v>
      </c>
      <c r="I2443" s="199">
        <v>470.16854436581383</v>
      </c>
    </row>
    <row r="2444" spans="1:9" x14ac:dyDescent="0.25">
      <c r="A2444" s="129">
        <v>2014</v>
      </c>
      <c r="B2444" s="129" t="s">
        <v>733</v>
      </c>
      <c r="E2444" s="129" t="s">
        <v>747</v>
      </c>
      <c r="F2444" s="129" t="s">
        <v>606</v>
      </c>
      <c r="H2444" s="129" t="s">
        <v>758</v>
      </c>
      <c r="I2444" s="199">
        <v>1252.6928997589239</v>
      </c>
    </row>
    <row r="2445" spans="1:9" x14ac:dyDescent="0.25">
      <c r="A2445" s="129">
        <v>2014</v>
      </c>
      <c r="B2445" s="129" t="s">
        <v>733</v>
      </c>
      <c r="E2445" s="129" t="s">
        <v>748</v>
      </c>
      <c r="F2445" s="129" t="s">
        <v>606</v>
      </c>
      <c r="H2445" s="129" t="s">
        <v>758</v>
      </c>
      <c r="I2445" s="199">
        <v>95.095577960961194</v>
      </c>
    </row>
    <row r="2446" spans="1:9" x14ac:dyDescent="0.25">
      <c r="A2446" s="129">
        <v>2014</v>
      </c>
      <c r="B2446" s="129" t="s">
        <v>738</v>
      </c>
      <c r="C2446" s="129" t="s">
        <v>727</v>
      </c>
      <c r="D2446" s="129" t="s">
        <v>728</v>
      </c>
      <c r="E2446" s="129" t="s">
        <v>684</v>
      </c>
      <c r="F2446" s="129" t="s">
        <v>606</v>
      </c>
      <c r="H2446" s="129" t="s">
        <v>758</v>
      </c>
      <c r="I2446" s="199">
        <v>1347.7884777198851</v>
      </c>
    </row>
    <row r="2447" spans="1:9" x14ac:dyDescent="0.25">
      <c r="A2447" s="129">
        <v>2014</v>
      </c>
      <c r="C2447" s="129" t="s">
        <v>727</v>
      </c>
      <c r="D2447" s="129" t="s">
        <v>728</v>
      </c>
      <c r="E2447" s="129" t="s">
        <v>685</v>
      </c>
      <c r="F2447" s="129" t="s">
        <v>606</v>
      </c>
      <c r="H2447" s="129" t="s">
        <v>758</v>
      </c>
      <c r="I2447" s="199">
        <v>159.61315654405473</v>
      </c>
    </row>
    <row r="2448" spans="1:9" x14ac:dyDescent="0.25">
      <c r="A2448" s="129">
        <v>2014</v>
      </c>
      <c r="B2448" s="129" t="s">
        <v>733</v>
      </c>
      <c r="C2448" s="129" t="s">
        <v>727</v>
      </c>
      <c r="E2448" s="129" t="s">
        <v>749</v>
      </c>
      <c r="F2448" s="129" t="s">
        <v>606</v>
      </c>
      <c r="H2448" s="129" t="s">
        <v>758</v>
      </c>
      <c r="I2448" s="199">
        <v>518.95132926355086</v>
      </c>
    </row>
    <row r="2449" spans="1:9" x14ac:dyDescent="0.25">
      <c r="A2449" s="129">
        <v>2014</v>
      </c>
      <c r="B2449" s="129" t="s">
        <v>733</v>
      </c>
      <c r="C2449" s="129" t="s">
        <v>727</v>
      </c>
      <c r="E2449" s="129" t="s">
        <v>750</v>
      </c>
      <c r="F2449" s="129" t="s">
        <v>606</v>
      </c>
      <c r="H2449" s="129" t="s">
        <v>758</v>
      </c>
      <c r="I2449" s="199">
        <v>34.718648806283539</v>
      </c>
    </row>
    <row r="2450" spans="1:9" x14ac:dyDescent="0.25">
      <c r="A2450" s="129">
        <v>2014</v>
      </c>
      <c r="B2450" s="129" t="s">
        <v>738</v>
      </c>
      <c r="D2450" s="129" t="s">
        <v>728</v>
      </c>
      <c r="E2450" s="129" t="s">
        <v>686</v>
      </c>
      <c r="F2450" s="129" t="s">
        <v>606</v>
      </c>
      <c r="H2450" s="129" t="s">
        <v>758</v>
      </c>
      <c r="I2450" s="199">
        <v>553.66997806983443</v>
      </c>
    </row>
    <row r="2451" spans="1:9" x14ac:dyDescent="0.25">
      <c r="A2451" s="129">
        <v>2014</v>
      </c>
      <c r="B2451" s="129" t="s">
        <v>733</v>
      </c>
      <c r="C2451" s="129" t="s">
        <v>727</v>
      </c>
      <c r="E2451" s="129" t="s">
        <v>734</v>
      </c>
      <c r="F2451" s="129" t="s">
        <v>606</v>
      </c>
      <c r="H2451" s="129" t="s">
        <v>759</v>
      </c>
      <c r="I2451" s="199">
        <v>2.7034635814704364</v>
      </c>
    </row>
    <row r="2452" spans="1:9" x14ac:dyDescent="0.25">
      <c r="A2452" s="129">
        <v>2014</v>
      </c>
      <c r="B2452" s="129" t="s">
        <v>733</v>
      </c>
      <c r="C2452" s="129" t="s">
        <v>727</v>
      </c>
      <c r="E2452" s="129" t="s">
        <v>736</v>
      </c>
      <c r="F2452" s="129" t="s">
        <v>606</v>
      </c>
      <c r="H2452" s="129" t="s">
        <v>759</v>
      </c>
      <c r="I2452" s="199">
        <v>9.2751713609829647</v>
      </c>
    </row>
    <row r="2453" spans="1:9" x14ac:dyDescent="0.25">
      <c r="A2453" s="129">
        <v>2014</v>
      </c>
      <c r="B2453" s="129" t="s">
        <v>733</v>
      </c>
      <c r="C2453" s="129" t="s">
        <v>727</v>
      </c>
      <c r="E2453" s="129" t="s">
        <v>737</v>
      </c>
      <c r="F2453" s="129" t="s">
        <v>606</v>
      </c>
      <c r="H2453" s="129" t="s">
        <v>759</v>
      </c>
      <c r="I2453" s="199">
        <v>4.9176793047172902</v>
      </c>
    </row>
    <row r="2454" spans="1:9" x14ac:dyDescent="0.25">
      <c r="A2454" s="129">
        <v>2014</v>
      </c>
      <c r="B2454" s="129" t="s">
        <v>738</v>
      </c>
      <c r="D2454" s="129" t="s">
        <v>728</v>
      </c>
      <c r="E2454" s="129" t="s">
        <v>676</v>
      </c>
      <c r="F2454" s="129" t="s">
        <v>606</v>
      </c>
      <c r="H2454" s="129" t="s">
        <v>759</v>
      </c>
      <c r="I2454" s="199">
        <v>6.575205396327477</v>
      </c>
    </row>
    <row r="2455" spans="1:9" x14ac:dyDescent="0.25">
      <c r="A2455" s="129">
        <v>2014</v>
      </c>
      <c r="C2455" s="129" t="s">
        <v>727</v>
      </c>
      <c r="D2455" s="129" t="s">
        <v>728</v>
      </c>
      <c r="E2455" s="129" t="s">
        <v>677</v>
      </c>
      <c r="F2455" s="129" t="s">
        <v>606</v>
      </c>
      <c r="H2455" s="129" t="s">
        <v>759</v>
      </c>
      <c r="I2455" s="199">
        <v>18.44608102116246</v>
      </c>
    </row>
    <row r="2456" spans="1:9" x14ac:dyDescent="0.25">
      <c r="A2456" s="129">
        <v>2014</v>
      </c>
      <c r="B2456" s="129" t="s">
        <v>733</v>
      </c>
      <c r="C2456" s="129" t="s">
        <v>727</v>
      </c>
      <c r="E2456" s="129" t="s">
        <v>739</v>
      </c>
      <c r="F2456" s="129" t="s">
        <v>606</v>
      </c>
      <c r="H2456" s="129" t="s">
        <v>759</v>
      </c>
      <c r="I2456" s="199">
        <v>1.1802190812949638</v>
      </c>
    </row>
    <row r="2457" spans="1:9" x14ac:dyDescent="0.25">
      <c r="A2457" s="129">
        <v>2014</v>
      </c>
      <c r="B2457" s="129" t="s">
        <v>733</v>
      </c>
      <c r="C2457" s="129" t="s">
        <v>727</v>
      </c>
      <c r="E2457" s="129" t="s">
        <v>740</v>
      </c>
      <c r="F2457" s="129" t="s">
        <v>606</v>
      </c>
      <c r="H2457" s="129" t="s">
        <v>759</v>
      </c>
      <c r="I2457" s="199">
        <v>3.7393695534844014</v>
      </c>
    </row>
    <row r="2458" spans="1:9" x14ac:dyDescent="0.25">
      <c r="A2458" s="129">
        <v>2014</v>
      </c>
      <c r="B2458" s="129" t="s">
        <v>738</v>
      </c>
      <c r="D2458" s="129" t="s">
        <v>728</v>
      </c>
      <c r="E2458" s="129" t="s">
        <v>678</v>
      </c>
      <c r="F2458" s="129" t="s">
        <v>606</v>
      </c>
      <c r="H2458" s="129" t="s">
        <v>759</v>
      </c>
      <c r="I2458" s="199">
        <v>2.4376575884790022</v>
      </c>
    </row>
    <row r="2459" spans="1:9" x14ac:dyDescent="0.25">
      <c r="A2459" s="129">
        <v>2014</v>
      </c>
      <c r="B2459" s="129" t="s">
        <v>733</v>
      </c>
      <c r="C2459" s="129" t="s">
        <v>727</v>
      </c>
      <c r="E2459" s="129" t="s">
        <v>741</v>
      </c>
      <c r="F2459" s="129" t="s">
        <v>606</v>
      </c>
      <c r="H2459" s="129" t="s">
        <v>759</v>
      </c>
      <c r="I2459" s="199">
        <v>5.0190437065987368</v>
      </c>
    </row>
    <row r="2460" spans="1:9" x14ac:dyDescent="0.25">
      <c r="A2460" s="129">
        <v>2014</v>
      </c>
      <c r="B2460" s="129" t="s">
        <v>733</v>
      </c>
      <c r="C2460" s="129" t="s">
        <v>727</v>
      </c>
      <c r="E2460" s="129" t="s">
        <v>742</v>
      </c>
      <c r="F2460" s="129" t="s">
        <v>606</v>
      </c>
      <c r="H2460" s="129" t="s">
        <v>759</v>
      </c>
      <c r="I2460" s="199">
        <v>4.1582468485754465</v>
      </c>
    </row>
    <row r="2461" spans="1:9" x14ac:dyDescent="0.25">
      <c r="A2461" s="129">
        <v>2014</v>
      </c>
      <c r="B2461" s="129" t="s">
        <v>738</v>
      </c>
      <c r="D2461" s="129" t="s">
        <v>728</v>
      </c>
      <c r="E2461" s="129" t="s">
        <v>679</v>
      </c>
      <c r="F2461" s="129" t="s">
        <v>606</v>
      </c>
      <c r="H2461" s="129" t="s">
        <v>759</v>
      </c>
      <c r="I2461" s="199">
        <v>4.6610771884823885</v>
      </c>
    </row>
    <row r="2462" spans="1:9" x14ac:dyDescent="0.25">
      <c r="A2462" s="129">
        <v>2014</v>
      </c>
      <c r="B2462" s="129" t="s">
        <v>733</v>
      </c>
      <c r="C2462" s="129" t="s">
        <v>727</v>
      </c>
      <c r="E2462" s="129" t="s">
        <v>743</v>
      </c>
      <c r="F2462" s="129" t="s">
        <v>606</v>
      </c>
      <c r="H2462" s="129" t="s">
        <v>759</v>
      </c>
      <c r="I2462" s="199"/>
    </row>
    <row r="2463" spans="1:9" x14ac:dyDescent="0.25">
      <c r="A2463" s="129">
        <v>2014</v>
      </c>
      <c r="B2463" s="129" t="s">
        <v>733</v>
      </c>
      <c r="C2463" s="129" t="s">
        <v>727</v>
      </c>
      <c r="E2463" s="129" t="s">
        <v>744</v>
      </c>
      <c r="F2463" s="129" t="s">
        <v>606</v>
      </c>
      <c r="H2463" s="129" t="s">
        <v>759</v>
      </c>
      <c r="I2463" s="199"/>
    </row>
    <row r="2464" spans="1:9" x14ac:dyDescent="0.25">
      <c r="A2464" s="129">
        <v>2014</v>
      </c>
      <c r="B2464" s="129" t="s">
        <v>738</v>
      </c>
      <c r="D2464" s="129" t="s">
        <v>728</v>
      </c>
      <c r="E2464" s="129" t="s">
        <v>680</v>
      </c>
      <c r="F2464" s="129" t="s">
        <v>606</v>
      </c>
      <c r="H2464" s="129" t="s">
        <v>759</v>
      </c>
      <c r="I2464" s="199">
        <v>3.9190051273799966</v>
      </c>
    </row>
    <row r="2465" spans="1:9" x14ac:dyDescent="0.25">
      <c r="A2465" s="129">
        <v>2014</v>
      </c>
      <c r="C2465" s="129" t="s">
        <v>727</v>
      </c>
      <c r="D2465" s="129" t="s">
        <v>728</v>
      </c>
      <c r="E2465" s="129" t="s">
        <v>681</v>
      </c>
      <c r="F2465" s="129" t="s">
        <v>606</v>
      </c>
      <c r="H2465" s="129" t="s">
        <v>759</v>
      </c>
      <c r="I2465" s="199">
        <v>4.4143852099530116</v>
      </c>
    </row>
    <row r="2466" spans="1:9" x14ac:dyDescent="0.25">
      <c r="A2466" s="129">
        <v>2014</v>
      </c>
      <c r="B2466" s="129" t="s">
        <v>733</v>
      </c>
      <c r="C2466" s="129" t="s">
        <v>727</v>
      </c>
      <c r="E2466" s="129" t="s">
        <v>745</v>
      </c>
      <c r="F2466" s="129" t="s">
        <v>606</v>
      </c>
      <c r="H2466" s="129" t="s">
        <v>759</v>
      </c>
      <c r="I2466" s="199">
        <v>9.2066452939562389</v>
      </c>
    </row>
    <row r="2467" spans="1:9" x14ac:dyDescent="0.25">
      <c r="A2467" s="129">
        <v>2014</v>
      </c>
      <c r="B2467" s="129" t="s">
        <v>733</v>
      </c>
      <c r="C2467" s="129" t="s">
        <v>727</v>
      </c>
      <c r="E2467" s="129" t="s">
        <v>746</v>
      </c>
      <c r="F2467" s="129" t="s">
        <v>606</v>
      </c>
      <c r="H2467" s="129" t="s">
        <v>759</v>
      </c>
      <c r="I2467" s="199">
        <v>2.5889952384516604</v>
      </c>
    </row>
    <row r="2468" spans="1:9" x14ac:dyDescent="0.25">
      <c r="A2468" s="129">
        <v>2014</v>
      </c>
      <c r="B2468" s="129" t="s">
        <v>738</v>
      </c>
      <c r="D2468" s="129" t="s">
        <v>728</v>
      </c>
      <c r="E2468" s="129" t="s">
        <v>682</v>
      </c>
      <c r="F2468" s="129" t="s">
        <v>606</v>
      </c>
      <c r="H2468" s="129" t="s">
        <v>759</v>
      </c>
      <c r="I2468" s="199">
        <v>8.0326314155039533</v>
      </c>
    </row>
    <row r="2469" spans="1:9" x14ac:dyDescent="0.25">
      <c r="A2469" s="129">
        <v>2014</v>
      </c>
      <c r="C2469" s="129" t="s">
        <v>727</v>
      </c>
      <c r="D2469" s="129" t="s">
        <v>728</v>
      </c>
      <c r="E2469" s="129" t="s">
        <v>683</v>
      </c>
      <c r="F2469" s="129" t="s">
        <v>606</v>
      </c>
      <c r="H2469" s="129" t="s">
        <v>759</v>
      </c>
      <c r="I2469" s="199">
        <v>3.6526613768022309</v>
      </c>
    </row>
    <row r="2470" spans="1:9" x14ac:dyDescent="0.25">
      <c r="A2470" s="129">
        <v>2014</v>
      </c>
      <c r="B2470" s="129" t="s">
        <v>733</v>
      </c>
      <c r="E2470" s="129" t="s">
        <v>747</v>
      </c>
      <c r="F2470" s="129" t="s">
        <v>606</v>
      </c>
      <c r="H2470" s="129" t="s">
        <v>759</v>
      </c>
      <c r="I2470" s="199">
        <v>20.146259515805312</v>
      </c>
    </row>
    <row r="2471" spans="1:9" x14ac:dyDescent="0.25">
      <c r="A2471" s="129">
        <v>2014</v>
      </c>
      <c r="B2471" s="129" t="s">
        <v>733</v>
      </c>
      <c r="E2471" s="129" t="s">
        <v>748</v>
      </c>
      <c r="F2471" s="129" t="s">
        <v>606</v>
      </c>
      <c r="H2471" s="129" t="s">
        <v>759</v>
      </c>
      <c r="I2471" s="199">
        <v>1.8230134648170573</v>
      </c>
    </row>
    <row r="2472" spans="1:9" x14ac:dyDescent="0.25">
      <c r="A2472" s="129">
        <v>2014</v>
      </c>
      <c r="B2472" s="129" t="s">
        <v>738</v>
      </c>
      <c r="C2472" s="129" t="s">
        <v>727</v>
      </c>
      <c r="D2472" s="129" t="s">
        <v>728</v>
      </c>
      <c r="E2472" s="129" t="s">
        <v>684</v>
      </c>
      <c r="F2472" s="129" t="s">
        <v>606</v>
      </c>
      <c r="H2472" s="129" t="s">
        <v>759</v>
      </c>
      <c r="I2472" s="199">
        <v>14.53551558013986</v>
      </c>
    </row>
    <row r="2473" spans="1:9" x14ac:dyDescent="0.25">
      <c r="A2473" s="129">
        <v>2014</v>
      </c>
      <c r="C2473" s="129" t="s">
        <v>727</v>
      </c>
      <c r="D2473" s="129" t="s">
        <v>728</v>
      </c>
      <c r="E2473" s="129" t="s">
        <v>685</v>
      </c>
      <c r="F2473" s="129" t="s">
        <v>606</v>
      </c>
      <c r="H2473" s="129" t="s">
        <v>759</v>
      </c>
      <c r="I2473" s="199">
        <v>2.3405446773877761</v>
      </c>
    </row>
    <row r="2474" spans="1:9" x14ac:dyDescent="0.25">
      <c r="A2474" s="129">
        <v>2014</v>
      </c>
      <c r="B2474" s="129" t="s">
        <v>733</v>
      </c>
      <c r="C2474" s="129" t="s">
        <v>727</v>
      </c>
      <c r="E2474" s="129" t="s">
        <v>749</v>
      </c>
      <c r="F2474" s="129" t="s">
        <v>606</v>
      </c>
      <c r="H2474" s="129" t="s">
        <v>759</v>
      </c>
      <c r="I2474" s="199">
        <v>12.249306359553335</v>
      </c>
    </row>
    <row r="2475" spans="1:9" x14ac:dyDescent="0.25">
      <c r="A2475" s="129">
        <v>2014</v>
      </c>
      <c r="B2475" s="129" t="s">
        <v>733</v>
      </c>
      <c r="C2475" s="129" t="s">
        <v>727</v>
      </c>
      <c r="E2475" s="129" t="s">
        <v>750</v>
      </c>
      <c r="F2475" s="129" t="s">
        <v>606</v>
      </c>
      <c r="H2475" s="129" t="s">
        <v>759</v>
      </c>
      <c r="I2475" s="199">
        <v>1.4475562368009456</v>
      </c>
    </row>
    <row r="2476" spans="1:9" x14ac:dyDescent="0.25">
      <c r="A2476" s="129">
        <v>2014</v>
      </c>
      <c r="B2476" s="129" t="s">
        <v>738</v>
      </c>
      <c r="D2476" s="129" t="s">
        <v>728</v>
      </c>
      <c r="E2476" s="129" t="s">
        <v>686</v>
      </c>
      <c r="F2476" s="129" t="s">
        <v>606</v>
      </c>
      <c r="H2476" s="129" t="s">
        <v>759</v>
      </c>
      <c r="I2476" s="199">
        <v>8.8253095060070166</v>
      </c>
    </row>
    <row r="2477" spans="1:9" x14ac:dyDescent="0.25">
      <c r="A2477" s="129">
        <v>2015</v>
      </c>
      <c r="B2477" s="129" t="s">
        <v>733</v>
      </c>
      <c r="C2477" s="129" t="s">
        <v>727</v>
      </c>
      <c r="E2477" s="129" t="s">
        <v>734</v>
      </c>
      <c r="F2477" s="129" t="s">
        <v>606</v>
      </c>
      <c r="H2477" s="129" t="s">
        <v>756</v>
      </c>
      <c r="I2477" s="199">
        <v>870.5</v>
      </c>
    </row>
    <row r="2478" spans="1:9" x14ac:dyDescent="0.25">
      <c r="A2478" s="129">
        <v>2015</v>
      </c>
      <c r="B2478" s="129" t="s">
        <v>733</v>
      </c>
      <c r="C2478" s="129" t="s">
        <v>727</v>
      </c>
      <c r="E2478" s="129" t="s">
        <v>736</v>
      </c>
      <c r="F2478" s="129" t="s">
        <v>606</v>
      </c>
      <c r="H2478" s="129" t="s">
        <v>756</v>
      </c>
      <c r="I2478" s="199">
        <v>5569.3240000000005</v>
      </c>
    </row>
    <row r="2479" spans="1:9" x14ac:dyDescent="0.25">
      <c r="A2479" s="129">
        <v>2015</v>
      </c>
      <c r="B2479" s="129" t="s">
        <v>733</v>
      </c>
      <c r="C2479" s="129" t="s">
        <v>727</v>
      </c>
      <c r="E2479" s="129" t="s">
        <v>737</v>
      </c>
      <c r="F2479" s="129" t="s">
        <v>606</v>
      </c>
      <c r="H2479" s="129" t="s">
        <v>756</v>
      </c>
      <c r="I2479" s="199">
        <v>1439.54</v>
      </c>
    </row>
    <row r="2480" spans="1:9" x14ac:dyDescent="0.25">
      <c r="A2480" s="129">
        <v>2015</v>
      </c>
      <c r="B2480" s="129" t="s">
        <v>738</v>
      </c>
      <c r="D2480" s="129" t="s">
        <v>728</v>
      </c>
      <c r="E2480" s="129" t="s">
        <v>676</v>
      </c>
      <c r="F2480" s="129" t="s">
        <v>606</v>
      </c>
      <c r="H2480" s="129" t="s">
        <v>756</v>
      </c>
      <c r="I2480" s="199">
        <v>7879.3640000000005</v>
      </c>
    </row>
    <row r="2481" spans="1:9" x14ac:dyDescent="0.25">
      <c r="A2481" s="129">
        <v>2015</v>
      </c>
      <c r="C2481" s="129" t="s">
        <v>727</v>
      </c>
      <c r="D2481" s="129" t="s">
        <v>728</v>
      </c>
      <c r="E2481" s="129" t="s">
        <v>677</v>
      </c>
      <c r="F2481" s="129" t="s">
        <v>606</v>
      </c>
      <c r="H2481" s="129" t="s">
        <v>756</v>
      </c>
      <c r="I2481" s="199">
        <v>12617.771000000001</v>
      </c>
    </row>
    <row r="2482" spans="1:9" x14ac:dyDescent="0.25">
      <c r="A2482" s="129">
        <v>2015</v>
      </c>
      <c r="B2482" s="129" t="s">
        <v>733</v>
      </c>
      <c r="C2482" s="129" t="s">
        <v>727</v>
      </c>
      <c r="E2482" s="129" t="s">
        <v>739</v>
      </c>
      <c r="F2482" s="129" t="s">
        <v>606</v>
      </c>
      <c r="H2482" s="129" t="s">
        <v>756</v>
      </c>
      <c r="I2482" s="199">
        <v>253.48000000000002</v>
      </c>
    </row>
    <row r="2483" spans="1:9" x14ac:dyDescent="0.25">
      <c r="A2483" s="129">
        <v>2015</v>
      </c>
      <c r="B2483" s="129" t="s">
        <v>733</v>
      </c>
      <c r="C2483" s="129" t="s">
        <v>727</v>
      </c>
      <c r="E2483" s="129" t="s">
        <v>740</v>
      </c>
      <c r="F2483" s="129" t="s">
        <v>606</v>
      </c>
      <c r="H2483" s="129" t="s">
        <v>756</v>
      </c>
      <c r="I2483" s="199">
        <v>668.803</v>
      </c>
    </row>
    <row r="2484" spans="1:9" x14ac:dyDescent="0.25">
      <c r="A2484" s="129">
        <v>2015</v>
      </c>
      <c r="B2484" s="129" t="s">
        <v>738</v>
      </c>
      <c r="D2484" s="129" t="s">
        <v>728</v>
      </c>
      <c r="E2484" s="129" t="s">
        <v>678</v>
      </c>
      <c r="F2484" s="129" t="s">
        <v>606</v>
      </c>
      <c r="H2484" s="129" t="s">
        <v>756</v>
      </c>
      <c r="I2484" s="199">
        <v>922.28300000000002</v>
      </c>
    </row>
    <row r="2485" spans="1:9" x14ac:dyDescent="0.25">
      <c r="A2485" s="129">
        <v>2015</v>
      </c>
      <c r="B2485" s="129" t="s">
        <v>733</v>
      </c>
      <c r="C2485" s="129" t="s">
        <v>727</v>
      </c>
      <c r="E2485" s="129" t="s">
        <v>741</v>
      </c>
      <c r="F2485" s="129" t="s">
        <v>606</v>
      </c>
      <c r="H2485" s="129" t="s">
        <v>756</v>
      </c>
      <c r="I2485" s="199">
        <v>1330.5050000000001</v>
      </c>
    </row>
    <row r="2486" spans="1:9" x14ac:dyDescent="0.25">
      <c r="A2486" s="129">
        <v>2015</v>
      </c>
      <c r="B2486" s="129" t="s">
        <v>733</v>
      </c>
      <c r="C2486" s="129" t="s">
        <v>727</v>
      </c>
      <c r="E2486" s="129" t="s">
        <v>742</v>
      </c>
      <c r="F2486" s="129" t="s">
        <v>606</v>
      </c>
      <c r="H2486" s="129" t="s">
        <v>756</v>
      </c>
      <c r="I2486" s="199">
        <v>662.12800000000004</v>
      </c>
    </row>
    <row r="2487" spans="1:9" x14ac:dyDescent="0.25">
      <c r="A2487" s="129">
        <v>2015</v>
      </c>
      <c r="B2487" s="129" t="s">
        <v>738</v>
      </c>
      <c r="D2487" s="129" t="s">
        <v>728</v>
      </c>
      <c r="E2487" s="129" t="s">
        <v>679</v>
      </c>
      <c r="F2487" s="129" t="s">
        <v>606</v>
      </c>
      <c r="H2487" s="129" t="s">
        <v>756</v>
      </c>
      <c r="I2487" s="199">
        <v>1992.6330000000003</v>
      </c>
    </row>
    <row r="2488" spans="1:9" x14ac:dyDescent="0.25">
      <c r="A2488" s="129">
        <v>2015</v>
      </c>
      <c r="B2488" s="129" t="s">
        <v>733</v>
      </c>
      <c r="C2488" s="129" t="s">
        <v>727</v>
      </c>
      <c r="E2488" s="129" t="s">
        <v>743</v>
      </c>
      <c r="F2488" s="129" t="s">
        <v>606</v>
      </c>
      <c r="H2488" s="129" t="s">
        <v>756</v>
      </c>
      <c r="I2488" s="199"/>
    </row>
    <row r="2489" spans="1:9" x14ac:dyDescent="0.25">
      <c r="A2489" s="129">
        <v>2015</v>
      </c>
      <c r="B2489" s="129" t="s">
        <v>733</v>
      </c>
      <c r="C2489" s="129" t="s">
        <v>727</v>
      </c>
      <c r="E2489" s="129" t="s">
        <v>744</v>
      </c>
      <c r="F2489" s="129" t="s">
        <v>606</v>
      </c>
      <c r="H2489" s="129" t="s">
        <v>756</v>
      </c>
      <c r="I2489" s="199"/>
    </row>
    <row r="2490" spans="1:9" x14ac:dyDescent="0.25">
      <c r="A2490" s="129">
        <v>2015</v>
      </c>
      <c r="B2490" s="129" t="s">
        <v>738</v>
      </c>
      <c r="D2490" s="129" t="s">
        <v>728</v>
      </c>
      <c r="E2490" s="129" t="s">
        <v>680</v>
      </c>
      <c r="F2490" s="129" t="s">
        <v>606</v>
      </c>
      <c r="H2490" s="129" t="s">
        <v>756</v>
      </c>
      <c r="I2490" s="199">
        <v>1220.7980000000002</v>
      </c>
    </row>
    <row r="2491" spans="1:9" x14ac:dyDescent="0.25">
      <c r="A2491" s="129">
        <v>2015</v>
      </c>
      <c r="C2491" s="129" t="s">
        <v>727</v>
      </c>
      <c r="D2491" s="129" t="s">
        <v>728</v>
      </c>
      <c r="E2491" s="129" t="s">
        <v>681</v>
      </c>
      <c r="F2491" s="129" t="s">
        <v>606</v>
      </c>
      <c r="H2491" s="129" t="s">
        <v>756</v>
      </c>
      <c r="I2491" s="199">
        <v>2247.1390000000001</v>
      </c>
    </row>
    <row r="2492" spans="1:9" x14ac:dyDescent="0.25">
      <c r="A2492" s="129">
        <v>2015</v>
      </c>
      <c r="B2492" s="129" t="s">
        <v>733</v>
      </c>
      <c r="C2492" s="129" t="s">
        <v>727</v>
      </c>
      <c r="E2492" s="129" t="s">
        <v>745</v>
      </c>
      <c r="F2492" s="129" t="s">
        <v>606</v>
      </c>
      <c r="H2492" s="129" t="s">
        <v>756</v>
      </c>
      <c r="I2492" s="199">
        <v>4869.1859999999997</v>
      </c>
    </row>
    <row r="2493" spans="1:9" x14ac:dyDescent="0.25">
      <c r="A2493" s="129">
        <v>2015</v>
      </c>
      <c r="B2493" s="129" t="s">
        <v>733</v>
      </c>
      <c r="C2493" s="129" t="s">
        <v>727</v>
      </c>
      <c r="E2493" s="129" t="s">
        <v>746</v>
      </c>
      <c r="F2493" s="129" t="s">
        <v>606</v>
      </c>
      <c r="H2493" s="129" t="s">
        <v>756</v>
      </c>
      <c r="I2493" s="199">
        <v>344.03</v>
      </c>
    </row>
    <row r="2494" spans="1:9" x14ac:dyDescent="0.25">
      <c r="A2494" s="129">
        <v>2015</v>
      </c>
      <c r="B2494" s="129" t="s">
        <v>738</v>
      </c>
      <c r="D2494" s="129" t="s">
        <v>728</v>
      </c>
      <c r="E2494" s="129" t="s">
        <v>682</v>
      </c>
      <c r="F2494" s="129" t="s">
        <v>606</v>
      </c>
      <c r="H2494" s="129" t="s">
        <v>756</v>
      </c>
      <c r="I2494" s="199">
        <v>5213.2159999999994</v>
      </c>
    </row>
    <row r="2495" spans="1:9" x14ac:dyDescent="0.25">
      <c r="A2495" s="129">
        <v>2015</v>
      </c>
      <c r="C2495" s="129" t="s">
        <v>727</v>
      </c>
      <c r="D2495" s="129" t="s">
        <v>728</v>
      </c>
      <c r="E2495" s="129" t="s">
        <v>683</v>
      </c>
      <c r="F2495" s="129" t="s">
        <v>606</v>
      </c>
      <c r="H2495" s="129" t="s">
        <v>756</v>
      </c>
      <c r="I2495" s="199">
        <v>1122.519</v>
      </c>
    </row>
    <row r="2496" spans="1:9" x14ac:dyDescent="0.25">
      <c r="A2496" s="129">
        <v>2015</v>
      </c>
      <c r="B2496" s="129" t="s">
        <v>733</v>
      </c>
      <c r="E2496" s="129" t="s">
        <v>747</v>
      </c>
      <c r="F2496" s="129" t="s">
        <v>606</v>
      </c>
      <c r="H2496" s="129" t="s">
        <v>756</v>
      </c>
      <c r="I2496" s="199">
        <v>6397.2859999999991</v>
      </c>
    </row>
    <row r="2497" spans="1:9" x14ac:dyDescent="0.25">
      <c r="A2497" s="129">
        <v>2015</v>
      </c>
      <c r="B2497" s="129" t="s">
        <v>733</v>
      </c>
      <c r="E2497" s="129" t="s">
        <v>748</v>
      </c>
      <c r="F2497" s="129" t="s">
        <v>606</v>
      </c>
      <c r="H2497" s="129" t="s">
        <v>756</v>
      </c>
      <c r="I2497" s="199">
        <v>292.46400000000006</v>
      </c>
    </row>
    <row r="2498" spans="1:9" x14ac:dyDescent="0.25">
      <c r="A2498" s="129">
        <v>2015</v>
      </c>
      <c r="B2498" s="129" t="s">
        <v>738</v>
      </c>
      <c r="C2498" s="129" t="s">
        <v>727</v>
      </c>
      <c r="D2498" s="129" t="s">
        <v>728</v>
      </c>
      <c r="E2498" s="129" t="s">
        <v>684</v>
      </c>
      <c r="F2498" s="129" t="s">
        <v>606</v>
      </c>
      <c r="H2498" s="129" t="s">
        <v>756</v>
      </c>
      <c r="I2498" s="199">
        <v>6689.7499999999991</v>
      </c>
    </row>
    <row r="2499" spans="1:9" x14ac:dyDescent="0.25">
      <c r="A2499" s="129">
        <v>2015</v>
      </c>
      <c r="C2499" s="129" t="s">
        <v>727</v>
      </c>
      <c r="D2499" s="129" t="s">
        <v>728</v>
      </c>
      <c r="E2499" s="129" t="s">
        <v>685</v>
      </c>
      <c r="F2499" s="129" t="s">
        <v>606</v>
      </c>
      <c r="H2499" s="129" t="s">
        <v>756</v>
      </c>
      <c r="I2499" s="199">
        <v>585.85900000000004</v>
      </c>
    </row>
    <row r="2500" spans="1:9" x14ac:dyDescent="0.25">
      <c r="A2500" s="129">
        <v>2015</v>
      </c>
      <c r="B2500" s="129" t="s">
        <v>733</v>
      </c>
      <c r="C2500" s="129" t="s">
        <v>727</v>
      </c>
      <c r="E2500" s="129" t="s">
        <v>749</v>
      </c>
      <c r="F2500" s="129" t="s">
        <v>606</v>
      </c>
      <c r="H2500" s="129" t="s">
        <v>756</v>
      </c>
      <c r="I2500" s="199">
        <v>2124.5989999999997</v>
      </c>
    </row>
    <row r="2501" spans="1:9" x14ac:dyDescent="0.25">
      <c r="A2501" s="129">
        <v>2015</v>
      </c>
      <c r="B2501" s="129" t="s">
        <v>733</v>
      </c>
      <c r="C2501" s="129" t="s">
        <v>727</v>
      </c>
      <c r="E2501" s="129" t="s">
        <v>750</v>
      </c>
      <c r="F2501" s="129" t="s">
        <v>606</v>
      </c>
      <c r="H2501" s="129" t="s">
        <v>756</v>
      </c>
      <c r="I2501" s="199">
        <v>98.044999999999987</v>
      </c>
    </row>
    <row r="2502" spans="1:9" x14ac:dyDescent="0.25">
      <c r="A2502" s="129">
        <v>2015</v>
      </c>
      <c r="B2502" s="129" t="s">
        <v>738</v>
      </c>
      <c r="D2502" s="129" t="s">
        <v>728</v>
      </c>
      <c r="E2502" s="129" t="s">
        <v>686</v>
      </c>
      <c r="F2502" s="129" t="s">
        <v>606</v>
      </c>
      <c r="H2502" s="129" t="s">
        <v>756</v>
      </c>
      <c r="I2502" s="199">
        <v>2222.6439999999998</v>
      </c>
    </row>
    <row r="2503" spans="1:9" x14ac:dyDescent="0.25">
      <c r="A2503" s="129">
        <v>2015</v>
      </c>
      <c r="B2503" s="129" t="s">
        <v>733</v>
      </c>
      <c r="C2503" s="129" t="s">
        <v>727</v>
      </c>
      <c r="E2503" s="129" t="s">
        <v>734</v>
      </c>
      <c r="F2503" s="129" t="s">
        <v>606</v>
      </c>
      <c r="H2503" s="129" t="s">
        <v>757</v>
      </c>
      <c r="I2503" s="199">
        <v>465.40000000000003</v>
      </c>
    </row>
    <row r="2504" spans="1:9" x14ac:dyDescent="0.25">
      <c r="A2504" s="129">
        <v>2015</v>
      </c>
      <c r="B2504" s="129" t="s">
        <v>733</v>
      </c>
      <c r="C2504" s="129" t="s">
        <v>727</v>
      </c>
      <c r="E2504" s="129" t="s">
        <v>736</v>
      </c>
      <c r="F2504" s="129" t="s">
        <v>606</v>
      </c>
      <c r="H2504" s="129" t="s">
        <v>757</v>
      </c>
      <c r="I2504" s="199">
        <v>4236.9660000000003</v>
      </c>
    </row>
    <row r="2505" spans="1:9" x14ac:dyDescent="0.25">
      <c r="A2505" s="129">
        <v>2015</v>
      </c>
      <c r="B2505" s="129" t="s">
        <v>733</v>
      </c>
      <c r="C2505" s="129" t="s">
        <v>727</v>
      </c>
      <c r="E2505" s="129" t="s">
        <v>737</v>
      </c>
      <c r="F2505" s="129" t="s">
        <v>606</v>
      </c>
      <c r="H2505" s="129" t="s">
        <v>757</v>
      </c>
      <c r="I2505" s="199">
        <v>948.76</v>
      </c>
    </row>
    <row r="2506" spans="1:9" x14ac:dyDescent="0.25">
      <c r="A2506" s="129">
        <v>2015</v>
      </c>
      <c r="B2506" s="129" t="s">
        <v>738</v>
      </c>
      <c r="D2506" s="129" t="s">
        <v>728</v>
      </c>
      <c r="E2506" s="129" t="s">
        <v>676</v>
      </c>
      <c r="F2506" s="129" t="s">
        <v>606</v>
      </c>
      <c r="H2506" s="129" t="s">
        <v>757</v>
      </c>
      <c r="I2506" s="199">
        <v>5651.1260000000002</v>
      </c>
    </row>
    <row r="2507" spans="1:9" x14ac:dyDescent="0.25">
      <c r="A2507" s="129">
        <v>2015</v>
      </c>
      <c r="C2507" s="129" t="s">
        <v>727</v>
      </c>
      <c r="D2507" s="129" t="s">
        <v>728</v>
      </c>
      <c r="E2507" s="129" t="s">
        <v>677</v>
      </c>
      <c r="F2507" s="129" t="s">
        <v>606</v>
      </c>
      <c r="H2507" s="129" t="s">
        <v>757</v>
      </c>
      <c r="I2507" s="199">
        <v>9442.3639999999996</v>
      </c>
    </row>
    <row r="2508" spans="1:9" x14ac:dyDescent="0.25">
      <c r="A2508" s="129">
        <v>2015</v>
      </c>
      <c r="B2508" s="129" t="s">
        <v>733</v>
      </c>
      <c r="C2508" s="129" t="s">
        <v>727</v>
      </c>
      <c r="E2508" s="129" t="s">
        <v>739</v>
      </c>
      <c r="F2508" s="129" t="s">
        <v>606</v>
      </c>
      <c r="H2508" s="129" t="s">
        <v>757</v>
      </c>
      <c r="I2508" s="199">
        <v>166.233</v>
      </c>
    </row>
    <row r="2509" spans="1:9" x14ac:dyDescent="0.25">
      <c r="A2509" s="129">
        <v>2015</v>
      </c>
      <c r="B2509" s="129" t="s">
        <v>733</v>
      </c>
      <c r="C2509" s="129" t="s">
        <v>727</v>
      </c>
      <c r="E2509" s="129" t="s">
        <v>740</v>
      </c>
      <c r="F2509" s="129" t="s">
        <v>606</v>
      </c>
      <c r="H2509" s="129" t="s">
        <v>757</v>
      </c>
      <c r="I2509" s="199">
        <v>384.53599999999994</v>
      </c>
    </row>
    <row r="2510" spans="1:9" x14ac:dyDescent="0.25">
      <c r="A2510" s="129">
        <v>2015</v>
      </c>
      <c r="B2510" s="129" t="s">
        <v>738</v>
      </c>
      <c r="D2510" s="129" t="s">
        <v>728</v>
      </c>
      <c r="E2510" s="129" t="s">
        <v>678</v>
      </c>
      <c r="F2510" s="129" t="s">
        <v>606</v>
      </c>
      <c r="H2510" s="129" t="s">
        <v>757</v>
      </c>
      <c r="I2510" s="199">
        <v>550.76900000000001</v>
      </c>
    </row>
    <row r="2511" spans="1:9" x14ac:dyDescent="0.25">
      <c r="A2511" s="129">
        <v>2015</v>
      </c>
      <c r="B2511" s="129" t="s">
        <v>733</v>
      </c>
      <c r="C2511" s="129" t="s">
        <v>727</v>
      </c>
      <c r="E2511" s="129" t="s">
        <v>741</v>
      </c>
      <c r="F2511" s="129" t="s">
        <v>606</v>
      </c>
      <c r="H2511" s="129" t="s">
        <v>757</v>
      </c>
      <c r="I2511" s="199">
        <v>817.95699999999999</v>
      </c>
    </row>
    <row r="2512" spans="1:9" x14ac:dyDescent="0.25">
      <c r="A2512" s="129">
        <v>2015</v>
      </c>
      <c r="B2512" s="129" t="s">
        <v>733</v>
      </c>
      <c r="C2512" s="129" t="s">
        <v>727</v>
      </c>
      <c r="E2512" s="129" t="s">
        <v>742</v>
      </c>
      <c r="F2512" s="129" t="s">
        <v>606</v>
      </c>
      <c r="H2512" s="129" t="s">
        <v>757</v>
      </c>
      <c r="I2512" s="199">
        <v>499.34899999999999</v>
      </c>
    </row>
    <row r="2513" spans="1:9" x14ac:dyDescent="0.25">
      <c r="A2513" s="129">
        <v>2015</v>
      </c>
      <c r="B2513" s="129" t="s">
        <v>738</v>
      </c>
      <c r="D2513" s="129" t="s">
        <v>728</v>
      </c>
      <c r="E2513" s="129" t="s">
        <v>679</v>
      </c>
      <c r="F2513" s="129" t="s">
        <v>606</v>
      </c>
      <c r="H2513" s="129" t="s">
        <v>757</v>
      </c>
      <c r="I2513" s="199">
        <v>1317.306</v>
      </c>
    </row>
    <row r="2514" spans="1:9" x14ac:dyDescent="0.25">
      <c r="A2514" s="129">
        <v>2015</v>
      </c>
      <c r="B2514" s="129" t="s">
        <v>733</v>
      </c>
      <c r="C2514" s="129" t="s">
        <v>727</v>
      </c>
      <c r="E2514" s="129" t="s">
        <v>743</v>
      </c>
      <c r="F2514" s="129" t="s">
        <v>606</v>
      </c>
      <c r="H2514" s="129" t="s">
        <v>757</v>
      </c>
      <c r="I2514" s="199"/>
    </row>
    <row r="2515" spans="1:9" x14ac:dyDescent="0.25">
      <c r="A2515" s="129">
        <v>2015</v>
      </c>
      <c r="B2515" s="129" t="s">
        <v>733</v>
      </c>
      <c r="C2515" s="129" t="s">
        <v>727</v>
      </c>
      <c r="E2515" s="129" t="s">
        <v>744</v>
      </c>
      <c r="F2515" s="129" t="s">
        <v>606</v>
      </c>
      <c r="H2515" s="129" t="s">
        <v>757</v>
      </c>
      <c r="I2515" s="199"/>
    </row>
    <row r="2516" spans="1:9" x14ac:dyDescent="0.25">
      <c r="A2516" s="129">
        <v>2015</v>
      </c>
      <c r="B2516" s="129" t="s">
        <v>738</v>
      </c>
      <c r="D2516" s="129" t="s">
        <v>728</v>
      </c>
      <c r="E2516" s="129" t="s">
        <v>680</v>
      </c>
      <c r="F2516" s="129" t="s">
        <v>606</v>
      </c>
      <c r="H2516" s="129" t="s">
        <v>757</v>
      </c>
      <c r="I2516" s="199">
        <v>745.27200000000005</v>
      </c>
    </row>
    <row r="2517" spans="1:9" x14ac:dyDescent="0.25">
      <c r="A2517" s="129">
        <v>2015</v>
      </c>
      <c r="C2517" s="129" t="s">
        <v>727</v>
      </c>
      <c r="D2517" s="129" t="s">
        <v>728</v>
      </c>
      <c r="E2517" s="129" t="s">
        <v>681</v>
      </c>
      <c r="F2517" s="129" t="s">
        <v>606</v>
      </c>
      <c r="H2517" s="129" t="s">
        <v>757</v>
      </c>
      <c r="I2517" s="199">
        <v>1443.0139999999999</v>
      </c>
    </row>
    <row r="2518" spans="1:9" x14ac:dyDescent="0.25">
      <c r="A2518" s="129">
        <v>2015</v>
      </c>
      <c r="B2518" s="129" t="s">
        <v>733</v>
      </c>
      <c r="C2518" s="129" t="s">
        <v>727</v>
      </c>
      <c r="E2518" s="129" t="s">
        <v>745</v>
      </c>
      <c r="F2518" s="129" t="s">
        <v>606</v>
      </c>
      <c r="H2518" s="129" t="s">
        <v>757</v>
      </c>
      <c r="I2518" s="199">
        <v>3478.5649999999996</v>
      </c>
    </row>
    <row r="2519" spans="1:9" x14ac:dyDescent="0.25">
      <c r="A2519" s="129">
        <v>2015</v>
      </c>
      <c r="B2519" s="129" t="s">
        <v>733</v>
      </c>
      <c r="C2519" s="129" t="s">
        <v>727</v>
      </c>
      <c r="E2519" s="129" t="s">
        <v>746</v>
      </c>
      <c r="F2519" s="129" t="s">
        <v>606</v>
      </c>
      <c r="H2519" s="129" t="s">
        <v>757</v>
      </c>
      <c r="I2519" s="199">
        <v>182.303</v>
      </c>
    </row>
    <row r="2520" spans="1:9" x14ac:dyDescent="0.25">
      <c r="A2520" s="129">
        <v>2015</v>
      </c>
      <c r="B2520" s="129" t="s">
        <v>738</v>
      </c>
      <c r="D2520" s="129" t="s">
        <v>728</v>
      </c>
      <c r="E2520" s="129" t="s">
        <v>682</v>
      </c>
      <c r="F2520" s="129" t="s">
        <v>606</v>
      </c>
      <c r="H2520" s="129" t="s">
        <v>757</v>
      </c>
      <c r="I2520" s="199">
        <v>3660.8679999999995</v>
      </c>
    </row>
    <row r="2521" spans="1:9" x14ac:dyDescent="0.25">
      <c r="A2521" s="129">
        <v>2015</v>
      </c>
      <c r="C2521" s="129" t="s">
        <v>727</v>
      </c>
      <c r="D2521" s="129" t="s">
        <v>728</v>
      </c>
      <c r="E2521" s="129" t="s">
        <v>683</v>
      </c>
      <c r="F2521" s="129" t="s">
        <v>606</v>
      </c>
      <c r="H2521" s="129" t="s">
        <v>757</v>
      </c>
      <c r="I2521" s="199">
        <v>637.91199999999992</v>
      </c>
    </row>
    <row r="2522" spans="1:9" x14ac:dyDescent="0.25">
      <c r="A2522" s="129">
        <v>2015</v>
      </c>
      <c r="B2522" s="129" t="s">
        <v>733</v>
      </c>
      <c r="E2522" s="129" t="s">
        <v>747</v>
      </c>
      <c r="F2522" s="129" t="s">
        <v>606</v>
      </c>
      <c r="H2522" s="129" t="s">
        <v>757</v>
      </c>
      <c r="I2522" s="199">
        <v>5095.2169999999996</v>
      </c>
    </row>
    <row r="2523" spans="1:9" x14ac:dyDescent="0.25">
      <c r="A2523" s="129">
        <v>2015</v>
      </c>
      <c r="B2523" s="129" t="s">
        <v>733</v>
      </c>
      <c r="E2523" s="129" t="s">
        <v>748</v>
      </c>
      <c r="F2523" s="129" t="s">
        <v>606</v>
      </c>
      <c r="H2523" s="129" t="s">
        <v>757</v>
      </c>
      <c r="I2523" s="199">
        <v>158.102</v>
      </c>
    </row>
    <row r="2524" spans="1:9" x14ac:dyDescent="0.25">
      <c r="A2524" s="129">
        <v>2015</v>
      </c>
      <c r="B2524" s="129" t="s">
        <v>738</v>
      </c>
      <c r="C2524" s="129" t="s">
        <v>727</v>
      </c>
      <c r="D2524" s="129" t="s">
        <v>728</v>
      </c>
      <c r="E2524" s="129" t="s">
        <v>684</v>
      </c>
      <c r="F2524" s="129" t="s">
        <v>606</v>
      </c>
      <c r="H2524" s="129" t="s">
        <v>757</v>
      </c>
      <c r="I2524" s="199">
        <v>5253.3189999999995</v>
      </c>
    </row>
    <row r="2525" spans="1:9" x14ac:dyDescent="0.25">
      <c r="A2525" s="129">
        <v>2015</v>
      </c>
      <c r="C2525" s="129" t="s">
        <v>727</v>
      </c>
      <c r="D2525" s="129" t="s">
        <v>728</v>
      </c>
      <c r="E2525" s="129" t="s">
        <v>685</v>
      </c>
      <c r="F2525" s="129" t="s">
        <v>606</v>
      </c>
      <c r="H2525" s="129" t="s">
        <v>757</v>
      </c>
      <c r="I2525" s="199">
        <v>436.78199999999998</v>
      </c>
    </row>
    <row r="2526" spans="1:9" x14ac:dyDescent="0.25">
      <c r="A2526" s="129">
        <v>2015</v>
      </c>
      <c r="B2526" s="129" t="s">
        <v>733</v>
      </c>
      <c r="C2526" s="129" t="s">
        <v>727</v>
      </c>
      <c r="E2526" s="129" t="s">
        <v>749</v>
      </c>
      <c r="F2526" s="129" t="s">
        <v>606</v>
      </c>
      <c r="H2526" s="129" t="s">
        <v>757</v>
      </c>
      <c r="I2526" s="199">
        <v>1560.5219999999999</v>
      </c>
    </row>
    <row r="2527" spans="1:9" x14ac:dyDescent="0.25">
      <c r="A2527" s="129">
        <v>2015</v>
      </c>
      <c r="B2527" s="129" t="s">
        <v>733</v>
      </c>
      <c r="C2527" s="129" t="s">
        <v>727</v>
      </c>
      <c r="E2527" s="129" t="s">
        <v>750</v>
      </c>
      <c r="F2527" s="129" t="s">
        <v>606</v>
      </c>
      <c r="H2527" s="129" t="s">
        <v>757</v>
      </c>
      <c r="I2527" s="199">
        <v>65.126000000000005</v>
      </c>
    </row>
    <row r="2528" spans="1:9" x14ac:dyDescent="0.25">
      <c r="A2528" s="129">
        <v>2015</v>
      </c>
      <c r="B2528" s="129" t="s">
        <v>738</v>
      </c>
      <c r="D2528" s="129" t="s">
        <v>728</v>
      </c>
      <c r="E2528" s="129" t="s">
        <v>686</v>
      </c>
      <c r="F2528" s="129" t="s">
        <v>606</v>
      </c>
      <c r="H2528" s="129" t="s">
        <v>757</v>
      </c>
      <c r="I2528" s="199">
        <v>1625.6479999999999</v>
      </c>
    </row>
    <row r="2529" spans="1:9" x14ac:dyDescent="0.25">
      <c r="A2529" s="129">
        <v>2015</v>
      </c>
      <c r="B2529" s="129" t="s">
        <v>733</v>
      </c>
      <c r="C2529" s="129" t="s">
        <v>727</v>
      </c>
      <c r="E2529" s="129" t="s">
        <v>734</v>
      </c>
      <c r="F2529" s="129" t="s">
        <v>606</v>
      </c>
      <c r="H2529" s="129" t="s">
        <v>758</v>
      </c>
      <c r="I2529" s="199">
        <v>405.09999999999997</v>
      </c>
    </row>
    <row r="2530" spans="1:9" x14ac:dyDescent="0.25">
      <c r="A2530" s="129">
        <v>2015</v>
      </c>
      <c r="B2530" s="129" t="s">
        <v>733</v>
      </c>
      <c r="C2530" s="129" t="s">
        <v>727</v>
      </c>
      <c r="E2530" s="129" t="s">
        <v>736</v>
      </c>
      <c r="F2530" s="129" t="s">
        <v>606</v>
      </c>
      <c r="H2530" s="129" t="s">
        <v>758</v>
      </c>
      <c r="I2530" s="199">
        <v>1332.3579999999999</v>
      </c>
    </row>
    <row r="2531" spans="1:9" x14ac:dyDescent="0.25">
      <c r="A2531" s="129">
        <v>2015</v>
      </c>
      <c r="B2531" s="129" t="s">
        <v>733</v>
      </c>
      <c r="C2531" s="129" t="s">
        <v>727</v>
      </c>
      <c r="E2531" s="129" t="s">
        <v>737</v>
      </c>
      <c r="F2531" s="129" t="s">
        <v>606</v>
      </c>
      <c r="H2531" s="129" t="s">
        <v>758</v>
      </c>
      <c r="I2531" s="199">
        <v>490.78000000000003</v>
      </c>
    </row>
    <row r="2532" spans="1:9" x14ac:dyDescent="0.25">
      <c r="A2532" s="129">
        <v>2015</v>
      </c>
      <c r="B2532" s="129" t="s">
        <v>738</v>
      </c>
      <c r="D2532" s="129" t="s">
        <v>728</v>
      </c>
      <c r="E2532" s="129" t="s">
        <v>676</v>
      </c>
      <c r="F2532" s="129" t="s">
        <v>606</v>
      </c>
      <c r="H2532" s="129" t="s">
        <v>758</v>
      </c>
      <c r="I2532" s="199">
        <v>2228.2379999999998</v>
      </c>
    </row>
    <row r="2533" spans="1:9" x14ac:dyDescent="0.25">
      <c r="A2533" s="129">
        <v>2015</v>
      </c>
      <c r="C2533" s="129" t="s">
        <v>727</v>
      </c>
      <c r="D2533" s="129" t="s">
        <v>728</v>
      </c>
      <c r="E2533" s="129" t="s">
        <v>677</v>
      </c>
      <c r="F2533" s="129" t="s">
        <v>606</v>
      </c>
      <c r="H2533" s="129" t="s">
        <v>758</v>
      </c>
      <c r="I2533" s="199">
        <v>3175.4070000000002</v>
      </c>
    </row>
    <row r="2534" spans="1:9" x14ac:dyDescent="0.25">
      <c r="A2534" s="129">
        <v>2015</v>
      </c>
      <c r="B2534" s="129" t="s">
        <v>733</v>
      </c>
      <c r="C2534" s="129" t="s">
        <v>727</v>
      </c>
      <c r="E2534" s="129" t="s">
        <v>739</v>
      </c>
      <c r="F2534" s="129" t="s">
        <v>606</v>
      </c>
      <c r="H2534" s="129" t="s">
        <v>758</v>
      </c>
      <c r="I2534" s="199">
        <v>87.247</v>
      </c>
    </row>
    <row r="2535" spans="1:9" x14ac:dyDescent="0.25">
      <c r="A2535" s="129">
        <v>2015</v>
      </c>
      <c r="B2535" s="129" t="s">
        <v>733</v>
      </c>
      <c r="C2535" s="129" t="s">
        <v>727</v>
      </c>
      <c r="E2535" s="129" t="s">
        <v>740</v>
      </c>
      <c r="F2535" s="129" t="s">
        <v>606</v>
      </c>
      <c r="H2535" s="129" t="s">
        <v>758</v>
      </c>
      <c r="I2535" s="199">
        <v>284.26700000000005</v>
      </c>
    </row>
    <row r="2536" spans="1:9" x14ac:dyDescent="0.25">
      <c r="A2536" s="129">
        <v>2015</v>
      </c>
      <c r="B2536" s="129" t="s">
        <v>738</v>
      </c>
      <c r="D2536" s="129" t="s">
        <v>728</v>
      </c>
      <c r="E2536" s="129" t="s">
        <v>678</v>
      </c>
      <c r="F2536" s="129" t="s">
        <v>606</v>
      </c>
      <c r="H2536" s="129" t="s">
        <v>758</v>
      </c>
      <c r="I2536" s="199">
        <v>371.51400000000007</v>
      </c>
    </row>
    <row r="2537" spans="1:9" x14ac:dyDescent="0.25">
      <c r="A2537" s="129">
        <v>2015</v>
      </c>
      <c r="B2537" s="129" t="s">
        <v>733</v>
      </c>
      <c r="C2537" s="129" t="s">
        <v>727</v>
      </c>
      <c r="E2537" s="129" t="s">
        <v>741</v>
      </c>
      <c r="F2537" s="129" t="s">
        <v>606</v>
      </c>
      <c r="H2537" s="129" t="s">
        <v>758</v>
      </c>
      <c r="I2537" s="199">
        <v>512.548</v>
      </c>
    </row>
    <row r="2538" spans="1:9" x14ac:dyDescent="0.25">
      <c r="A2538" s="129">
        <v>2015</v>
      </c>
      <c r="B2538" s="129" t="s">
        <v>733</v>
      </c>
      <c r="C2538" s="129" t="s">
        <v>727</v>
      </c>
      <c r="E2538" s="129" t="s">
        <v>742</v>
      </c>
      <c r="F2538" s="129" t="s">
        <v>606</v>
      </c>
      <c r="H2538" s="129" t="s">
        <v>758</v>
      </c>
      <c r="I2538" s="199">
        <v>162.779</v>
      </c>
    </row>
    <row r="2539" spans="1:9" x14ac:dyDescent="0.25">
      <c r="A2539" s="129">
        <v>2015</v>
      </c>
      <c r="B2539" s="129" t="s">
        <v>738</v>
      </c>
      <c r="D2539" s="129" t="s">
        <v>728</v>
      </c>
      <c r="E2539" s="129" t="s">
        <v>679</v>
      </c>
      <c r="F2539" s="129" t="s">
        <v>606</v>
      </c>
      <c r="H2539" s="129" t="s">
        <v>758</v>
      </c>
      <c r="I2539" s="199">
        <v>675.327</v>
      </c>
    </row>
    <row r="2540" spans="1:9" x14ac:dyDescent="0.25">
      <c r="A2540" s="129">
        <v>2015</v>
      </c>
      <c r="B2540" s="129" t="s">
        <v>733</v>
      </c>
      <c r="C2540" s="129" t="s">
        <v>727</v>
      </c>
      <c r="E2540" s="129" t="s">
        <v>743</v>
      </c>
      <c r="F2540" s="129" t="s">
        <v>606</v>
      </c>
      <c r="H2540" s="129" t="s">
        <v>758</v>
      </c>
      <c r="I2540" s="199"/>
    </row>
    <row r="2541" spans="1:9" x14ac:dyDescent="0.25">
      <c r="A2541" s="129">
        <v>2015</v>
      </c>
      <c r="B2541" s="129" t="s">
        <v>733</v>
      </c>
      <c r="C2541" s="129" t="s">
        <v>727</v>
      </c>
      <c r="E2541" s="129" t="s">
        <v>744</v>
      </c>
      <c r="F2541" s="129" t="s">
        <v>606</v>
      </c>
      <c r="H2541" s="129" t="s">
        <v>758</v>
      </c>
      <c r="I2541" s="199"/>
    </row>
    <row r="2542" spans="1:9" x14ac:dyDescent="0.25">
      <c r="A2542" s="129">
        <v>2015</v>
      </c>
      <c r="B2542" s="129" t="s">
        <v>738</v>
      </c>
      <c r="D2542" s="129" t="s">
        <v>728</v>
      </c>
      <c r="E2542" s="129" t="s">
        <v>680</v>
      </c>
      <c r="F2542" s="129" t="s">
        <v>606</v>
      </c>
      <c r="H2542" s="129" t="s">
        <v>758</v>
      </c>
      <c r="I2542" s="199">
        <v>475.52600000000001</v>
      </c>
    </row>
    <row r="2543" spans="1:9" x14ac:dyDescent="0.25">
      <c r="A2543" s="129">
        <v>2015</v>
      </c>
      <c r="C2543" s="129" t="s">
        <v>727</v>
      </c>
      <c r="D2543" s="129" t="s">
        <v>728</v>
      </c>
      <c r="E2543" s="129" t="s">
        <v>681</v>
      </c>
      <c r="F2543" s="129" t="s">
        <v>606</v>
      </c>
      <c r="H2543" s="129" t="s">
        <v>758</v>
      </c>
      <c r="I2543" s="199">
        <v>804.125</v>
      </c>
    </row>
    <row r="2544" spans="1:9" x14ac:dyDescent="0.25">
      <c r="A2544" s="129">
        <v>2015</v>
      </c>
      <c r="B2544" s="129" t="s">
        <v>733</v>
      </c>
      <c r="C2544" s="129" t="s">
        <v>727</v>
      </c>
      <c r="E2544" s="129" t="s">
        <v>745</v>
      </c>
      <c r="F2544" s="129" t="s">
        <v>606</v>
      </c>
      <c r="H2544" s="129" t="s">
        <v>758</v>
      </c>
      <c r="I2544" s="199">
        <v>1390.6209999999999</v>
      </c>
    </row>
    <row r="2545" spans="1:9" x14ac:dyDescent="0.25">
      <c r="A2545" s="129">
        <v>2015</v>
      </c>
      <c r="B2545" s="129" t="s">
        <v>733</v>
      </c>
      <c r="C2545" s="129" t="s">
        <v>727</v>
      </c>
      <c r="E2545" s="129" t="s">
        <v>746</v>
      </c>
      <c r="F2545" s="129" t="s">
        <v>606</v>
      </c>
      <c r="H2545" s="129" t="s">
        <v>758</v>
      </c>
      <c r="I2545" s="199">
        <v>161.72699999999998</v>
      </c>
    </row>
    <row r="2546" spans="1:9" x14ac:dyDescent="0.25">
      <c r="A2546" s="129">
        <v>2015</v>
      </c>
      <c r="B2546" s="129" t="s">
        <v>738</v>
      </c>
      <c r="D2546" s="129" t="s">
        <v>728</v>
      </c>
      <c r="E2546" s="129" t="s">
        <v>682</v>
      </c>
      <c r="F2546" s="129" t="s">
        <v>606</v>
      </c>
      <c r="H2546" s="129" t="s">
        <v>758</v>
      </c>
      <c r="I2546" s="199">
        <v>1552.348</v>
      </c>
    </row>
    <row r="2547" spans="1:9" x14ac:dyDescent="0.25">
      <c r="A2547" s="129">
        <v>2015</v>
      </c>
      <c r="C2547" s="129" t="s">
        <v>727</v>
      </c>
      <c r="D2547" s="129" t="s">
        <v>728</v>
      </c>
      <c r="E2547" s="129" t="s">
        <v>683</v>
      </c>
      <c r="F2547" s="129" t="s">
        <v>606</v>
      </c>
      <c r="H2547" s="129" t="s">
        <v>758</v>
      </c>
      <c r="I2547" s="199">
        <v>484.60699999999997</v>
      </c>
    </row>
    <row r="2548" spans="1:9" x14ac:dyDescent="0.25">
      <c r="A2548" s="129">
        <v>2015</v>
      </c>
      <c r="B2548" s="129" t="s">
        <v>733</v>
      </c>
      <c r="E2548" s="129" t="s">
        <v>747</v>
      </c>
      <c r="F2548" s="129" t="s">
        <v>606</v>
      </c>
      <c r="H2548" s="129" t="s">
        <v>758</v>
      </c>
      <c r="I2548" s="199">
        <v>1302.069</v>
      </c>
    </row>
    <row r="2549" spans="1:9" x14ac:dyDescent="0.25">
      <c r="A2549" s="129">
        <v>2015</v>
      </c>
      <c r="B2549" s="129" t="s">
        <v>733</v>
      </c>
      <c r="E2549" s="129" t="s">
        <v>748</v>
      </c>
      <c r="F2549" s="129" t="s">
        <v>606</v>
      </c>
      <c r="H2549" s="129" t="s">
        <v>758</v>
      </c>
      <c r="I2549" s="199">
        <v>134.36199999999999</v>
      </c>
    </row>
    <row r="2550" spans="1:9" x14ac:dyDescent="0.25">
      <c r="A2550" s="129">
        <v>2015</v>
      </c>
      <c r="B2550" s="129" t="s">
        <v>738</v>
      </c>
      <c r="C2550" s="129" t="s">
        <v>727</v>
      </c>
      <c r="D2550" s="129" t="s">
        <v>728</v>
      </c>
      <c r="E2550" s="129" t="s">
        <v>684</v>
      </c>
      <c r="F2550" s="129" t="s">
        <v>606</v>
      </c>
      <c r="H2550" s="129" t="s">
        <v>758</v>
      </c>
      <c r="I2550" s="199">
        <v>1436.431</v>
      </c>
    </row>
    <row r="2551" spans="1:9" x14ac:dyDescent="0.25">
      <c r="A2551" s="129">
        <v>2015</v>
      </c>
      <c r="C2551" s="129" t="s">
        <v>727</v>
      </c>
      <c r="D2551" s="129" t="s">
        <v>728</v>
      </c>
      <c r="E2551" s="129" t="s">
        <v>685</v>
      </c>
      <c r="F2551" s="129" t="s">
        <v>606</v>
      </c>
      <c r="H2551" s="129" t="s">
        <v>758</v>
      </c>
      <c r="I2551" s="199">
        <v>149.077</v>
      </c>
    </row>
    <row r="2552" spans="1:9" x14ac:dyDescent="0.25">
      <c r="A2552" s="129">
        <v>2015</v>
      </c>
      <c r="B2552" s="129" t="s">
        <v>733</v>
      </c>
      <c r="C2552" s="129" t="s">
        <v>727</v>
      </c>
      <c r="E2552" s="129" t="s">
        <v>749</v>
      </c>
      <c r="F2552" s="129" t="s">
        <v>606</v>
      </c>
      <c r="H2552" s="129" t="s">
        <v>758</v>
      </c>
      <c r="I2552" s="199">
        <v>564.077</v>
      </c>
    </row>
    <row r="2553" spans="1:9" x14ac:dyDescent="0.25">
      <c r="A2553" s="129">
        <v>2015</v>
      </c>
      <c r="B2553" s="129" t="s">
        <v>733</v>
      </c>
      <c r="C2553" s="129" t="s">
        <v>727</v>
      </c>
      <c r="E2553" s="129" t="s">
        <v>750</v>
      </c>
      <c r="F2553" s="129" t="s">
        <v>606</v>
      </c>
      <c r="H2553" s="129" t="s">
        <v>758</v>
      </c>
      <c r="I2553" s="199">
        <v>32.918999999999997</v>
      </c>
    </row>
    <row r="2554" spans="1:9" x14ac:dyDescent="0.25">
      <c r="A2554" s="129">
        <v>2015</v>
      </c>
      <c r="B2554" s="129" t="s">
        <v>738</v>
      </c>
      <c r="D2554" s="129" t="s">
        <v>728</v>
      </c>
      <c r="E2554" s="129" t="s">
        <v>686</v>
      </c>
      <c r="F2554" s="129" t="s">
        <v>606</v>
      </c>
      <c r="H2554" s="129" t="s">
        <v>758</v>
      </c>
      <c r="I2554" s="199">
        <v>596.99599999999998</v>
      </c>
    </row>
    <row r="2555" spans="1:9" x14ac:dyDescent="0.25">
      <c r="A2555" s="129">
        <v>2015</v>
      </c>
      <c r="B2555" s="129" t="s">
        <v>733</v>
      </c>
      <c r="C2555" s="129" t="s">
        <v>727</v>
      </c>
      <c r="E2555" s="129" t="s">
        <v>734</v>
      </c>
      <c r="F2555" s="129" t="s">
        <v>606</v>
      </c>
      <c r="H2555" s="129" t="s">
        <v>759</v>
      </c>
      <c r="I2555" s="199">
        <v>3.0310099652504547</v>
      </c>
    </row>
    <row r="2556" spans="1:9" x14ac:dyDescent="0.25">
      <c r="A2556" s="129">
        <v>2015</v>
      </c>
      <c r="B2556" s="129" t="s">
        <v>733</v>
      </c>
      <c r="C2556" s="129" t="s">
        <v>727</v>
      </c>
      <c r="E2556" s="129" t="s">
        <v>736</v>
      </c>
      <c r="F2556" s="129" t="s">
        <v>606</v>
      </c>
      <c r="H2556" s="129" t="s">
        <v>759</v>
      </c>
      <c r="I2556" s="199">
        <v>9.5218559101656872</v>
      </c>
    </row>
    <row r="2557" spans="1:9" x14ac:dyDescent="0.25">
      <c r="A2557" s="129">
        <v>2015</v>
      </c>
      <c r="B2557" s="129" t="s">
        <v>733</v>
      </c>
      <c r="C2557" s="129" t="s">
        <v>727</v>
      </c>
      <c r="E2557" s="129" t="s">
        <v>737</v>
      </c>
      <c r="F2557" s="129" t="s">
        <v>606</v>
      </c>
      <c r="H2557" s="129" t="s">
        <v>759</v>
      </c>
      <c r="I2557" s="199">
        <v>5.2397019695199409</v>
      </c>
    </row>
    <row r="2558" spans="1:9" x14ac:dyDescent="0.25">
      <c r="A2558" s="129">
        <v>2015</v>
      </c>
      <c r="B2558" s="129" t="s">
        <v>738</v>
      </c>
      <c r="D2558" s="129" t="s">
        <v>728</v>
      </c>
      <c r="E2558" s="129" t="s">
        <v>676</v>
      </c>
      <c r="F2558" s="129" t="s">
        <v>606</v>
      </c>
      <c r="H2558" s="129" t="s">
        <v>759</v>
      </c>
      <c r="I2558" s="199">
        <v>6.8705357532127582</v>
      </c>
    </row>
    <row r="2559" spans="1:9" x14ac:dyDescent="0.25">
      <c r="A2559" s="129">
        <v>2015</v>
      </c>
      <c r="C2559" s="129" t="s">
        <v>727</v>
      </c>
      <c r="D2559" s="129" t="s">
        <v>728</v>
      </c>
      <c r="E2559" s="129" t="s">
        <v>677</v>
      </c>
      <c r="F2559" s="129" t="s">
        <v>606</v>
      </c>
      <c r="H2559" s="129" t="s">
        <v>759</v>
      </c>
      <c r="I2559" s="199">
        <v>19.481609631976482</v>
      </c>
    </row>
    <row r="2560" spans="1:9" x14ac:dyDescent="0.25">
      <c r="A2560" s="129">
        <v>2015</v>
      </c>
      <c r="B2560" s="129" t="s">
        <v>733</v>
      </c>
      <c r="C2560" s="129" t="s">
        <v>727</v>
      </c>
      <c r="E2560" s="129" t="s">
        <v>739</v>
      </c>
      <c r="F2560" s="129" t="s">
        <v>606</v>
      </c>
      <c r="H2560" s="129" t="s">
        <v>759</v>
      </c>
      <c r="I2560" s="199">
        <v>1.2988783159879684</v>
      </c>
    </row>
    <row r="2561" spans="1:9" x14ac:dyDescent="0.25">
      <c r="A2561" s="129">
        <v>2015</v>
      </c>
      <c r="B2561" s="129" t="s">
        <v>733</v>
      </c>
      <c r="C2561" s="129" t="s">
        <v>727</v>
      </c>
      <c r="E2561" s="129" t="s">
        <v>740</v>
      </c>
      <c r="F2561" s="129" t="s">
        <v>606</v>
      </c>
      <c r="H2561" s="129" t="s">
        <v>759</v>
      </c>
      <c r="I2561" s="199">
        <v>3.5422574374890763</v>
      </c>
    </row>
    <row r="2562" spans="1:9" x14ac:dyDescent="0.25">
      <c r="A2562" s="129">
        <v>2015</v>
      </c>
      <c r="B2562" s="129" t="s">
        <v>738</v>
      </c>
      <c r="D2562" s="129" t="s">
        <v>728</v>
      </c>
      <c r="E2562" s="129" t="s">
        <v>678</v>
      </c>
      <c r="F2562" s="129" t="s">
        <v>606</v>
      </c>
      <c r="H2562" s="129" t="s">
        <v>759</v>
      </c>
      <c r="I2562" s="199">
        <v>2.4020288571726223</v>
      </c>
    </row>
    <row r="2563" spans="1:9" x14ac:dyDescent="0.25">
      <c r="A2563" s="129">
        <v>2015</v>
      </c>
      <c r="B2563" s="129" t="s">
        <v>733</v>
      </c>
      <c r="C2563" s="129" t="s">
        <v>727</v>
      </c>
      <c r="E2563" s="129" t="s">
        <v>741</v>
      </c>
      <c r="F2563" s="129" t="s">
        <v>606</v>
      </c>
      <c r="H2563" s="129" t="s">
        <v>759</v>
      </c>
      <c r="I2563" s="199">
        <v>5.4829557161813556</v>
      </c>
    </row>
    <row r="2564" spans="1:9" x14ac:dyDescent="0.25">
      <c r="A2564" s="129">
        <v>2015</v>
      </c>
      <c r="B2564" s="129" t="s">
        <v>733</v>
      </c>
      <c r="C2564" s="129" t="s">
        <v>727</v>
      </c>
      <c r="E2564" s="129" t="s">
        <v>742</v>
      </c>
      <c r="F2564" s="129" t="s">
        <v>606</v>
      </c>
      <c r="H2564" s="129" t="s">
        <v>759</v>
      </c>
      <c r="I2564" s="199">
        <v>3.8506336033683626</v>
      </c>
    </row>
    <row r="2565" spans="1:9" x14ac:dyDescent="0.25">
      <c r="A2565" s="129">
        <v>2015</v>
      </c>
      <c r="B2565" s="129" t="s">
        <v>738</v>
      </c>
      <c r="D2565" s="129" t="s">
        <v>728</v>
      </c>
      <c r="E2565" s="129" t="s">
        <v>679</v>
      </c>
      <c r="F2565" s="129" t="s">
        <v>606</v>
      </c>
      <c r="H2565" s="129" t="s">
        <v>759</v>
      </c>
      <c r="I2565" s="199">
        <v>4.8059838645490398</v>
      </c>
    </row>
    <row r="2566" spans="1:9" x14ac:dyDescent="0.25">
      <c r="A2566" s="129">
        <v>2015</v>
      </c>
      <c r="B2566" s="129" t="s">
        <v>733</v>
      </c>
      <c r="C2566" s="129" t="s">
        <v>727</v>
      </c>
      <c r="E2566" s="129" t="s">
        <v>743</v>
      </c>
      <c r="F2566" s="129" t="s">
        <v>606</v>
      </c>
      <c r="H2566" s="129" t="s">
        <v>759</v>
      </c>
      <c r="I2566" s="199"/>
    </row>
    <row r="2567" spans="1:9" x14ac:dyDescent="0.25">
      <c r="A2567" s="129">
        <v>2015</v>
      </c>
      <c r="B2567" s="129" t="s">
        <v>733</v>
      </c>
      <c r="C2567" s="129" t="s">
        <v>727</v>
      </c>
      <c r="E2567" s="129" t="s">
        <v>744</v>
      </c>
      <c r="F2567" s="129" t="s">
        <v>606</v>
      </c>
      <c r="H2567" s="129" t="s">
        <v>759</v>
      </c>
      <c r="I2567" s="199"/>
    </row>
    <row r="2568" spans="1:9" x14ac:dyDescent="0.25">
      <c r="A2568" s="129">
        <v>2015</v>
      </c>
      <c r="B2568" s="129" t="s">
        <v>738</v>
      </c>
      <c r="D2568" s="129" t="s">
        <v>728</v>
      </c>
      <c r="E2568" s="129" t="s">
        <v>680</v>
      </c>
      <c r="F2568" s="129" t="s">
        <v>606</v>
      </c>
      <c r="H2568" s="129" t="s">
        <v>759</v>
      </c>
      <c r="I2568" s="199">
        <v>4.1292838684363637</v>
      </c>
    </row>
    <row r="2569" spans="1:9" x14ac:dyDescent="0.25">
      <c r="A2569" s="129">
        <v>2015</v>
      </c>
      <c r="C2569" s="129" t="s">
        <v>727</v>
      </c>
      <c r="D2569" s="129" t="s">
        <v>728</v>
      </c>
      <c r="E2569" s="129" t="s">
        <v>681</v>
      </c>
      <c r="F2569" s="129" t="s">
        <v>606</v>
      </c>
      <c r="H2569" s="129" t="s">
        <v>759</v>
      </c>
      <c r="I2569" s="199">
        <v>4.8190636111361309</v>
      </c>
    </row>
    <row r="2570" spans="1:9" x14ac:dyDescent="0.25">
      <c r="A2570" s="129">
        <v>2015</v>
      </c>
      <c r="B2570" s="129" t="s">
        <v>733</v>
      </c>
      <c r="C2570" s="129" t="s">
        <v>727</v>
      </c>
      <c r="E2570" s="129" t="s">
        <v>745</v>
      </c>
      <c r="F2570" s="129" t="s">
        <v>606</v>
      </c>
      <c r="H2570" s="129" t="s">
        <v>759</v>
      </c>
      <c r="I2570" s="199">
        <v>9.5220873088664089</v>
      </c>
    </row>
    <row r="2571" spans="1:9" x14ac:dyDescent="0.25">
      <c r="A2571" s="129">
        <v>2015</v>
      </c>
      <c r="B2571" s="129" t="s">
        <v>733</v>
      </c>
      <c r="C2571" s="129" t="s">
        <v>727</v>
      </c>
      <c r="E2571" s="129" t="s">
        <v>746</v>
      </c>
      <c r="F2571" s="129" t="s">
        <v>606</v>
      </c>
      <c r="H2571" s="129" t="s">
        <v>759</v>
      </c>
      <c r="I2571" s="199">
        <v>3.1513236237061464</v>
      </c>
    </row>
    <row r="2572" spans="1:9" x14ac:dyDescent="0.25">
      <c r="A2572" s="129">
        <v>2015</v>
      </c>
      <c r="B2572" s="129" t="s">
        <v>738</v>
      </c>
      <c r="D2572" s="129" t="s">
        <v>728</v>
      </c>
      <c r="E2572" s="129" t="s">
        <v>682</v>
      </c>
      <c r="F2572" s="129" t="s">
        <v>606</v>
      </c>
      <c r="H2572" s="129" t="s">
        <v>759</v>
      </c>
      <c r="I2572" s="199">
        <v>8.4012718221769553</v>
      </c>
    </row>
    <row r="2573" spans="1:9" x14ac:dyDescent="0.25">
      <c r="A2573" s="129">
        <v>2015</v>
      </c>
      <c r="C2573" s="129" t="s">
        <v>727</v>
      </c>
      <c r="D2573" s="129" t="s">
        <v>728</v>
      </c>
      <c r="E2573" s="129" t="s">
        <v>683</v>
      </c>
      <c r="F2573" s="129" t="s">
        <v>606</v>
      </c>
      <c r="H2573" s="129" t="s">
        <v>759</v>
      </c>
      <c r="I2573" s="199">
        <v>4.2564964981666087</v>
      </c>
    </row>
    <row r="2574" spans="1:9" x14ac:dyDescent="0.25">
      <c r="A2574" s="129">
        <v>2015</v>
      </c>
      <c r="B2574" s="129" t="s">
        <v>733</v>
      </c>
      <c r="E2574" s="129" t="s">
        <v>747</v>
      </c>
      <c r="F2574" s="129" t="s">
        <v>606</v>
      </c>
      <c r="H2574" s="129" t="s">
        <v>759</v>
      </c>
      <c r="I2574" s="199">
        <v>20.633278180404904</v>
      </c>
    </row>
    <row r="2575" spans="1:9" x14ac:dyDescent="0.25">
      <c r="A2575" s="129">
        <v>2015</v>
      </c>
      <c r="B2575" s="129" t="s">
        <v>733</v>
      </c>
      <c r="E2575" s="129" t="s">
        <v>748</v>
      </c>
      <c r="F2575" s="129" t="s">
        <v>606</v>
      </c>
      <c r="H2575" s="129" t="s">
        <v>759</v>
      </c>
      <c r="I2575" s="199">
        <v>2.1546214029969502</v>
      </c>
    </row>
    <row r="2576" spans="1:9" x14ac:dyDescent="0.25">
      <c r="A2576" s="129">
        <v>2015</v>
      </c>
      <c r="B2576" s="129" t="s">
        <v>738</v>
      </c>
      <c r="C2576" s="129" t="s">
        <v>727</v>
      </c>
      <c r="D2576" s="129" t="s">
        <v>728</v>
      </c>
      <c r="E2576" s="129" t="s">
        <v>684</v>
      </c>
      <c r="F2576" s="129" t="s">
        <v>606</v>
      </c>
      <c r="H2576" s="129" t="s">
        <v>759</v>
      </c>
      <c r="I2576" s="199">
        <v>15.006673620691586</v>
      </c>
    </row>
    <row r="2577" spans="1:9" x14ac:dyDescent="0.25">
      <c r="A2577" s="129">
        <v>2015</v>
      </c>
      <c r="C2577" s="129" t="s">
        <v>727</v>
      </c>
      <c r="D2577" s="129" t="s">
        <v>728</v>
      </c>
      <c r="E2577" s="129" t="s">
        <v>685</v>
      </c>
      <c r="F2577" s="129" t="s">
        <v>606</v>
      </c>
      <c r="H2577" s="129" t="s">
        <v>759</v>
      </c>
      <c r="I2577" s="199">
        <v>2.4240903335788349</v>
      </c>
    </row>
    <row r="2578" spans="1:9" x14ac:dyDescent="0.25">
      <c r="A2578" s="129">
        <v>2015</v>
      </c>
      <c r="B2578" s="129" t="s">
        <v>733</v>
      </c>
      <c r="C2578" s="129" t="s">
        <v>727</v>
      </c>
      <c r="E2578" s="129" t="s">
        <v>749</v>
      </c>
      <c r="F2578" s="129" t="s">
        <v>606</v>
      </c>
      <c r="H2578" s="129" t="s">
        <v>759</v>
      </c>
      <c r="I2578" s="199">
        <v>12.998225789676541</v>
      </c>
    </row>
    <row r="2579" spans="1:9" x14ac:dyDescent="0.25">
      <c r="A2579" s="129">
        <v>2015</v>
      </c>
      <c r="B2579" s="129" t="s">
        <v>733</v>
      </c>
      <c r="C2579" s="129" t="s">
        <v>727</v>
      </c>
      <c r="E2579" s="129" t="s">
        <v>750</v>
      </c>
      <c r="F2579" s="129" t="s">
        <v>606</v>
      </c>
      <c r="H2579" s="129" t="s">
        <v>759</v>
      </c>
      <c r="I2579" s="199">
        <v>1.296805766814364</v>
      </c>
    </row>
    <row r="2580" spans="1:9" x14ac:dyDescent="0.25">
      <c r="A2580" s="129">
        <v>2015</v>
      </c>
      <c r="B2580" s="129" t="s">
        <v>738</v>
      </c>
      <c r="D2580" s="129" t="s">
        <v>728</v>
      </c>
      <c r="E2580" s="129" t="s">
        <v>686</v>
      </c>
      <c r="F2580" s="129" t="s">
        <v>606</v>
      </c>
      <c r="H2580" s="129" t="s">
        <v>759</v>
      </c>
      <c r="I2580" s="199">
        <v>9.2975093910264448</v>
      </c>
    </row>
    <row r="2581" spans="1:9" x14ac:dyDescent="0.25">
      <c r="A2581" s="129">
        <v>2016</v>
      </c>
      <c r="B2581" s="129" t="s">
        <v>733</v>
      </c>
      <c r="C2581" s="129" t="s">
        <v>727</v>
      </c>
      <c r="E2581" s="129" t="s">
        <v>734</v>
      </c>
      <c r="F2581" s="129" t="s">
        <v>606</v>
      </c>
      <c r="H2581" s="129" t="s">
        <v>756</v>
      </c>
      <c r="I2581" s="199">
        <v>955.21964751656105</v>
      </c>
    </row>
    <row r="2582" spans="1:9" x14ac:dyDescent="0.25">
      <c r="A2582" s="129">
        <v>2016</v>
      </c>
      <c r="B2582" s="129" t="s">
        <v>733</v>
      </c>
      <c r="C2582" s="129" t="s">
        <v>727</v>
      </c>
      <c r="E2582" s="129" t="s">
        <v>736</v>
      </c>
      <c r="F2582" s="129" t="s">
        <v>606</v>
      </c>
      <c r="H2582" s="129" t="s">
        <v>756</v>
      </c>
      <c r="I2582" s="199">
        <v>5668.7783147782839</v>
      </c>
    </row>
    <row r="2583" spans="1:9" x14ac:dyDescent="0.25">
      <c r="A2583" s="129">
        <v>2016</v>
      </c>
      <c r="B2583" s="129" t="s">
        <v>733</v>
      </c>
      <c r="C2583" s="129" t="s">
        <v>727</v>
      </c>
      <c r="E2583" s="129" t="s">
        <v>737</v>
      </c>
      <c r="F2583" s="129" t="s">
        <v>606</v>
      </c>
      <c r="H2583" s="129" t="s">
        <v>756</v>
      </c>
      <c r="I2583" s="199">
        <v>1323.3018168958488</v>
      </c>
    </row>
    <row r="2584" spans="1:9" x14ac:dyDescent="0.25">
      <c r="A2584" s="129">
        <v>2016</v>
      </c>
      <c r="B2584" s="129" t="s">
        <v>738</v>
      </c>
      <c r="D2584" s="129" t="s">
        <v>728</v>
      </c>
      <c r="E2584" s="129" t="s">
        <v>676</v>
      </c>
      <c r="F2584" s="129" t="s">
        <v>606</v>
      </c>
      <c r="H2584" s="129" t="s">
        <v>756</v>
      </c>
      <c r="I2584" s="199">
        <v>7947.2997791906937</v>
      </c>
    </row>
    <row r="2585" spans="1:9" x14ac:dyDescent="0.25">
      <c r="A2585" s="129">
        <v>2016</v>
      </c>
      <c r="C2585" s="129" t="s">
        <v>727</v>
      </c>
      <c r="D2585" s="129" t="s">
        <v>728</v>
      </c>
      <c r="E2585" s="129" t="s">
        <v>677</v>
      </c>
      <c r="F2585" s="129" t="s">
        <v>606</v>
      </c>
      <c r="H2585" s="129" t="s">
        <v>756</v>
      </c>
      <c r="I2585" s="199">
        <v>12874.125532153166</v>
      </c>
    </row>
    <row r="2586" spans="1:9" x14ac:dyDescent="0.25">
      <c r="A2586" s="129">
        <v>2016</v>
      </c>
      <c r="B2586" s="129" t="s">
        <v>733</v>
      </c>
      <c r="C2586" s="129" t="s">
        <v>727</v>
      </c>
      <c r="E2586" s="129" t="s">
        <v>739</v>
      </c>
      <c r="F2586" s="129" t="s">
        <v>606</v>
      </c>
      <c r="H2586" s="129" t="s">
        <v>756</v>
      </c>
      <c r="I2586" s="199">
        <v>292.3801765567884</v>
      </c>
    </row>
    <row r="2587" spans="1:9" x14ac:dyDescent="0.25">
      <c r="A2587" s="129">
        <v>2016</v>
      </c>
      <c r="B2587" s="129" t="s">
        <v>733</v>
      </c>
      <c r="C2587" s="129" t="s">
        <v>727</v>
      </c>
      <c r="E2587" s="129" t="s">
        <v>740</v>
      </c>
      <c r="F2587" s="129" t="s">
        <v>606</v>
      </c>
      <c r="H2587" s="129" t="s">
        <v>756</v>
      </c>
      <c r="I2587" s="199">
        <v>738.57330836149526</v>
      </c>
    </row>
    <row r="2588" spans="1:9" x14ac:dyDescent="0.25">
      <c r="A2588" s="129">
        <v>2016</v>
      </c>
      <c r="B2588" s="129" t="s">
        <v>738</v>
      </c>
      <c r="D2588" s="129" t="s">
        <v>728</v>
      </c>
      <c r="E2588" s="129" t="s">
        <v>678</v>
      </c>
      <c r="F2588" s="129" t="s">
        <v>606</v>
      </c>
      <c r="H2588" s="129" t="s">
        <v>756</v>
      </c>
      <c r="I2588" s="199">
        <v>1030.9534849182837</v>
      </c>
    </row>
    <row r="2589" spans="1:9" x14ac:dyDescent="0.25">
      <c r="A2589" s="129">
        <v>2016</v>
      </c>
      <c r="B2589" s="129" t="s">
        <v>733</v>
      </c>
      <c r="C2589" s="129" t="s">
        <v>727</v>
      </c>
      <c r="E2589" s="129" t="s">
        <v>741</v>
      </c>
      <c r="F2589" s="129" t="s">
        <v>606</v>
      </c>
      <c r="H2589" s="129" t="s">
        <v>756</v>
      </c>
      <c r="I2589" s="199">
        <v>1299.2638601684152</v>
      </c>
    </row>
    <row r="2590" spans="1:9" x14ac:dyDescent="0.25">
      <c r="A2590" s="129">
        <v>2016</v>
      </c>
      <c r="B2590" s="129" t="s">
        <v>733</v>
      </c>
      <c r="C2590" s="129" t="s">
        <v>727</v>
      </c>
      <c r="E2590" s="129" t="s">
        <v>742</v>
      </c>
      <c r="F2590" s="129" t="s">
        <v>606</v>
      </c>
      <c r="H2590" s="129" t="s">
        <v>756</v>
      </c>
      <c r="I2590" s="199">
        <v>682.25920095755146</v>
      </c>
    </row>
    <row r="2591" spans="1:9" x14ac:dyDescent="0.25">
      <c r="A2591" s="129">
        <v>2016</v>
      </c>
      <c r="B2591" s="129" t="s">
        <v>738</v>
      </c>
      <c r="D2591" s="129" t="s">
        <v>728</v>
      </c>
      <c r="E2591" s="129" t="s">
        <v>679</v>
      </c>
      <c r="F2591" s="129" t="s">
        <v>606</v>
      </c>
      <c r="H2591" s="129" t="s">
        <v>756</v>
      </c>
      <c r="I2591" s="199">
        <v>1981.5230611259667</v>
      </c>
    </row>
    <row r="2592" spans="1:9" x14ac:dyDescent="0.25">
      <c r="A2592" s="129">
        <v>2016</v>
      </c>
      <c r="B2592" s="129" t="s">
        <v>733</v>
      </c>
      <c r="C2592" s="129" t="s">
        <v>727</v>
      </c>
      <c r="E2592" s="129" t="s">
        <v>743</v>
      </c>
      <c r="F2592" s="129" t="s">
        <v>606</v>
      </c>
      <c r="H2592" s="129" t="s">
        <v>756</v>
      </c>
      <c r="I2592" s="199"/>
    </row>
    <row r="2593" spans="1:9" x14ac:dyDescent="0.25">
      <c r="A2593" s="129">
        <v>2016</v>
      </c>
      <c r="B2593" s="129" t="s">
        <v>733</v>
      </c>
      <c r="C2593" s="129" t="s">
        <v>727</v>
      </c>
      <c r="E2593" s="129" t="s">
        <v>744</v>
      </c>
      <c r="F2593" s="129" t="s">
        <v>606</v>
      </c>
      <c r="H2593" s="129" t="s">
        <v>756</v>
      </c>
      <c r="I2593" s="199"/>
    </row>
    <row r="2594" spans="1:9" x14ac:dyDescent="0.25">
      <c r="A2594" s="129">
        <v>2016</v>
      </c>
      <c r="B2594" s="129" t="s">
        <v>738</v>
      </c>
      <c r="D2594" s="129" t="s">
        <v>728</v>
      </c>
      <c r="E2594" s="129" t="s">
        <v>680</v>
      </c>
      <c r="F2594" s="129" t="s">
        <v>606</v>
      </c>
      <c r="H2594" s="129" t="s">
        <v>756</v>
      </c>
      <c r="I2594" s="199">
        <v>1216.056072060197</v>
      </c>
    </row>
    <row r="2595" spans="1:9" x14ac:dyDescent="0.25">
      <c r="A2595" s="129">
        <v>2016</v>
      </c>
      <c r="C2595" s="129" t="s">
        <v>727</v>
      </c>
      <c r="D2595" s="129" t="s">
        <v>728</v>
      </c>
      <c r="E2595" s="129" t="s">
        <v>681</v>
      </c>
      <c r="F2595" s="129" t="s">
        <v>606</v>
      </c>
      <c r="H2595" s="129" t="s">
        <v>756</v>
      </c>
      <c r="I2595" s="199">
        <v>2348.3574538932826</v>
      </c>
    </row>
    <row r="2596" spans="1:9" x14ac:dyDescent="0.25">
      <c r="A2596" s="129">
        <v>2016</v>
      </c>
      <c r="B2596" s="129" t="s">
        <v>733</v>
      </c>
      <c r="C2596" s="129" t="s">
        <v>727</v>
      </c>
      <c r="E2596" s="129" t="s">
        <v>745</v>
      </c>
      <c r="F2596" s="129" t="s">
        <v>606</v>
      </c>
      <c r="H2596" s="129" t="s">
        <v>756</v>
      </c>
      <c r="I2596" s="199">
        <v>4790.9289456125753</v>
      </c>
    </row>
    <row r="2597" spans="1:9" x14ac:dyDescent="0.25">
      <c r="A2597" s="129">
        <v>2016</v>
      </c>
      <c r="B2597" s="129" t="s">
        <v>733</v>
      </c>
      <c r="C2597" s="129" t="s">
        <v>727</v>
      </c>
      <c r="E2597" s="129" t="s">
        <v>746</v>
      </c>
      <c r="F2597" s="129" t="s">
        <v>606</v>
      </c>
      <c r="H2597" s="129" t="s">
        <v>756</v>
      </c>
      <c r="I2597" s="199">
        <v>436.62960597808717</v>
      </c>
    </row>
    <row r="2598" spans="1:9" x14ac:dyDescent="0.25">
      <c r="A2598" s="129">
        <v>2016</v>
      </c>
      <c r="B2598" s="129" t="s">
        <v>738</v>
      </c>
      <c r="D2598" s="129" t="s">
        <v>728</v>
      </c>
      <c r="E2598" s="129" t="s">
        <v>682</v>
      </c>
      <c r="F2598" s="129" t="s">
        <v>606</v>
      </c>
      <c r="H2598" s="129" t="s">
        <v>756</v>
      </c>
      <c r="I2598" s="199">
        <v>5227.5585515906623</v>
      </c>
    </row>
    <row r="2599" spans="1:9" x14ac:dyDescent="0.25">
      <c r="A2599" s="129">
        <v>2016</v>
      </c>
      <c r="C2599" s="129" t="s">
        <v>727</v>
      </c>
      <c r="D2599" s="129" t="s">
        <v>728</v>
      </c>
      <c r="E2599" s="129" t="s">
        <v>683</v>
      </c>
      <c r="F2599" s="129" t="s">
        <v>606</v>
      </c>
      <c r="H2599" s="129" t="s">
        <v>756</v>
      </c>
      <c r="I2599" s="199">
        <v>1143.2906191591258</v>
      </c>
    </row>
    <row r="2600" spans="1:9" x14ac:dyDescent="0.25">
      <c r="A2600" s="129">
        <v>2016</v>
      </c>
      <c r="B2600" s="129" t="s">
        <v>733</v>
      </c>
      <c r="E2600" s="129" t="s">
        <v>747</v>
      </c>
      <c r="F2600" s="129" t="s">
        <v>606</v>
      </c>
      <c r="H2600" s="129" t="s">
        <v>756</v>
      </c>
      <c r="I2600" s="199">
        <v>6636.0631241533847</v>
      </c>
    </row>
    <row r="2601" spans="1:9" x14ac:dyDescent="0.25">
      <c r="A2601" s="129">
        <v>2016</v>
      </c>
      <c r="B2601" s="129" t="s">
        <v>733</v>
      </c>
      <c r="E2601" s="129" t="s">
        <v>748</v>
      </c>
      <c r="F2601" s="129" t="s">
        <v>606</v>
      </c>
      <c r="H2601" s="129" t="s">
        <v>756</v>
      </c>
      <c r="I2601" s="199">
        <v>310.4488751356696</v>
      </c>
    </row>
    <row r="2602" spans="1:9" x14ac:dyDescent="0.25">
      <c r="A2602" s="129">
        <v>2016</v>
      </c>
      <c r="B2602" s="129" t="s">
        <v>738</v>
      </c>
      <c r="C2602" s="129" t="s">
        <v>727</v>
      </c>
      <c r="D2602" s="129" t="s">
        <v>728</v>
      </c>
      <c r="E2602" s="129" t="s">
        <v>684</v>
      </c>
      <c r="F2602" s="129" t="s">
        <v>606</v>
      </c>
      <c r="H2602" s="129" t="s">
        <v>756</v>
      </c>
      <c r="I2602" s="199">
        <v>6946.5119992890541</v>
      </c>
    </row>
    <row r="2603" spans="1:9" x14ac:dyDescent="0.25">
      <c r="A2603" s="129">
        <v>2016</v>
      </c>
      <c r="C2603" s="129" t="s">
        <v>727</v>
      </c>
      <c r="D2603" s="129" t="s">
        <v>728</v>
      </c>
      <c r="E2603" s="129" t="s">
        <v>685</v>
      </c>
      <c r="F2603" s="129" t="s">
        <v>606</v>
      </c>
      <c r="H2603" s="129" t="s">
        <v>756</v>
      </c>
      <c r="I2603" s="199">
        <v>776.69736115623027</v>
      </c>
    </row>
    <row r="2604" spans="1:9" x14ac:dyDescent="0.25">
      <c r="A2604" s="129">
        <v>2016</v>
      </c>
      <c r="B2604" s="129" t="s">
        <v>733</v>
      </c>
      <c r="C2604" s="129" t="s">
        <v>727</v>
      </c>
      <c r="E2604" s="129" t="s">
        <v>749</v>
      </c>
      <c r="F2604" s="129" t="s">
        <v>606</v>
      </c>
      <c r="H2604" s="129" t="s">
        <v>756</v>
      </c>
      <c r="I2604" s="199">
        <v>2206.0671516122152</v>
      </c>
    </row>
    <row r="2605" spans="1:9" x14ac:dyDescent="0.25">
      <c r="A2605" s="129">
        <v>2016</v>
      </c>
      <c r="B2605" s="129" t="s">
        <v>733</v>
      </c>
      <c r="C2605" s="129" t="s">
        <v>727</v>
      </c>
      <c r="E2605" s="129" t="s">
        <v>750</v>
      </c>
      <c r="F2605" s="129" t="s">
        <v>606</v>
      </c>
      <c r="H2605" s="129" t="s">
        <v>756</v>
      </c>
      <c r="I2605" s="199">
        <v>126.74141738777386</v>
      </c>
    </row>
    <row r="2606" spans="1:9" x14ac:dyDescent="0.25">
      <c r="A2606" s="129">
        <v>2016</v>
      </c>
      <c r="B2606" s="129" t="s">
        <v>738</v>
      </c>
      <c r="D2606" s="129" t="s">
        <v>728</v>
      </c>
      <c r="E2606" s="129" t="s">
        <v>686</v>
      </c>
      <c r="F2606" s="129" t="s">
        <v>606</v>
      </c>
      <c r="H2606" s="129" t="s">
        <v>756</v>
      </c>
      <c r="I2606" s="199">
        <v>2332.8085689999889</v>
      </c>
    </row>
    <row r="2607" spans="1:9" x14ac:dyDescent="0.25">
      <c r="A2607" s="129">
        <v>2016</v>
      </c>
      <c r="B2607" s="129" t="s">
        <v>733</v>
      </c>
      <c r="C2607" s="129" t="s">
        <v>727</v>
      </c>
      <c r="E2607" s="129" t="s">
        <v>734</v>
      </c>
      <c r="F2607" s="129" t="s">
        <v>606</v>
      </c>
      <c r="H2607" s="129" t="s">
        <v>757</v>
      </c>
      <c r="I2607" s="199">
        <v>516.74964751656103</v>
      </c>
    </row>
    <row r="2608" spans="1:9" x14ac:dyDescent="0.25">
      <c r="A2608" s="129">
        <v>2016</v>
      </c>
      <c r="B2608" s="129" t="s">
        <v>733</v>
      </c>
      <c r="C2608" s="129" t="s">
        <v>727</v>
      </c>
      <c r="E2608" s="129" t="s">
        <v>736</v>
      </c>
      <c r="F2608" s="129" t="s">
        <v>606</v>
      </c>
      <c r="H2608" s="129" t="s">
        <v>757</v>
      </c>
      <c r="I2608" s="199">
        <v>4442.0045994388038</v>
      </c>
    </row>
    <row r="2609" spans="1:9" x14ac:dyDescent="0.25">
      <c r="A2609" s="129">
        <v>2016</v>
      </c>
      <c r="B2609" s="129" t="s">
        <v>733</v>
      </c>
      <c r="C2609" s="129" t="s">
        <v>727</v>
      </c>
      <c r="E2609" s="129" t="s">
        <v>737</v>
      </c>
      <c r="F2609" s="129" t="s">
        <v>606</v>
      </c>
      <c r="H2609" s="129" t="s">
        <v>757</v>
      </c>
      <c r="I2609" s="199">
        <v>857.30135520263832</v>
      </c>
    </row>
    <row r="2610" spans="1:9" x14ac:dyDescent="0.25">
      <c r="A2610" s="129">
        <v>2016</v>
      </c>
      <c r="B2610" s="129" t="s">
        <v>738</v>
      </c>
      <c r="D2610" s="129" t="s">
        <v>728</v>
      </c>
      <c r="E2610" s="129" t="s">
        <v>676</v>
      </c>
      <c r="F2610" s="129" t="s">
        <v>606</v>
      </c>
      <c r="H2610" s="129" t="s">
        <v>757</v>
      </c>
      <c r="I2610" s="199">
        <v>5816.0556021580032</v>
      </c>
    </row>
    <row r="2611" spans="1:9" x14ac:dyDescent="0.25">
      <c r="A2611" s="129">
        <v>2016</v>
      </c>
      <c r="C2611" s="129" t="s">
        <v>727</v>
      </c>
      <c r="D2611" s="129" t="s">
        <v>728</v>
      </c>
      <c r="E2611" s="129" t="s">
        <v>677</v>
      </c>
      <c r="F2611" s="129" t="s">
        <v>606</v>
      </c>
      <c r="H2611" s="129" t="s">
        <v>757</v>
      </c>
      <c r="I2611" s="199">
        <v>9775.5711251120938</v>
      </c>
    </row>
    <row r="2612" spans="1:9" x14ac:dyDescent="0.25">
      <c r="A2612" s="129">
        <v>2016</v>
      </c>
      <c r="B2612" s="129" t="s">
        <v>733</v>
      </c>
      <c r="C2612" s="129" t="s">
        <v>727</v>
      </c>
      <c r="E2612" s="129" t="s">
        <v>739</v>
      </c>
      <c r="F2612" s="129" t="s">
        <v>606</v>
      </c>
      <c r="H2612" s="129" t="s">
        <v>757</v>
      </c>
      <c r="I2612" s="199">
        <v>196.30836197170873</v>
      </c>
    </row>
    <row r="2613" spans="1:9" x14ac:dyDescent="0.25">
      <c r="A2613" s="129">
        <v>2016</v>
      </c>
      <c r="B2613" s="129" t="s">
        <v>733</v>
      </c>
      <c r="C2613" s="129" t="s">
        <v>727</v>
      </c>
      <c r="E2613" s="129" t="s">
        <v>740</v>
      </c>
      <c r="F2613" s="129" t="s">
        <v>606</v>
      </c>
      <c r="H2613" s="129" t="s">
        <v>757</v>
      </c>
      <c r="I2613" s="199">
        <v>421.89987080910635</v>
      </c>
    </row>
    <row r="2614" spans="1:9" x14ac:dyDescent="0.25">
      <c r="A2614" s="129">
        <v>2016</v>
      </c>
      <c r="B2614" s="129" t="s">
        <v>738</v>
      </c>
      <c r="D2614" s="129" t="s">
        <v>728</v>
      </c>
      <c r="E2614" s="129" t="s">
        <v>678</v>
      </c>
      <c r="F2614" s="129" t="s">
        <v>606</v>
      </c>
      <c r="H2614" s="129" t="s">
        <v>757</v>
      </c>
      <c r="I2614" s="199">
        <v>618.20823278081502</v>
      </c>
    </row>
    <row r="2615" spans="1:9" x14ac:dyDescent="0.25">
      <c r="A2615" s="129">
        <v>2016</v>
      </c>
      <c r="B2615" s="129" t="s">
        <v>733</v>
      </c>
      <c r="C2615" s="129" t="s">
        <v>727</v>
      </c>
      <c r="E2615" s="129" t="s">
        <v>741</v>
      </c>
      <c r="F2615" s="129" t="s">
        <v>606</v>
      </c>
      <c r="H2615" s="129" t="s">
        <v>757</v>
      </c>
      <c r="I2615" s="199">
        <v>761.58196595215361</v>
      </c>
    </row>
    <row r="2616" spans="1:9" x14ac:dyDescent="0.25">
      <c r="A2616" s="129">
        <v>2016</v>
      </c>
      <c r="B2616" s="129" t="s">
        <v>733</v>
      </c>
      <c r="C2616" s="129" t="s">
        <v>727</v>
      </c>
      <c r="E2616" s="129" t="s">
        <v>742</v>
      </c>
      <c r="F2616" s="129" t="s">
        <v>606</v>
      </c>
      <c r="H2616" s="129" t="s">
        <v>757</v>
      </c>
      <c r="I2616" s="199">
        <v>523.30396172871656</v>
      </c>
    </row>
    <row r="2617" spans="1:9" x14ac:dyDescent="0.25">
      <c r="A2617" s="129">
        <v>2016</v>
      </c>
      <c r="B2617" s="129" t="s">
        <v>738</v>
      </c>
      <c r="D2617" s="129" t="s">
        <v>728</v>
      </c>
      <c r="E2617" s="129" t="s">
        <v>679</v>
      </c>
      <c r="F2617" s="129" t="s">
        <v>606</v>
      </c>
      <c r="H2617" s="129" t="s">
        <v>757</v>
      </c>
      <c r="I2617" s="199">
        <v>1284.8859276808703</v>
      </c>
    </row>
    <row r="2618" spans="1:9" x14ac:dyDescent="0.25">
      <c r="A2618" s="129">
        <v>2016</v>
      </c>
      <c r="B2618" s="129" t="s">
        <v>733</v>
      </c>
      <c r="C2618" s="129" t="s">
        <v>727</v>
      </c>
      <c r="E2618" s="129" t="s">
        <v>743</v>
      </c>
      <c r="F2618" s="129" t="s">
        <v>606</v>
      </c>
      <c r="H2618" s="129" t="s">
        <v>757</v>
      </c>
      <c r="I2618" s="199"/>
    </row>
    <row r="2619" spans="1:9" x14ac:dyDescent="0.25">
      <c r="A2619" s="129">
        <v>2016</v>
      </c>
      <c r="B2619" s="129" t="s">
        <v>733</v>
      </c>
      <c r="C2619" s="129" t="s">
        <v>727</v>
      </c>
      <c r="E2619" s="129" t="s">
        <v>744</v>
      </c>
      <c r="F2619" s="129" t="s">
        <v>606</v>
      </c>
      <c r="H2619" s="129" t="s">
        <v>757</v>
      </c>
      <c r="I2619" s="199"/>
    </row>
    <row r="2620" spans="1:9" x14ac:dyDescent="0.25">
      <c r="A2620" s="129">
        <v>2016</v>
      </c>
      <c r="B2620" s="129" t="s">
        <v>738</v>
      </c>
      <c r="D2620" s="129" t="s">
        <v>728</v>
      </c>
      <c r="E2620" s="129" t="s">
        <v>680</v>
      </c>
      <c r="F2620" s="129" t="s">
        <v>606</v>
      </c>
      <c r="H2620" s="129" t="s">
        <v>757</v>
      </c>
      <c r="I2620" s="199">
        <v>761.91084523706206</v>
      </c>
    </row>
    <row r="2621" spans="1:9" x14ac:dyDescent="0.25">
      <c r="A2621" s="129">
        <v>2016</v>
      </c>
      <c r="C2621" s="129" t="s">
        <v>727</v>
      </c>
      <c r="D2621" s="129" t="s">
        <v>728</v>
      </c>
      <c r="E2621" s="129" t="s">
        <v>681</v>
      </c>
      <c r="F2621" s="129" t="s">
        <v>606</v>
      </c>
      <c r="H2621" s="129" t="s">
        <v>757</v>
      </c>
      <c r="I2621" s="199">
        <v>1588.7581980676327</v>
      </c>
    </row>
    <row r="2622" spans="1:9" x14ac:dyDescent="0.25">
      <c r="A2622" s="129">
        <v>2016</v>
      </c>
      <c r="B2622" s="129" t="s">
        <v>733</v>
      </c>
      <c r="C2622" s="129" t="s">
        <v>727</v>
      </c>
      <c r="E2622" s="129" t="s">
        <v>745</v>
      </c>
      <c r="F2622" s="129" t="s">
        <v>606</v>
      </c>
      <c r="H2622" s="129" t="s">
        <v>757</v>
      </c>
      <c r="I2622" s="199">
        <v>3415.4708627961463</v>
      </c>
    </row>
    <row r="2623" spans="1:9" x14ac:dyDescent="0.25">
      <c r="A2623" s="129">
        <v>2016</v>
      </c>
      <c r="B2623" s="129" t="s">
        <v>733</v>
      </c>
      <c r="C2623" s="129" t="s">
        <v>727</v>
      </c>
      <c r="E2623" s="129" t="s">
        <v>746</v>
      </c>
      <c r="F2623" s="129" t="s">
        <v>606</v>
      </c>
      <c r="H2623" s="129" t="s">
        <v>757</v>
      </c>
      <c r="I2623" s="199">
        <v>226.83677228152393</v>
      </c>
    </row>
    <row r="2624" spans="1:9" x14ac:dyDescent="0.25">
      <c r="A2624" s="129">
        <v>2016</v>
      </c>
      <c r="B2624" s="129" t="s">
        <v>738</v>
      </c>
      <c r="D2624" s="129" t="s">
        <v>728</v>
      </c>
      <c r="E2624" s="129" t="s">
        <v>682</v>
      </c>
      <c r="F2624" s="129" t="s">
        <v>606</v>
      </c>
      <c r="H2624" s="129" t="s">
        <v>757</v>
      </c>
      <c r="I2624" s="199">
        <v>3642.3076350776701</v>
      </c>
    </row>
    <row r="2625" spans="1:9" x14ac:dyDescent="0.25">
      <c r="A2625" s="129">
        <v>2016</v>
      </c>
      <c r="C2625" s="129" t="s">
        <v>727</v>
      </c>
      <c r="D2625" s="129" t="s">
        <v>728</v>
      </c>
      <c r="E2625" s="129" t="s">
        <v>683</v>
      </c>
      <c r="F2625" s="129" t="s">
        <v>606</v>
      </c>
      <c r="H2625" s="129" t="s">
        <v>757</v>
      </c>
      <c r="I2625" s="199">
        <v>657.5166017240881</v>
      </c>
    </row>
    <row r="2626" spans="1:9" x14ac:dyDescent="0.25">
      <c r="A2626" s="129">
        <v>2016</v>
      </c>
      <c r="B2626" s="129" t="s">
        <v>733</v>
      </c>
      <c r="E2626" s="129" t="s">
        <v>747</v>
      </c>
      <c r="F2626" s="129" t="s">
        <v>606</v>
      </c>
      <c r="H2626" s="129" t="s">
        <v>757</v>
      </c>
      <c r="I2626" s="199">
        <v>5254.9022976655397</v>
      </c>
    </row>
    <row r="2627" spans="1:9" x14ac:dyDescent="0.25">
      <c r="A2627" s="129">
        <v>2016</v>
      </c>
      <c r="B2627" s="129" t="s">
        <v>733</v>
      </c>
      <c r="E2627" s="129" t="s">
        <v>748</v>
      </c>
      <c r="F2627" s="129" t="s">
        <v>606</v>
      </c>
      <c r="H2627" s="129" t="s">
        <v>757</v>
      </c>
      <c r="I2627" s="199">
        <v>190.79053817003674</v>
      </c>
    </row>
    <row r="2628" spans="1:9" x14ac:dyDescent="0.25">
      <c r="A2628" s="129">
        <v>2016</v>
      </c>
      <c r="B2628" s="129" t="s">
        <v>738</v>
      </c>
      <c r="C2628" s="129" t="s">
        <v>727</v>
      </c>
      <c r="D2628" s="129" t="s">
        <v>728</v>
      </c>
      <c r="E2628" s="129" t="s">
        <v>684</v>
      </c>
      <c r="F2628" s="129" t="s">
        <v>606</v>
      </c>
      <c r="H2628" s="129" t="s">
        <v>757</v>
      </c>
      <c r="I2628" s="199">
        <v>5445.6928358355763</v>
      </c>
    </row>
    <row r="2629" spans="1:9" x14ac:dyDescent="0.25">
      <c r="A2629" s="129">
        <v>2016</v>
      </c>
      <c r="C2629" s="129" t="s">
        <v>727</v>
      </c>
      <c r="D2629" s="129" t="s">
        <v>728</v>
      </c>
      <c r="E2629" s="129" t="s">
        <v>685</v>
      </c>
      <c r="F2629" s="129" t="s">
        <v>606</v>
      </c>
      <c r="H2629" s="129" t="s">
        <v>757</v>
      </c>
      <c r="I2629" s="199">
        <v>534.20689007492263</v>
      </c>
    </row>
    <row r="2630" spans="1:9" x14ac:dyDescent="0.25">
      <c r="A2630" s="129">
        <v>2016</v>
      </c>
      <c r="B2630" s="129" t="s">
        <v>733</v>
      </c>
      <c r="C2630" s="129" t="s">
        <v>727</v>
      </c>
      <c r="E2630" s="129" t="s">
        <v>749</v>
      </c>
      <c r="F2630" s="129" t="s">
        <v>606</v>
      </c>
      <c r="H2630" s="129" t="s">
        <v>757</v>
      </c>
      <c r="I2630" s="199">
        <v>1623.2153474211002</v>
      </c>
    </row>
    <row r="2631" spans="1:9" x14ac:dyDescent="0.25">
      <c r="A2631" s="129">
        <v>2016</v>
      </c>
      <c r="B2631" s="129" t="s">
        <v>733</v>
      </c>
      <c r="C2631" s="129" t="s">
        <v>727</v>
      </c>
      <c r="E2631" s="129" t="s">
        <v>750</v>
      </c>
      <c r="F2631" s="129" t="s">
        <v>606</v>
      </c>
      <c r="H2631" s="129" t="s">
        <v>757</v>
      </c>
      <c r="I2631" s="199">
        <v>86.984413029014434</v>
      </c>
    </row>
    <row r="2632" spans="1:9" x14ac:dyDescent="0.25">
      <c r="A2632" s="129">
        <v>2016</v>
      </c>
      <c r="B2632" s="129" t="s">
        <v>738</v>
      </c>
      <c r="D2632" s="129" t="s">
        <v>728</v>
      </c>
      <c r="E2632" s="129" t="s">
        <v>686</v>
      </c>
      <c r="F2632" s="129" t="s">
        <v>606</v>
      </c>
      <c r="H2632" s="129" t="s">
        <v>757</v>
      </c>
      <c r="I2632" s="199">
        <v>1710.1997604501146</v>
      </c>
    </row>
    <row r="2633" spans="1:9" x14ac:dyDescent="0.25">
      <c r="A2633" s="129">
        <v>2016</v>
      </c>
      <c r="B2633" s="129" t="s">
        <v>733</v>
      </c>
      <c r="C2633" s="129" t="s">
        <v>727</v>
      </c>
      <c r="E2633" s="129" t="s">
        <v>734</v>
      </c>
      <c r="F2633" s="129" t="s">
        <v>606</v>
      </c>
      <c r="H2633" s="129" t="s">
        <v>758</v>
      </c>
      <c r="I2633" s="199">
        <v>438.47</v>
      </c>
    </row>
    <row r="2634" spans="1:9" x14ac:dyDescent="0.25">
      <c r="A2634" s="129">
        <v>2016</v>
      </c>
      <c r="B2634" s="129" t="s">
        <v>733</v>
      </c>
      <c r="C2634" s="129" t="s">
        <v>727</v>
      </c>
      <c r="E2634" s="129" t="s">
        <v>736</v>
      </c>
      <c r="F2634" s="129" t="s">
        <v>606</v>
      </c>
      <c r="H2634" s="129" t="s">
        <v>758</v>
      </c>
      <c r="I2634" s="199">
        <v>1226.7737153394801</v>
      </c>
    </row>
    <row r="2635" spans="1:9" x14ac:dyDescent="0.25">
      <c r="A2635" s="129">
        <v>2016</v>
      </c>
      <c r="B2635" s="129" t="s">
        <v>733</v>
      </c>
      <c r="C2635" s="129" t="s">
        <v>727</v>
      </c>
      <c r="E2635" s="129" t="s">
        <v>737</v>
      </c>
      <c r="F2635" s="129" t="s">
        <v>606</v>
      </c>
      <c r="H2635" s="129" t="s">
        <v>758</v>
      </c>
      <c r="I2635" s="199">
        <v>466.00046169321035</v>
      </c>
    </row>
    <row r="2636" spans="1:9" x14ac:dyDescent="0.25">
      <c r="A2636" s="129">
        <v>2016</v>
      </c>
      <c r="B2636" s="129" t="s">
        <v>738</v>
      </c>
      <c r="D2636" s="129" t="s">
        <v>728</v>
      </c>
      <c r="E2636" s="129" t="s">
        <v>676</v>
      </c>
      <c r="F2636" s="129" t="s">
        <v>606</v>
      </c>
      <c r="H2636" s="129" t="s">
        <v>758</v>
      </c>
      <c r="I2636" s="199">
        <v>2131.2441770326905</v>
      </c>
    </row>
    <row r="2637" spans="1:9" x14ac:dyDescent="0.25">
      <c r="A2637" s="129">
        <v>2016</v>
      </c>
      <c r="C2637" s="129" t="s">
        <v>727</v>
      </c>
      <c r="D2637" s="129" t="s">
        <v>728</v>
      </c>
      <c r="E2637" s="129" t="s">
        <v>677</v>
      </c>
      <c r="F2637" s="129" t="s">
        <v>606</v>
      </c>
      <c r="H2637" s="129" t="s">
        <v>758</v>
      </c>
      <c r="I2637" s="199">
        <v>3098.5544070410729</v>
      </c>
    </row>
    <row r="2638" spans="1:9" x14ac:dyDescent="0.25">
      <c r="A2638" s="129">
        <v>2016</v>
      </c>
      <c r="B2638" s="129" t="s">
        <v>733</v>
      </c>
      <c r="C2638" s="129" t="s">
        <v>727</v>
      </c>
      <c r="E2638" s="129" t="s">
        <v>739</v>
      </c>
      <c r="F2638" s="129" t="s">
        <v>606</v>
      </c>
      <c r="H2638" s="129" t="s">
        <v>758</v>
      </c>
      <c r="I2638" s="199">
        <v>96.07181458507965</v>
      </c>
    </row>
    <row r="2639" spans="1:9" x14ac:dyDescent="0.25">
      <c r="A2639" s="129">
        <v>2016</v>
      </c>
      <c r="B2639" s="129" t="s">
        <v>733</v>
      </c>
      <c r="C2639" s="129" t="s">
        <v>727</v>
      </c>
      <c r="E2639" s="129" t="s">
        <v>740</v>
      </c>
      <c r="F2639" s="129" t="s">
        <v>606</v>
      </c>
      <c r="H2639" s="129" t="s">
        <v>758</v>
      </c>
      <c r="I2639" s="199">
        <v>316.67343755238898</v>
      </c>
    </row>
    <row r="2640" spans="1:9" x14ac:dyDescent="0.25">
      <c r="A2640" s="129">
        <v>2016</v>
      </c>
      <c r="B2640" s="129" t="s">
        <v>738</v>
      </c>
      <c r="D2640" s="129" t="s">
        <v>728</v>
      </c>
      <c r="E2640" s="129" t="s">
        <v>678</v>
      </c>
      <c r="F2640" s="129" t="s">
        <v>606</v>
      </c>
      <c r="H2640" s="129" t="s">
        <v>758</v>
      </c>
      <c r="I2640" s="199">
        <v>412.74525213746864</v>
      </c>
    </row>
    <row r="2641" spans="1:9" x14ac:dyDescent="0.25">
      <c r="A2641" s="129">
        <v>2016</v>
      </c>
      <c r="B2641" s="129" t="s">
        <v>733</v>
      </c>
      <c r="C2641" s="129" t="s">
        <v>727</v>
      </c>
      <c r="E2641" s="129" t="s">
        <v>741</v>
      </c>
      <c r="F2641" s="129" t="s">
        <v>606</v>
      </c>
      <c r="H2641" s="129" t="s">
        <v>758</v>
      </c>
      <c r="I2641" s="199">
        <v>537.68189421626153</v>
      </c>
    </row>
    <row r="2642" spans="1:9" x14ac:dyDescent="0.25">
      <c r="A2642" s="129">
        <v>2016</v>
      </c>
      <c r="B2642" s="129" t="s">
        <v>733</v>
      </c>
      <c r="C2642" s="129" t="s">
        <v>727</v>
      </c>
      <c r="E2642" s="129" t="s">
        <v>742</v>
      </c>
      <c r="F2642" s="129" t="s">
        <v>606</v>
      </c>
      <c r="H2642" s="129" t="s">
        <v>758</v>
      </c>
      <c r="I2642" s="199">
        <v>158.95523922883484</v>
      </c>
    </row>
    <row r="2643" spans="1:9" x14ac:dyDescent="0.25">
      <c r="A2643" s="129">
        <v>2016</v>
      </c>
      <c r="B2643" s="129" t="s">
        <v>738</v>
      </c>
      <c r="D2643" s="129" t="s">
        <v>728</v>
      </c>
      <c r="E2643" s="129" t="s">
        <v>679</v>
      </c>
      <c r="F2643" s="129" t="s">
        <v>606</v>
      </c>
      <c r="H2643" s="129" t="s">
        <v>758</v>
      </c>
      <c r="I2643" s="199">
        <v>696.63713344509642</v>
      </c>
    </row>
    <row r="2644" spans="1:9" x14ac:dyDescent="0.25">
      <c r="A2644" s="129">
        <v>2016</v>
      </c>
      <c r="B2644" s="129" t="s">
        <v>733</v>
      </c>
      <c r="C2644" s="129" t="s">
        <v>727</v>
      </c>
      <c r="E2644" s="129" t="s">
        <v>743</v>
      </c>
      <c r="F2644" s="129" t="s">
        <v>606</v>
      </c>
      <c r="H2644" s="129" t="s">
        <v>758</v>
      </c>
      <c r="I2644" s="199"/>
    </row>
    <row r="2645" spans="1:9" x14ac:dyDescent="0.25">
      <c r="A2645" s="129">
        <v>2016</v>
      </c>
      <c r="B2645" s="129" t="s">
        <v>733</v>
      </c>
      <c r="C2645" s="129" t="s">
        <v>727</v>
      </c>
      <c r="E2645" s="129" t="s">
        <v>744</v>
      </c>
      <c r="F2645" s="129" t="s">
        <v>606</v>
      </c>
      <c r="H2645" s="129" t="s">
        <v>758</v>
      </c>
      <c r="I2645" s="199"/>
    </row>
    <row r="2646" spans="1:9" x14ac:dyDescent="0.25">
      <c r="A2646" s="129">
        <v>2016</v>
      </c>
      <c r="B2646" s="129" t="s">
        <v>738</v>
      </c>
      <c r="D2646" s="129" t="s">
        <v>728</v>
      </c>
      <c r="E2646" s="129" t="s">
        <v>680</v>
      </c>
      <c r="F2646" s="129" t="s">
        <v>606</v>
      </c>
      <c r="H2646" s="129" t="s">
        <v>758</v>
      </c>
      <c r="I2646" s="199">
        <v>454.14522682313498</v>
      </c>
    </row>
    <row r="2647" spans="1:9" x14ac:dyDescent="0.25">
      <c r="A2647" s="129">
        <v>2016</v>
      </c>
      <c r="C2647" s="129" t="s">
        <v>727</v>
      </c>
      <c r="D2647" s="129" t="s">
        <v>728</v>
      </c>
      <c r="E2647" s="129" t="s">
        <v>681</v>
      </c>
      <c r="F2647" s="129" t="s">
        <v>606</v>
      </c>
      <c r="H2647" s="129" t="s">
        <v>758</v>
      </c>
      <c r="I2647" s="199">
        <v>759.59925582564961</v>
      </c>
    </row>
    <row r="2648" spans="1:9" x14ac:dyDescent="0.25">
      <c r="A2648" s="129">
        <v>2016</v>
      </c>
      <c r="B2648" s="129" t="s">
        <v>733</v>
      </c>
      <c r="C2648" s="129" t="s">
        <v>727</v>
      </c>
      <c r="E2648" s="129" t="s">
        <v>745</v>
      </c>
      <c r="F2648" s="129" t="s">
        <v>606</v>
      </c>
      <c r="H2648" s="129" t="s">
        <v>758</v>
      </c>
      <c r="I2648" s="199">
        <v>1375.4580828164294</v>
      </c>
    </row>
    <row r="2649" spans="1:9" x14ac:dyDescent="0.25">
      <c r="A2649" s="129">
        <v>2016</v>
      </c>
      <c r="B2649" s="129" t="s">
        <v>733</v>
      </c>
      <c r="C2649" s="129" t="s">
        <v>727</v>
      </c>
      <c r="E2649" s="129" t="s">
        <v>746</v>
      </c>
      <c r="F2649" s="129" t="s">
        <v>606</v>
      </c>
      <c r="H2649" s="129" t="s">
        <v>758</v>
      </c>
      <c r="I2649" s="199">
        <v>209.79283369656324</v>
      </c>
    </row>
    <row r="2650" spans="1:9" x14ac:dyDescent="0.25">
      <c r="A2650" s="129">
        <v>2016</v>
      </c>
      <c r="B2650" s="129" t="s">
        <v>738</v>
      </c>
      <c r="D2650" s="129" t="s">
        <v>728</v>
      </c>
      <c r="E2650" s="129" t="s">
        <v>682</v>
      </c>
      <c r="F2650" s="129" t="s">
        <v>606</v>
      </c>
      <c r="H2650" s="129" t="s">
        <v>758</v>
      </c>
      <c r="I2650" s="199">
        <v>1585.2509165129927</v>
      </c>
    </row>
    <row r="2651" spans="1:9" x14ac:dyDescent="0.25">
      <c r="A2651" s="129">
        <v>2016</v>
      </c>
      <c r="C2651" s="129" t="s">
        <v>727</v>
      </c>
      <c r="D2651" s="129" t="s">
        <v>728</v>
      </c>
      <c r="E2651" s="129" t="s">
        <v>683</v>
      </c>
      <c r="F2651" s="129" t="s">
        <v>606</v>
      </c>
      <c r="H2651" s="129" t="s">
        <v>758</v>
      </c>
      <c r="I2651" s="199">
        <v>485.77401743503771</v>
      </c>
    </row>
    <row r="2652" spans="1:9" x14ac:dyDescent="0.25">
      <c r="A2652" s="129">
        <v>2016</v>
      </c>
      <c r="B2652" s="129" t="s">
        <v>733</v>
      </c>
      <c r="E2652" s="129" t="s">
        <v>747</v>
      </c>
      <c r="F2652" s="129" t="s">
        <v>606</v>
      </c>
      <c r="H2652" s="129" t="s">
        <v>758</v>
      </c>
      <c r="I2652" s="199">
        <v>1381.1608264878455</v>
      </c>
    </row>
    <row r="2653" spans="1:9" x14ac:dyDescent="0.25">
      <c r="A2653" s="129">
        <v>2016</v>
      </c>
      <c r="B2653" s="129" t="s">
        <v>733</v>
      </c>
      <c r="E2653" s="129" t="s">
        <v>748</v>
      </c>
      <c r="F2653" s="129" t="s">
        <v>606</v>
      </c>
      <c r="H2653" s="129" t="s">
        <v>758</v>
      </c>
      <c r="I2653" s="199">
        <v>119.65833696563286</v>
      </c>
    </row>
    <row r="2654" spans="1:9" x14ac:dyDescent="0.25">
      <c r="A2654" s="129">
        <v>2016</v>
      </c>
      <c r="B2654" s="129" t="s">
        <v>738</v>
      </c>
      <c r="C2654" s="129" t="s">
        <v>727</v>
      </c>
      <c r="D2654" s="129" t="s">
        <v>728</v>
      </c>
      <c r="E2654" s="129" t="s">
        <v>684</v>
      </c>
      <c r="F2654" s="129" t="s">
        <v>606</v>
      </c>
      <c r="H2654" s="129" t="s">
        <v>758</v>
      </c>
      <c r="I2654" s="199">
        <v>1500.8191634534783</v>
      </c>
    </row>
    <row r="2655" spans="1:9" x14ac:dyDescent="0.25">
      <c r="A2655" s="129">
        <v>2016</v>
      </c>
      <c r="C2655" s="129" t="s">
        <v>727</v>
      </c>
      <c r="D2655" s="129" t="s">
        <v>728</v>
      </c>
      <c r="E2655" s="129" t="s">
        <v>685</v>
      </c>
      <c r="F2655" s="129" t="s">
        <v>606</v>
      </c>
      <c r="H2655" s="129" t="s">
        <v>758</v>
      </c>
      <c r="I2655" s="199">
        <v>242.4904710813077</v>
      </c>
    </row>
    <row r="2656" spans="1:9" x14ac:dyDescent="0.25">
      <c r="A2656" s="129">
        <v>2016</v>
      </c>
      <c r="B2656" s="129" t="s">
        <v>733</v>
      </c>
      <c r="C2656" s="129" t="s">
        <v>727</v>
      </c>
      <c r="E2656" s="129" t="s">
        <v>749</v>
      </c>
      <c r="F2656" s="129" t="s">
        <v>606</v>
      </c>
      <c r="H2656" s="129" t="s">
        <v>758</v>
      </c>
      <c r="I2656" s="199">
        <v>582.85180419111487</v>
      </c>
    </row>
    <row r="2657" spans="1:9" x14ac:dyDescent="0.25">
      <c r="A2657" s="129">
        <v>2016</v>
      </c>
      <c r="B2657" s="129" t="s">
        <v>733</v>
      </c>
      <c r="C2657" s="129" t="s">
        <v>727</v>
      </c>
      <c r="E2657" s="129" t="s">
        <v>750</v>
      </c>
      <c r="F2657" s="129" t="s">
        <v>606</v>
      </c>
      <c r="H2657" s="129" t="s">
        <v>758</v>
      </c>
      <c r="I2657" s="199">
        <v>39.757004358759431</v>
      </c>
    </row>
    <row r="2658" spans="1:9" x14ac:dyDescent="0.25">
      <c r="A2658" s="129">
        <v>2016</v>
      </c>
      <c r="B2658" s="129" t="s">
        <v>738</v>
      </c>
      <c r="D2658" s="129" t="s">
        <v>728</v>
      </c>
      <c r="E2658" s="129" t="s">
        <v>686</v>
      </c>
      <c r="F2658" s="129" t="s">
        <v>606</v>
      </c>
      <c r="H2658" s="129" t="s">
        <v>758</v>
      </c>
      <c r="I2658" s="199">
        <v>622.60880854987431</v>
      </c>
    </row>
    <row r="2659" spans="1:9" x14ac:dyDescent="0.25">
      <c r="A2659" s="129">
        <v>2016</v>
      </c>
      <c r="B2659" s="129" t="s">
        <v>733</v>
      </c>
      <c r="C2659" s="129" t="s">
        <v>727</v>
      </c>
      <c r="E2659" s="129" t="s">
        <v>734</v>
      </c>
      <c r="F2659" s="129" t="s">
        <v>606</v>
      </c>
      <c r="H2659" s="129" t="s">
        <v>759</v>
      </c>
      <c r="I2659" s="199">
        <v>3.295372179366955</v>
      </c>
    </row>
    <row r="2660" spans="1:9" x14ac:dyDescent="0.25">
      <c r="A2660" s="129">
        <v>2016</v>
      </c>
      <c r="B2660" s="129" t="s">
        <v>733</v>
      </c>
      <c r="C2660" s="129" t="s">
        <v>727</v>
      </c>
      <c r="E2660" s="129" t="s">
        <v>736</v>
      </c>
      <c r="F2660" s="129" t="s">
        <v>606</v>
      </c>
      <c r="H2660" s="129" t="s">
        <v>759</v>
      </c>
      <c r="I2660" s="199">
        <v>9.534842161458295</v>
      </c>
    </row>
    <row r="2661" spans="1:9" x14ac:dyDescent="0.25">
      <c r="A2661" s="129">
        <v>2016</v>
      </c>
      <c r="B2661" s="129" t="s">
        <v>733</v>
      </c>
      <c r="C2661" s="129" t="s">
        <v>727</v>
      </c>
      <c r="E2661" s="129" t="s">
        <v>737</v>
      </c>
      <c r="F2661" s="129" t="s">
        <v>606</v>
      </c>
      <c r="H2661" s="129" t="s">
        <v>759</v>
      </c>
      <c r="I2661" s="199">
        <v>4.7654953720626647</v>
      </c>
    </row>
    <row r="2662" spans="1:9" x14ac:dyDescent="0.25">
      <c r="A2662" s="129">
        <v>2016</v>
      </c>
      <c r="B2662" s="129" t="s">
        <v>738</v>
      </c>
      <c r="D2662" s="129" t="s">
        <v>728</v>
      </c>
      <c r="E2662" s="129" t="s">
        <v>676</v>
      </c>
      <c r="F2662" s="129" t="s">
        <v>606</v>
      </c>
      <c r="H2662" s="129" t="s">
        <v>759</v>
      </c>
      <c r="I2662" s="199">
        <v>6.8388341799652119</v>
      </c>
    </row>
    <row r="2663" spans="1:9" x14ac:dyDescent="0.25">
      <c r="A2663" s="129">
        <v>2016</v>
      </c>
      <c r="C2663" s="129" t="s">
        <v>727</v>
      </c>
      <c r="D2663" s="129" t="s">
        <v>728</v>
      </c>
      <c r="E2663" s="129" t="s">
        <v>677</v>
      </c>
      <c r="F2663" s="129" t="s">
        <v>606</v>
      </c>
      <c r="H2663" s="129" t="s">
        <v>759</v>
      </c>
      <c r="I2663" s="199">
        <v>19.553950594864997</v>
      </c>
    </row>
    <row r="2664" spans="1:9" x14ac:dyDescent="0.25">
      <c r="A2664" s="129">
        <v>2016</v>
      </c>
      <c r="B2664" s="129" t="s">
        <v>733</v>
      </c>
      <c r="C2664" s="129" t="s">
        <v>727</v>
      </c>
      <c r="E2664" s="129" t="s">
        <v>739</v>
      </c>
      <c r="F2664" s="129" t="s">
        <v>606</v>
      </c>
      <c r="H2664" s="129" t="s">
        <v>759</v>
      </c>
      <c r="I2664" s="199">
        <v>1.496653169376873</v>
      </c>
    </row>
    <row r="2665" spans="1:9" x14ac:dyDescent="0.25">
      <c r="A2665" s="129">
        <v>2016</v>
      </c>
      <c r="B2665" s="129" t="s">
        <v>733</v>
      </c>
      <c r="C2665" s="129" t="s">
        <v>727</v>
      </c>
      <c r="E2665" s="129" t="s">
        <v>740</v>
      </c>
      <c r="F2665" s="129" t="s">
        <v>606</v>
      </c>
      <c r="H2665" s="129" t="s">
        <v>759</v>
      </c>
      <c r="I2665" s="199">
        <v>3.9087673038347912</v>
      </c>
    </row>
    <row r="2666" spans="1:9" x14ac:dyDescent="0.25">
      <c r="A2666" s="129">
        <v>2016</v>
      </c>
      <c r="B2666" s="129" t="s">
        <v>738</v>
      </c>
      <c r="D2666" s="129" t="s">
        <v>728</v>
      </c>
      <c r="E2666" s="129" t="s">
        <v>678</v>
      </c>
      <c r="F2666" s="129" t="s">
        <v>606</v>
      </c>
      <c r="H2666" s="129" t="s">
        <v>759</v>
      </c>
      <c r="I2666" s="199">
        <v>2.6826160327192015</v>
      </c>
    </row>
    <row r="2667" spans="1:9" x14ac:dyDescent="0.25">
      <c r="A2667" s="129">
        <v>2016</v>
      </c>
      <c r="B2667" s="129" t="s">
        <v>733</v>
      </c>
      <c r="C2667" s="129" t="s">
        <v>727</v>
      </c>
      <c r="E2667" s="129" t="s">
        <v>741</v>
      </c>
      <c r="F2667" s="129" t="s">
        <v>606</v>
      </c>
      <c r="H2667" s="129" t="s">
        <v>759</v>
      </c>
      <c r="I2667" s="199">
        <v>5.3038321903293717</v>
      </c>
    </row>
    <row r="2668" spans="1:9" x14ac:dyDescent="0.25">
      <c r="A2668" s="129">
        <v>2016</v>
      </c>
      <c r="B2668" s="129" t="s">
        <v>733</v>
      </c>
      <c r="C2668" s="129" t="s">
        <v>727</v>
      </c>
      <c r="E2668" s="129" t="s">
        <v>742</v>
      </c>
      <c r="F2668" s="129" t="s">
        <v>606</v>
      </c>
      <c r="H2668" s="129" t="s">
        <v>759</v>
      </c>
      <c r="I2668" s="199">
        <v>3.9552633770308039</v>
      </c>
    </row>
    <row r="2669" spans="1:9" x14ac:dyDescent="0.25">
      <c r="A2669" s="129">
        <v>2016</v>
      </c>
      <c r="B2669" s="129" t="s">
        <v>738</v>
      </c>
      <c r="D2669" s="129" t="s">
        <v>728</v>
      </c>
      <c r="E2669" s="129" t="s">
        <v>679</v>
      </c>
      <c r="F2669" s="129" t="s">
        <v>606</v>
      </c>
      <c r="H2669" s="129" t="s">
        <v>759</v>
      </c>
      <c r="I2669" s="199">
        <v>4.746606416230418</v>
      </c>
    </row>
    <row r="2670" spans="1:9" x14ac:dyDescent="0.25">
      <c r="A2670" s="129">
        <v>2016</v>
      </c>
      <c r="B2670" s="129" t="s">
        <v>733</v>
      </c>
      <c r="C2670" s="129" t="s">
        <v>727</v>
      </c>
      <c r="E2670" s="129" t="s">
        <v>743</v>
      </c>
      <c r="F2670" s="129" t="s">
        <v>606</v>
      </c>
      <c r="H2670" s="129" t="s">
        <v>759</v>
      </c>
      <c r="I2670" s="199"/>
    </row>
    <row r="2671" spans="1:9" x14ac:dyDescent="0.25">
      <c r="A2671" s="129">
        <v>2016</v>
      </c>
      <c r="B2671" s="129" t="s">
        <v>733</v>
      </c>
      <c r="C2671" s="129" t="s">
        <v>727</v>
      </c>
      <c r="E2671" s="129" t="s">
        <v>744</v>
      </c>
      <c r="F2671" s="129" t="s">
        <v>606</v>
      </c>
      <c r="H2671" s="129" t="s">
        <v>759</v>
      </c>
      <c r="I2671" s="199"/>
    </row>
    <row r="2672" spans="1:9" x14ac:dyDescent="0.25">
      <c r="A2672" s="129">
        <v>2016</v>
      </c>
      <c r="B2672" s="129" t="s">
        <v>738</v>
      </c>
      <c r="D2672" s="129" t="s">
        <v>728</v>
      </c>
      <c r="E2672" s="129" t="s">
        <v>680</v>
      </c>
      <c r="F2672" s="129" t="s">
        <v>606</v>
      </c>
      <c r="H2672" s="129" t="s">
        <v>759</v>
      </c>
      <c r="I2672" s="199">
        <v>4.0740807678088657</v>
      </c>
    </row>
    <row r="2673" spans="1:9" x14ac:dyDescent="0.25">
      <c r="A2673" s="129">
        <v>2016</v>
      </c>
      <c r="C2673" s="129" t="s">
        <v>727</v>
      </c>
      <c r="D2673" s="129" t="s">
        <v>728</v>
      </c>
      <c r="E2673" s="129" t="s">
        <v>681</v>
      </c>
      <c r="F2673" s="129" t="s">
        <v>606</v>
      </c>
      <c r="H2673" s="129" t="s">
        <v>759</v>
      </c>
      <c r="I2673" s="199">
        <v>4.9946455126139897</v>
      </c>
    </row>
    <row r="2674" spans="1:9" x14ac:dyDescent="0.25">
      <c r="A2674" s="129">
        <v>2016</v>
      </c>
      <c r="B2674" s="129" t="s">
        <v>733</v>
      </c>
      <c r="C2674" s="129" t="s">
        <v>727</v>
      </c>
      <c r="E2674" s="129" t="s">
        <v>745</v>
      </c>
      <c r="F2674" s="129" t="s">
        <v>606</v>
      </c>
      <c r="H2674" s="129" t="s">
        <v>759</v>
      </c>
      <c r="I2674" s="199">
        <v>9.2758117580790884</v>
      </c>
    </row>
    <row r="2675" spans="1:9" x14ac:dyDescent="0.25">
      <c r="A2675" s="129">
        <v>2016</v>
      </c>
      <c r="B2675" s="129" t="s">
        <v>733</v>
      </c>
      <c r="C2675" s="129" t="s">
        <v>727</v>
      </c>
      <c r="E2675" s="129" t="s">
        <v>746</v>
      </c>
      <c r="F2675" s="129" t="s">
        <v>606</v>
      </c>
      <c r="H2675" s="129" t="s">
        <v>759</v>
      </c>
      <c r="I2675" s="199">
        <v>3.9863928236838051</v>
      </c>
    </row>
    <row r="2676" spans="1:9" x14ac:dyDescent="0.25">
      <c r="A2676" s="129">
        <v>2016</v>
      </c>
      <c r="B2676" s="129" t="s">
        <v>738</v>
      </c>
      <c r="D2676" s="129" t="s">
        <v>728</v>
      </c>
      <c r="E2676" s="129" t="s">
        <v>682</v>
      </c>
      <c r="F2676" s="129" t="s">
        <v>606</v>
      </c>
      <c r="H2676" s="129" t="s">
        <v>759</v>
      </c>
      <c r="I2676" s="199">
        <v>8.3503723506983913</v>
      </c>
    </row>
    <row r="2677" spans="1:9" x14ac:dyDescent="0.25">
      <c r="A2677" s="129">
        <v>2016</v>
      </c>
      <c r="C2677" s="129" t="s">
        <v>727</v>
      </c>
      <c r="D2677" s="129" t="s">
        <v>728</v>
      </c>
      <c r="E2677" s="129" t="s">
        <v>683</v>
      </c>
      <c r="F2677" s="129" t="s">
        <v>606</v>
      </c>
      <c r="H2677" s="129" t="s">
        <v>759</v>
      </c>
      <c r="I2677" s="199">
        <v>4.3095880702594362</v>
      </c>
    </row>
    <row r="2678" spans="1:9" x14ac:dyDescent="0.25">
      <c r="A2678" s="129">
        <v>2016</v>
      </c>
      <c r="B2678" s="129" t="s">
        <v>733</v>
      </c>
      <c r="E2678" s="129" t="s">
        <v>747</v>
      </c>
      <c r="F2678" s="129" t="s">
        <v>606</v>
      </c>
      <c r="H2678" s="129" t="s">
        <v>759</v>
      </c>
      <c r="I2678" s="199">
        <v>21.176446769484585</v>
      </c>
    </row>
    <row r="2679" spans="1:9" x14ac:dyDescent="0.25">
      <c r="A2679" s="129">
        <v>2016</v>
      </c>
      <c r="B2679" s="129" t="s">
        <v>733</v>
      </c>
      <c r="E2679" s="129" t="s">
        <v>748</v>
      </c>
      <c r="F2679" s="129" t="s">
        <v>606</v>
      </c>
      <c r="H2679" s="129" t="s">
        <v>759</v>
      </c>
      <c r="I2679" s="199">
        <v>2.2760348326283153</v>
      </c>
    </row>
    <row r="2680" spans="1:9" x14ac:dyDescent="0.25">
      <c r="A2680" s="129">
        <v>2016</v>
      </c>
      <c r="B2680" s="129" t="s">
        <v>738</v>
      </c>
      <c r="C2680" s="129" t="s">
        <v>727</v>
      </c>
      <c r="D2680" s="129" t="s">
        <v>728</v>
      </c>
      <c r="E2680" s="129" t="s">
        <v>684</v>
      </c>
      <c r="F2680" s="129" t="s">
        <v>606</v>
      </c>
      <c r="H2680" s="129" t="s">
        <v>759</v>
      </c>
      <c r="I2680" s="199">
        <v>15.444621570826477</v>
      </c>
    </row>
    <row r="2681" spans="1:9" x14ac:dyDescent="0.25">
      <c r="A2681" s="129">
        <v>2016</v>
      </c>
      <c r="C2681" s="129" t="s">
        <v>727</v>
      </c>
      <c r="D2681" s="129" t="s">
        <v>728</v>
      </c>
      <c r="E2681" s="129" t="s">
        <v>685</v>
      </c>
      <c r="F2681" s="129" t="s">
        <v>606</v>
      </c>
      <c r="H2681" s="129" t="s">
        <v>759</v>
      </c>
      <c r="I2681" s="199">
        <v>3.210740375006119</v>
      </c>
    </row>
    <row r="2682" spans="1:9" x14ac:dyDescent="0.25">
      <c r="A2682" s="129">
        <v>2016</v>
      </c>
      <c r="B2682" s="129" t="s">
        <v>733</v>
      </c>
      <c r="C2682" s="129" t="s">
        <v>727</v>
      </c>
      <c r="E2682" s="129" t="s">
        <v>749</v>
      </c>
      <c r="F2682" s="129" t="s">
        <v>606</v>
      </c>
      <c r="H2682" s="129" t="s">
        <v>759</v>
      </c>
      <c r="I2682" s="199">
        <v>13.424616026362898</v>
      </c>
    </row>
    <row r="2683" spans="1:9" x14ac:dyDescent="0.25">
      <c r="A2683" s="129">
        <v>2016</v>
      </c>
      <c r="B2683" s="129" t="s">
        <v>733</v>
      </c>
      <c r="C2683" s="129" t="s">
        <v>727</v>
      </c>
      <c r="E2683" s="129" t="s">
        <v>750</v>
      </c>
      <c r="F2683" s="129" t="s">
        <v>606</v>
      </c>
      <c r="H2683" s="129" t="s">
        <v>759</v>
      </c>
      <c r="I2683" s="199">
        <v>1.6729773408455062</v>
      </c>
    </row>
    <row r="2684" spans="1:9" x14ac:dyDescent="0.25">
      <c r="A2684" s="129">
        <v>2016</v>
      </c>
      <c r="B2684" s="129" t="s">
        <v>738</v>
      </c>
      <c r="D2684" s="129" t="s">
        <v>728</v>
      </c>
      <c r="E2684" s="129" t="s">
        <v>686</v>
      </c>
      <c r="F2684" s="129" t="s">
        <v>606</v>
      </c>
      <c r="H2684" s="129" t="s">
        <v>759</v>
      </c>
      <c r="I2684" s="199">
        <v>9.7164729974009063</v>
      </c>
    </row>
    <row r="2685" spans="1:9" x14ac:dyDescent="0.25">
      <c r="A2685" s="129">
        <v>2017</v>
      </c>
      <c r="B2685" s="129" t="s">
        <v>733</v>
      </c>
      <c r="C2685" s="129" t="s">
        <v>727</v>
      </c>
      <c r="E2685" s="129" t="s">
        <v>734</v>
      </c>
      <c r="F2685" s="129" t="s">
        <v>606</v>
      </c>
      <c r="H2685" s="129" t="s">
        <v>756</v>
      </c>
      <c r="I2685" s="199">
        <v>1009.9100000000001</v>
      </c>
    </row>
    <row r="2686" spans="1:9" x14ac:dyDescent="0.25">
      <c r="A2686" s="129">
        <v>2017</v>
      </c>
      <c r="B2686" s="129" t="s">
        <v>733</v>
      </c>
      <c r="C2686" s="129" t="s">
        <v>727</v>
      </c>
      <c r="E2686" s="129" t="s">
        <v>736</v>
      </c>
      <c r="F2686" s="129" t="s">
        <v>606</v>
      </c>
      <c r="H2686" s="129" t="s">
        <v>756</v>
      </c>
      <c r="I2686" s="199">
        <v>5702.2760000000007</v>
      </c>
    </row>
    <row r="2687" spans="1:9" x14ac:dyDescent="0.25">
      <c r="A2687" s="129">
        <v>2017</v>
      </c>
      <c r="B2687" s="129" t="s">
        <v>733</v>
      </c>
      <c r="C2687" s="129" t="s">
        <v>727</v>
      </c>
      <c r="E2687" s="129" t="s">
        <v>737</v>
      </c>
      <c r="F2687" s="129" t="s">
        <v>606</v>
      </c>
      <c r="H2687" s="129" t="s">
        <v>756</v>
      </c>
      <c r="I2687" s="199">
        <v>1523.1440000000002</v>
      </c>
    </row>
    <row r="2688" spans="1:9" x14ac:dyDescent="0.25">
      <c r="A2688" s="129">
        <v>2017</v>
      </c>
      <c r="B2688" s="129" t="s">
        <v>738</v>
      </c>
      <c r="D2688" s="129" t="s">
        <v>728</v>
      </c>
      <c r="E2688" s="129" t="s">
        <v>676</v>
      </c>
      <c r="F2688" s="129" t="s">
        <v>606</v>
      </c>
      <c r="H2688" s="129" t="s">
        <v>756</v>
      </c>
      <c r="I2688" s="199">
        <v>8235.3300000000017</v>
      </c>
    </row>
    <row r="2689" spans="1:9" x14ac:dyDescent="0.25">
      <c r="A2689" s="129">
        <v>2017</v>
      </c>
      <c r="C2689" s="129" t="s">
        <v>727</v>
      </c>
      <c r="D2689" s="129" t="s">
        <v>728</v>
      </c>
      <c r="E2689" s="129" t="s">
        <v>677</v>
      </c>
      <c r="F2689" s="129" t="s">
        <v>606</v>
      </c>
      <c r="H2689" s="129" t="s">
        <v>756</v>
      </c>
      <c r="I2689" s="199">
        <v>13739.518000000002</v>
      </c>
    </row>
    <row r="2690" spans="1:9" x14ac:dyDescent="0.25">
      <c r="A2690" s="129">
        <v>2017</v>
      </c>
      <c r="B2690" s="129" t="s">
        <v>733</v>
      </c>
      <c r="C2690" s="129" t="s">
        <v>727</v>
      </c>
      <c r="E2690" s="129" t="s">
        <v>739</v>
      </c>
      <c r="F2690" s="129" t="s">
        <v>606</v>
      </c>
      <c r="H2690" s="129" t="s">
        <v>756</v>
      </c>
      <c r="I2690" s="199">
        <v>339.17699999999996</v>
      </c>
    </row>
    <row r="2691" spans="1:9" x14ac:dyDescent="0.25">
      <c r="A2691" s="129">
        <v>2017</v>
      </c>
      <c r="B2691" s="129" t="s">
        <v>733</v>
      </c>
      <c r="C2691" s="129" t="s">
        <v>727</v>
      </c>
      <c r="E2691" s="129" t="s">
        <v>740</v>
      </c>
      <c r="F2691" s="129" t="s">
        <v>606</v>
      </c>
      <c r="H2691" s="129" t="s">
        <v>756</v>
      </c>
      <c r="I2691" s="199">
        <v>774.78700000000003</v>
      </c>
    </row>
    <row r="2692" spans="1:9" x14ac:dyDescent="0.25">
      <c r="A2692" s="129">
        <v>2017</v>
      </c>
      <c r="B2692" s="129" t="s">
        <v>738</v>
      </c>
      <c r="D2692" s="129" t="s">
        <v>728</v>
      </c>
      <c r="E2692" s="129" t="s">
        <v>678</v>
      </c>
      <c r="F2692" s="129" t="s">
        <v>606</v>
      </c>
      <c r="H2692" s="129" t="s">
        <v>756</v>
      </c>
      <c r="I2692" s="199">
        <v>1113.9639999999999</v>
      </c>
    </row>
    <row r="2693" spans="1:9" x14ac:dyDescent="0.25">
      <c r="A2693" s="129">
        <v>2017</v>
      </c>
      <c r="B2693" s="129" t="s">
        <v>733</v>
      </c>
      <c r="C2693" s="129" t="s">
        <v>727</v>
      </c>
      <c r="E2693" s="129" t="s">
        <v>741</v>
      </c>
      <c r="F2693" s="129" t="s">
        <v>606</v>
      </c>
      <c r="H2693" s="129" t="s">
        <v>756</v>
      </c>
      <c r="I2693" s="199">
        <v>1313.575</v>
      </c>
    </row>
    <row r="2694" spans="1:9" x14ac:dyDescent="0.25">
      <c r="A2694" s="129">
        <v>2017</v>
      </c>
      <c r="B2694" s="129" t="s">
        <v>733</v>
      </c>
      <c r="C2694" s="129" t="s">
        <v>727</v>
      </c>
      <c r="E2694" s="129" t="s">
        <v>742</v>
      </c>
      <c r="F2694" s="129" t="s">
        <v>606</v>
      </c>
      <c r="H2694" s="129" t="s">
        <v>756</v>
      </c>
      <c r="I2694" s="199">
        <v>735.76600000000008</v>
      </c>
    </row>
    <row r="2695" spans="1:9" x14ac:dyDescent="0.25">
      <c r="A2695" s="129">
        <v>2017</v>
      </c>
      <c r="B2695" s="129" t="s">
        <v>738</v>
      </c>
      <c r="D2695" s="129" t="s">
        <v>728</v>
      </c>
      <c r="E2695" s="129" t="s">
        <v>679</v>
      </c>
      <c r="F2695" s="129" t="s">
        <v>606</v>
      </c>
      <c r="H2695" s="129" t="s">
        <v>756</v>
      </c>
      <c r="I2695" s="199">
        <v>2049.3410000000003</v>
      </c>
    </row>
    <row r="2696" spans="1:9" x14ac:dyDescent="0.25">
      <c r="A2696" s="129">
        <v>2017</v>
      </c>
      <c r="B2696" s="129" t="s">
        <v>733</v>
      </c>
      <c r="C2696" s="129" t="s">
        <v>727</v>
      </c>
      <c r="E2696" s="129" t="s">
        <v>743</v>
      </c>
      <c r="F2696" s="129" t="s">
        <v>606</v>
      </c>
      <c r="H2696" s="129" t="s">
        <v>756</v>
      </c>
      <c r="I2696" s="199"/>
    </row>
    <row r="2697" spans="1:9" x14ac:dyDescent="0.25">
      <c r="A2697" s="129">
        <v>2017</v>
      </c>
      <c r="B2697" s="129" t="s">
        <v>733</v>
      </c>
      <c r="C2697" s="129" t="s">
        <v>727</v>
      </c>
      <c r="E2697" s="129" t="s">
        <v>744</v>
      </c>
      <c r="F2697" s="129" t="s">
        <v>606</v>
      </c>
      <c r="H2697" s="129" t="s">
        <v>756</v>
      </c>
      <c r="I2697" s="199"/>
    </row>
    <row r="2698" spans="1:9" x14ac:dyDescent="0.25">
      <c r="A2698" s="129">
        <v>2017</v>
      </c>
      <c r="B2698" s="129" t="s">
        <v>738</v>
      </c>
      <c r="D2698" s="129" t="s">
        <v>728</v>
      </c>
      <c r="E2698" s="129" t="s">
        <v>680</v>
      </c>
      <c r="F2698" s="129" t="s">
        <v>606</v>
      </c>
      <c r="H2698" s="129" t="s">
        <v>756</v>
      </c>
      <c r="I2698" s="199">
        <v>1225.1599999999999</v>
      </c>
    </row>
    <row r="2699" spans="1:9" x14ac:dyDescent="0.25">
      <c r="A2699" s="129">
        <v>2017</v>
      </c>
      <c r="C2699" s="129" t="s">
        <v>727</v>
      </c>
      <c r="D2699" s="129" t="s">
        <v>728</v>
      </c>
      <c r="E2699" s="129" t="s">
        <v>681</v>
      </c>
      <c r="F2699" s="129" t="s">
        <v>606</v>
      </c>
      <c r="H2699" s="129" t="s">
        <v>756</v>
      </c>
      <c r="I2699" s="199">
        <v>2587.31</v>
      </c>
    </row>
    <row r="2700" spans="1:9" x14ac:dyDescent="0.25">
      <c r="A2700" s="129">
        <v>2017</v>
      </c>
      <c r="B2700" s="129" t="s">
        <v>733</v>
      </c>
      <c r="C2700" s="129" t="s">
        <v>727</v>
      </c>
      <c r="E2700" s="129" t="s">
        <v>745</v>
      </c>
      <c r="F2700" s="129" t="s">
        <v>606</v>
      </c>
      <c r="H2700" s="129" t="s">
        <v>756</v>
      </c>
      <c r="I2700" s="199">
        <v>5389.3459999999995</v>
      </c>
    </row>
    <row r="2701" spans="1:9" x14ac:dyDescent="0.25">
      <c r="A2701" s="129">
        <v>2017</v>
      </c>
      <c r="B2701" s="129" t="s">
        <v>733</v>
      </c>
      <c r="C2701" s="129" t="s">
        <v>727</v>
      </c>
      <c r="E2701" s="129" t="s">
        <v>746</v>
      </c>
      <c r="F2701" s="129" t="s">
        <v>606</v>
      </c>
      <c r="H2701" s="129" t="s">
        <v>756</v>
      </c>
      <c r="I2701" s="199">
        <v>470.46399999999994</v>
      </c>
    </row>
    <row r="2702" spans="1:9" x14ac:dyDescent="0.25">
      <c r="A2702" s="129">
        <v>2017</v>
      </c>
      <c r="B2702" s="129" t="s">
        <v>738</v>
      </c>
      <c r="D2702" s="129" t="s">
        <v>728</v>
      </c>
      <c r="E2702" s="129" t="s">
        <v>682</v>
      </c>
      <c r="F2702" s="129" t="s">
        <v>606</v>
      </c>
      <c r="H2702" s="129" t="s">
        <v>756</v>
      </c>
      <c r="I2702" s="199">
        <v>5859.8099999999995</v>
      </c>
    </row>
    <row r="2703" spans="1:9" x14ac:dyDescent="0.25">
      <c r="A2703" s="129">
        <v>2017</v>
      </c>
      <c r="C2703" s="129" t="s">
        <v>727</v>
      </c>
      <c r="D2703" s="129" t="s">
        <v>728</v>
      </c>
      <c r="E2703" s="129" t="s">
        <v>683</v>
      </c>
      <c r="F2703" s="129" t="s">
        <v>606</v>
      </c>
      <c r="H2703" s="129" t="s">
        <v>756</v>
      </c>
      <c r="I2703" s="199">
        <v>1335.4949999999999</v>
      </c>
    </row>
    <row r="2704" spans="1:9" x14ac:dyDescent="0.25">
      <c r="A2704" s="129">
        <v>2017</v>
      </c>
      <c r="B2704" s="129" t="s">
        <v>733</v>
      </c>
      <c r="E2704" s="129" t="s">
        <v>747</v>
      </c>
      <c r="F2704" s="129" t="s">
        <v>606</v>
      </c>
      <c r="H2704" s="129" t="s">
        <v>756</v>
      </c>
      <c r="I2704" s="199">
        <v>7325.237000000001</v>
      </c>
    </row>
    <row r="2705" spans="1:9" x14ac:dyDescent="0.25">
      <c r="A2705" s="129">
        <v>2017</v>
      </c>
      <c r="B2705" s="129" t="s">
        <v>733</v>
      </c>
      <c r="E2705" s="129" t="s">
        <v>748</v>
      </c>
      <c r="F2705" s="129" t="s">
        <v>606</v>
      </c>
      <c r="H2705" s="129" t="s">
        <v>756</v>
      </c>
      <c r="I2705" s="199"/>
    </row>
    <row r="2706" spans="1:9" x14ac:dyDescent="0.25">
      <c r="A2706" s="129">
        <v>2017</v>
      </c>
      <c r="B2706" s="129" t="s">
        <v>738</v>
      </c>
      <c r="C2706" s="129" t="s">
        <v>727</v>
      </c>
      <c r="D2706" s="129" t="s">
        <v>728</v>
      </c>
      <c r="E2706" s="129" t="s">
        <v>684</v>
      </c>
      <c r="F2706" s="129" t="s">
        <v>606</v>
      </c>
      <c r="H2706" s="129" t="s">
        <v>756</v>
      </c>
      <c r="I2706" s="199">
        <v>7325.237000000001</v>
      </c>
    </row>
    <row r="2707" spans="1:9" x14ac:dyDescent="0.25">
      <c r="A2707" s="129">
        <v>2017</v>
      </c>
      <c r="C2707" s="129" t="s">
        <v>727</v>
      </c>
      <c r="D2707" s="129" t="s">
        <v>728</v>
      </c>
      <c r="E2707" s="129" t="s">
        <v>685</v>
      </c>
      <c r="F2707" s="129" t="s">
        <v>606</v>
      </c>
      <c r="H2707" s="129" t="s">
        <v>756</v>
      </c>
      <c r="I2707" s="199">
        <v>815.90200000000004</v>
      </c>
    </row>
    <row r="2708" spans="1:9" x14ac:dyDescent="0.25">
      <c r="A2708" s="129">
        <v>2017</v>
      </c>
      <c r="B2708" s="129" t="s">
        <v>733</v>
      </c>
      <c r="C2708" s="129" t="s">
        <v>727</v>
      </c>
      <c r="E2708" s="129" t="s">
        <v>749</v>
      </c>
      <c r="F2708" s="129" t="s">
        <v>606</v>
      </c>
      <c r="H2708" s="129" t="s">
        <v>756</v>
      </c>
      <c r="I2708" s="199">
        <v>2152.7600000000002</v>
      </c>
    </row>
    <row r="2709" spans="1:9" x14ac:dyDescent="0.25">
      <c r="A2709" s="129">
        <v>2017</v>
      </c>
      <c r="B2709" s="129" t="s">
        <v>733</v>
      </c>
      <c r="C2709" s="129" t="s">
        <v>727</v>
      </c>
      <c r="E2709" s="129" t="s">
        <v>750</v>
      </c>
      <c r="F2709" s="129" t="s">
        <v>606</v>
      </c>
      <c r="H2709" s="129" t="s">
        <v>756</v>
      </c>
      <c r="I2709" s="199">
        <v>132.98700000000002</v>
      </c>
    </row>
    <row r="2710" spans="1:9" x14ac:dyDescent="0.25">
      <c r="A2710" s="129">
        <v>2017</v>
      </c>
      <c r="B2710" s="129" t="s">
        <v>738</v>
      </c>
      <c r="D2710" s="129" t="s">
        <v>728</v>
      </c>
      <c r="E2710" s="129" t="s">
        <v>686</v>
      </c>
      <c r="F2710" s="129" t="s">
        <v>606</v>
      </c>
      <c r="H2710" s="129" t="s">
        <v>756</v>
      </c>
      <c r="I2710" s="199">
        <v>2285.7470000000003</v>
      </c>
    </row>
    <row r="2711" spans="1:9" x14ac:dyDescent="0.25">
      <c r="A2711" s="129">
        <v>2017</v>
      </c>
      <c r="B2711" s="129" t="s">
        <v>733</v>
      </c>
      <c r="C2711" s="129" t="s">
        <v>727</v>
      </c>
      <c r="E2711" s="129" t="s">
        <v>734</v>
      </c>
      <c r="F2711" s="129" t="s">
        <v>606</v>
      </c>
      <c r="H2711" s="129" t="s">
        <v>757</v>
      </c>
      <c r="I2711" s="199">
        <v>585.14</v>
      </c>
    </row>
    <row r="2712" spans="1:9" x14ac:dyDescent="0.25">
      <c r="A2712" s="129">
        <v>2017</v>
      </c>
      <c r="B2712" s="129" t="s">
        <v>733</v>
      </c>
      <c r="C2712" s="129" t="s">
        <v>727</v>
      </c>
      <c r="E2712" s="129" t="s">
        <v>736</v>
      </c>
      <c r="F2712" s="129" t="s">
        <v>606</v>
      </c>
      <c r="H2712" s="129" t="s">
        <v>757</v>
      </c>
      <c r="I2712" s="199">
        <v>4393.3950000000004</v>
      </c>
    </row>
    <row r="2713" spans="1:9" x14ac:dyDescent="0.25">
      <c r="A2713" s="129">
        <v>2017</v>
      </c>
      <c r="B2713" s="129" t="s">
        <v>733</v>
      </c>
      <c r="C2713" s="129" t="s">
        <v>727</v>
      </c>
      <c r="E2713" s="129" t="s">
        <v>737</v>
      </c>
      <c r="F2713" s="129" t="s">
        <v>606</v>
      </c>
      <c r="H2713" s="129" t="s">
        <v>757</v>
      </c>
      <c r="I2713" s="199">
        <v>972.09399999999994</v>
      </c>
    </row>
    <row r="2714" spans="1:9" x14ac:dyDescent="0.25">
      <c r="A2714" s="129">
        <v>2017</v>
      </c>
      <c r="B2714" s="129" t="s">
        <v>738</v>
      </c>
      <c r="D2714" s="129" t="s">
        <v>728</v>
      </c>
      <c r="E2714" s="129" t="s">
        <v>676</v>
      </c>
      <c r="F2714" s="129" t="s">
        <v>606</v>
      </c>
      <c r="H2714" s="129" t="s">
        <v>757</v>
      </c>
      <c r="I2714" s="199">
        <v>5950.6290000000008</v>
      </c>
    </row>
    <row r="2715" spans="1:9" x14ac:dyDescent="0.25">
      <c r="A2715" s="129">
        <v>2017</v>
      </c>
      <c r="C2715" s="129" t="s">
        <v>727</v>
      </c>
      <c r="D2715" s="129" t="s">
        <v>728</v>
      </c>
      <c r="E2715" s="129" t="s">
        <v>677</v>
      </c>
      <c r="F2715" s="129" t="s">
        <v>606</v>
      </c>
      <c r="H2715" s="129" t="s">
        <v>757</v>
      </c>
      <c r="I2715" s="199">
        <v>10564.2</v>
      </c>
    </row>
    <row r="2716" spans="1:9" x14ac:dyDescent="0.25">
      <c r="A2716" s="129">
        <v>2017</v>
      </c>
      <c r="B2716" s="129" t="s">
        <v>733</v>
      </c>
      <c r="C2716" s="129" t="s">
        <v>727</v>
      </c>
      <c r="E2716" s="129" t="s">
        <v>739</v>
      </c>
      <c r="F2716" s="129" t="s">
        <v>606</v>
      </c>
      <c r="H2716" s="129" t="s">
        <v>757</v>
      </c>
      <c r="I2716" s="199">
        <v>258.36699999999996</v>
      </c>
    </row>
    <row r="2717" spans="1:9" x14ac:dyDescent="0.25">
      <c r="A2717" s="129">
        <v>2017</v>
      </c>
      <c r="B2717" s="129" t="s">
        <v>733</v>
      </c>
      <c r="C2717" s="129" t="s">
        <v>727</v>
      </c>
      <c r="E2717" s="129" t="s">
        <v>740</v>
      </c>
      <c r="F2717" s="129" t="s">
        <v>606</v>
      </c>
      <c r="H2717" s="129" t="s">
        <v>757</v>
      </c>
      <c r="I2717" s="199">
        <v>451.51299999999998</v>
      </c>
    </row>
    <row r="2718" spans="1:9" x14ac:dyDescent="0.25">
      <c r="A2718" s="129">
        <v>2017</v>
      </c>
      <c r="B2718" s="129" t="s">
        <v>738</v>
      </c>
      <c r="D2718" s="129" t="s">
        <v>728</v>
      </c>
      <c r="E2718" s="129" t="s">
        <v>678</v>
      </c>
      <c r="F2718" s="129" t="s">
        <v>606</v>
      </c>
      <c r="H2718" s="129" t="s">
        <v>757</v>
      </c>
      <c r="I2718" s="199">
        <v>709.87999999999988</v>
      </c>
    </row>
    <row r="2719" spans="1:9" x14ac:dyDescent="0.25">
      <c r="A2719" s="129">
        <v>2017</v>
      </c>
      <c r="B2719" s="129" t="s">
        <v>733</v>
      </c>
      <c r="C2719" s="129" t="s">
        <v>727</v>
      </c>
      <c r="E2719" s="129" t="s">
        <v>741</v>
      </c>
      <c r="F2719" s="129" t="s">
        <v>606</v>
      </c>
      <c r="H2719" s="129" t="s">
        <v>757</v>
      </c>
      <c r="I2719" s="199">
        <v>776.80400000000009</v>
      </c>
    </row>
    <row r="2720" spans="1:9" x14ac:dyDescent="0.25">
      <c r="A2720" s="129">
        <v>2017</v>
      </c>
      <c r="B2720" s="129" t="s">
        <v>733</v>
      </c>
      <c r="C2720" s="129" t="s">
        <v>727</v>
      </c>
      <c r="E2720" s="129" t="s">
        <v>742</v>
      </c>
      <c r="F2720" s="129" t="s">
        <v>606</v>
      </c>
      <c r="H2720" s="129" t="s">
        <v>757</v>
      </c>
      <c r="I2720" s="199">
        <v>545.41200000000003</v>
      </c>
    </row>
    <row r="2721" spans="1:9" x14ac:dyDescent="0.25">
      <c r="A2721" s="129">
        <v>2017</v>
      </c>
      <c r="B2721" s="129" t="s">
        <v>738</v>
      </c>
      <c r="D2721" s="129" t="s">
        <v>728</v>
      </c>
      <c r="E2721" s="129" t="s">
        <v>679</v>
      </c>
      <c r="F2721" s="129" t="s">
        <v>606</v>
      </c>
      <c r="H2721" s="129" t="s">
        <v>757</v>
      </c>
      <c r="I2721" s="199">
        <v>1322.2160000000001</v>
      </c>
    </row>
    <row r="2722" spans="1:9" x14ac:dyDescent="0.25">
      <c r="A2722" s="129">
        <v>2017</v>
      </c>
      <c r="B2722" s="129" t="s">
        <v>733</v>
      </c>
      <c r="C2722" s="129" t="s">
        <v>727</v>
      </c>
      <c r="E2722" s="129" t="s">
        <v>743</v>
      </c>
      <c r="F2722" s="129" t="s">
        <v>606</v>
      </c>
      <c r="H2722" s="129" t="s">
        <v>757</v>
      </c>
      <c r="I2722" s="199"/>
    </row>
    <row r="2723" spans="1:9" x14ac:dyDescent="0.25">
      <c r="A2723" s="129">
        <v>2017</v>
      </c>
      <c r="B2723" s="129" t="s">
        <v>733</v>
      </c>
      <c r="C2723" s="129" t="s">
        <v>727</v>
      </c>
      <c r="E2723" s="129" t="s">
        <v>744</v>
      </c>
      <c r="F2723" s="129" t="s">
        <v>606</v>
      </c>
      <c r="H2723" s="129" t="s">
        <v>757</v>
      </c>
      <c r="I2723" s="199"/>
    </row>
    <row r="2724" spans="1:9" x14ac:dyDescent="0.25">
      <c r="A2724" s="129">
        <v>2017</v>
      </c>
      <c r="B2724" s="129" t="s">
        <v>738</v>
      </c>
      <c r="D2724" s="129" t="s">
        <v>728</v>
      </c>
      <c r="E2724" s="129" t="s">
        <v>680</v>
      </c>
      <c r="F2724" s="129" t="s">
        <v>606</v>
      </c>
      <c r="H2724" s="129" t="s">
        <v>757</v>
      </c>
      <c r="I2724" s="199">
        <v>775.46399999999994</v>
      </c>
    </row>
    <row r="2725" spans="1:9" x14ac:dyDescent="0.25">
      <c r="A2725" s="129">
        <v>2017</v>
      </c>
      <c r="C2725" s="129" t="s">
        <v>727</v>
      </c>
      <c r="D2725" s="129" t="s">
        <v>728</v>
      </c>
      <c r="E2725" s="129" t="s">
        <v>681</v>
      </c>
      <c r="F2725" s="129" t="s">
        <v>606</v>
      </c>
      <c r="H2725" s="129" t="s">
        <v>757</v>
      </c>
      <c r="I2725" s="199">
        <v>1730.646</v>
      </c>
    </row>
    <row r="2726" spans="1:9" x14ac:dyDescent="0.25">
      <c r="A2726" s="129">
        <v>2017</v>
      </c>
      <c r="B2726" s="129" t="s">
        <v>733</v>
      </c>
      <c r="C2726" s="129" t="s">
        <v>727</v>
      </c>
      <c r="E2726" s="129" t="s">
        <v>745</v>
      </c>
      <c r="F2726" s="129" t="s">
        <v>606</v>
      </c>
      <c r="H2726" s="129" t="s">
        <v>757</v>
      </c>
      <c r="I2726" s="199">
        <v>3696.0079999999998</v>
      </c>
    </row>
    <row r="2727" spans="1:9" x14ac:dyDescent="0.25">
      <c r="A2727" s="129">
        <v>2017</v>
      </c>
      <c r="B2727" s="129" t="s">
        <v>733</v>
      </c>
      <c r="C2727" s="129" t="s">
        <v>727</v>
      </c>
      <c r="E2727" s="129" t="s">
        <v>746</v>
      </c>
      <c r="F2727" s="129" t="s">
        <v>606</v>
      </c>
      <c r="H2727" s="129" t="s">
        <v>757</v>
      </c>
      <c r="I2727" s="199">
        <v>277.78699999999998</v>
      </c>
    </row>
    <row r="2728" spans="1:9" x14ac:dyDescent="0.25">
      <c r="A2728" s="129">
        <v>2017</v>
      </c>
      <c r="B2728" s="129" t="s">
        <v>738</v>
      </c>
      <c r="D2728" s="129" t="s">
        <v>728</v>
      </c>
      <c r="E2728" s="129" t="s">
        <v>682</v>
      </c>
      <c r="F2728" s="129" t="s">
        <v>606</v>
      </c>
      <c r="H2728" s="129" t="s">
        <v>757</v>
      </c>
      <c r="I2728" s="199">
        <v>3973.7949999999996</v>
      </c>
    </row>
    <row r="2729" spans="1:9" x14ac:dyDescent="0.25">
      <c r="A2729" s="129">
        <v>2017</v>
      </c>
      <c r="C2729" s="129" t="s">
        <v>727</v>
      </c>
      <c r="D2729" s="129" t="s">
        <v>728</v>
      </c>
      <c r="E2729" s="129" t="s">
        <v>683</v>
      </c>
      <c r="F2729" s="129" t="s">
        <v>606</v>
      </c>
      <c r="H2729" s="129" t="s">
        <v>757</v>
      </c>
      <c r="I2729" s="199">
        <v>685.27199999999993</v>
      </c>
    </row>
    <row r="2730" spans="1:9" x14ac:dyDescent="0.25">
      <c r="A2730" s="129">
        <v>2017</v>
      </c>
      <c r="B2730" s="129" t="s">
        <v>733</v>
      </c>
      <c r="E2730" s="129" t="s">
        <v>747</v>
      </c>
      <c r="F2730" s="129" t="s">
        <v>606</v>
      </c>
      <c r="H2730" s="129" t="s">
        <v>757</v>
      </c>
      <c r="I2730" s="199">
        <v>5810.2550000000001</v>
      </c>
    </row>
    <row r="2731" spans="1:9" x14ac:dyDescent="0.25">
      <c r="A2731" s="129">
        <v>2017</v>
      </c>
      <c r="B2731" s="129" t="s">
        <v>733</v>
      </c>
      <c r="E2731" s="129" t="s">
        <v>748</v>
      </c>
      <c r="F2731" s="129" t="s">
        <v>606</v>
      </c>
      <c r="H2731" s="129" t="s">
        <v>757</v>
      </c>
      <c r="I2731" s="199"/>
    </row>
    <row r="2732" spans="1:9" x14ac:dyDescent="0.25">
      <c r="A2732" s="129">
        <v>2017</v>
      </c>
      <c r="B2732" s="129" t="s">
        <v>738</v>
      </c>
      <c r="C2732" s="129" t="s">
        <v>727</v>
      </c>
      <c r="D2732" s="129" t="s">
        <v>728</v>
      </c>
      <c r="E2732" s="129" t="s">
        <v>684</v>
      </c>
      <c r="F2732" s="129" t="s">
        <v>606</v>
      </c>
      <c r="H2732" s="129" t="s">
        <v>757</v>
      </c>
      <c r="I2732" s="199">
        <v>5810.2550000000001</v>
      </c>
    </row>
    <row r="2733" spans="1:9" x14ac:dyDescent="0.25">
      <c r="A2733" s="129">
        <v>2017</v>
      </c>
      <c r="C2733" s="129" t="s">
        <v>727</v>
      </c>
      <c r="D2733" s="129" t="s">
        <v>728</v>
      </c>
      <c r="E2733" s="129" t="s">
        <v>685</v>
      </c>
      <c r="F2733" s="129" t="s">
        <v>606</v>
      </c>
      <c r="H2733" s="129" t="s">
        <v>757</v>
      </c>
      <c r="I2733" s="199">
        <v>573.58699999999999</v>
      </c>
    </row>
    <row r="2734" spans="1:9" x14ac:dyDescent="0.25">
      <c r="A2734" s="129">
        <v>2017</v>
      </c>
      <c r="B2734" s="129" t="s">
        <v>733</v>
      </c>
      <c r="C2734" s="129" t="s">
        <v>727</v>
      </c>
      <c r="E2734" s="129" t="s">
        <v>749</v>
      </c>
      <c r="F2734" s="129" t="s">
        <v>606</v>
      </c>
      <c r="H2734" s="129" t="s">
        <v>757</v>
      </c>
      <c r="I2734" s="199">
        <v>1641.066</v>
      </c>
    </row>
    <row r="2735" spans="1:9" x14ac:dyDescent="0.25">
      <c r="A2735" s="129">
        <v>2017</v>
      </c>
      <c r="B2735" s="129" t="s">
        <v>733</v>
      </c>
      <c r="C2735" s="129" t="s">
        <v>727</v>
      </c>
      <c r="E2735" s="129" t="s">
        <v>750</v>
      </c>
      <c r="F2735" s="129" t="s">
        <v>606</v>
      </c>
      <c r="H2735" s="129" t="s">
        <v>757</v>
      </c>
      <c r="I2735" s="199">
        <v>96.722000000000008</v>
      </c>
    </row>
    <row r="2736" spans="1:9" x14ac:dyDescent="0.25">
      <c r="A2736" s="129">
        <v>2017</v>
      </c>
      <c r="B2736" s="129" t="s">
        <v>738</v>
      </c>
      <c r="D2736" s="129" t="s">
        <v>728</v>
      </c>
      <c r="E2736" s="129" t="s">
        <v>686</v>
      </c>
      <c r="F2736" s="129" t="s">
        <v>606</v>
      </c>
      <c r="H2736" s="129" t="s">
        <v>757</v>
      </c>
      <c r="I2736" s="199">
        <v>1737.788</v>
      </c>
    </row>
    <row r="2737" spans="1:9" x14ac:dyDescent="0.25">
      <c r="A2737" s="129">
        <v>2017</v>
      </c>
      <c r="B2737" s="129" t="s">
        <v>733</v>
      </c>
      <c r="C2737" s="129" t="s">
        <v>727</v>
      </c>
      <c r="E2737" s="129" t="s">
        <v>734</v>
      </c>
      <c r="F2737" s="129" t="s">
        <v>606</v>
      </c>
      <c r="H2737" s="129" t="s">
        <v>758</v>
      </c>
      <c r="I2737" s="199">
        <v>424.77000000000004</v>
      </c>
    </row>
    <row r="2738" spans="1:9" x14ac:dyDescent="0.25">
      <c r="A2738" s="129">
        <v>2017</v>
      </c>
      <c r="B2738" s="129" t="s">
        <v>733</v>
      </c>
      <c r="C2738" s="129" t="s">
        <v>727</v>
      </c>
      <c r="E2738" s="129" t="s">
        <v>736</v>
      </c>
      <c r="F2738" s="129" t="s">
        <v>606</v>
      </c>
      <c r="H2738" s="129" t="s">
        <v>758</v>
      </c>
      <c r="I2738" s="199">
        <v>1308.8810000000001</v>
      </c>
    </row>
    <row r="2739" spans="1:9" x14ac:dyDescent="0.25">
      <c r="A2739" s="129">
        <v>2017</v>
      </c>
      <c r="B2739" s="129" t="s">
        <v>733</v>
      </c>
      <c r="C2739" s="129" t="s">
        <v>727</v>
      </c>
      <c r="E2739" s="129" t="s">
        <v>737</v>
      </c>
      <c r="F2739" s="129" t="s">
        <v>606</v>
      </c>
      <c r="H2739" s="129" t="s">
        <v>758</v>
      </c>
      <c r="I2739" s="199">
        <v>551.05000000000018</v>
      </c>
    </row>
    <row r="2740" spans="1:9" x14ac:dyDescent="0.25">
      <c r="A2740" s="129">
        <v>2017</v>
      </c>
      <c r="B2740" s="129" t="s">
        <v>738</v>
      </c>
      <c r="D2740" s="129" t="s">
        <v>728</v>
      </c>
      <c r="E2740" s="129" t="s">
        <v>676</v>
      </c>
      <c r="F2740" s="129" t="s">
        <v>606</v>
      </c>
      <c r="H2740" s="129" t="s">
        <v>758</v>
      </c>
      <c r="I2740" s="199">
        <v>2284.701</v>
      </c>
    </row>
    <row r="2741" spans="1:9" x14ac:dyDescent="0.25">
      <c r="A2741" s="129">
        <v>2017</v>
      </c>
      <c r="C2741" s="129" t="s">
        <v>727</v>
      </c>
      <c r="D2741" s="129" t="s">
        <v>728</v>
      </c>
      <c r="E2741" s="129" t="s">
        <v>677</v>
      </c>
      <c r="F2741" s="129" t="s">
        <v>606</v>
      </c>
      <c r="H2741" s="129" t="s">
        <v>758</v>
      </c>
      <c r="I2741" s="199">
        <v>3175.3180000000011</v>
      </c>
    </row>
    <row r="2742" spans="1:9" x14ac:dyDescent="0.25">
      <c r="A2742" s="129">
        <v>2017</v>
      </c>
      <c r="B2742" s="129" t="s">
        <v>733</v>
      </c>
      <c r="C2742" s="129" t="s">
        <v>727</v>
      </c>
      <c r="E2742" s="129" t="s">
        <v>739</v>
      </c>
      <c r="F2742" s="129" t="s">
        <v>606</v>
      </c>
      <c r="H2742" s="129" t="s">
        <v>758</v>
      </c>
      <c r="I2742" s="199">
        <v>80.81</v>
      </c>
    </row>
    <row r="2743" spans="1:9" x14ac:dyDescent="0.25">
      <c r="A2743" s="129">
        <v>2017</v>
      </c>
      <c r="B2743" s="129" t="s">
        <v>733</v>
      </c>
      <c r="C2743" s="129" t="s">
        <v>727</v>
      </c>
      <c r="E2743" s="129" t="s">
        <v>740</v>
      </c>
      <c r="F2743" s="129" t="s">
        <v>606</v>
      </c>
      <c r="H2743" s="129" t="s">
        <v>758</v>
      </c>
      <c r="I2743" s="199">
        <v>323.274</v>
      </c>
    </row>
    <row r="2744" spans="1:9" x14ac:dyDescent="0.25">
      <c r="A2744" s="129">
        <v>2017</v>
      </c>
      <c r="B2744" s="129" t="s">
        <v>738</v>
      </c>
      <c r="D2744" s="129" t="s">
        <v>728</v>
      </c>
      <c r="E2744" s="129" t="s">
        <v>678</v>
      </c>
      <c r="F2744" s="129" t="s">
        <v>606</v>
      </c>
      <c r="H2744" s="129" t="s">
        <v>758</v>
      </c>
      <c r="I2744" s="199">
        <v>404.084</v>
      </c>
    </row>
    <row r="2745" spans="1:9" x14ac:dyDescent="0.25">
      <c r="A2745" s="129">
        <v>2017</v>
      </c>
      <c r="B2745" s="129" t="s">
        <v>733</v>
      </c>
      <c r="C2745" s="129" t="s">
        <v>727</v>
      </c>
      <c r="E2745" s="129" t="s">
        <v>741</v>
      </c>
      <c r="F2745" s="129" t="s">
        <v>606</v>
      </c>
      <c r="H2745" s="129" t="s">
        <v>758</v>
      </c>
      <c r="I2745" s="199">
        <v>536.77099999999996</v>
      </c>
    </row>
    <row r="2746" spans="1:9" x14ac:dyDescent="0.25">
      <c r="A2746" s="129">
        <v>2017</v>
      </c>
      <c r="B2746" s="129" t="s">
        <v>733</v>
      </c>
      <c r="C2746" s="129" t="s">
        <v>727</v>
      </c>
      <c r="E2746" s="129" t="s">
        <v>742</v>
      </c>
      <c r="F2746" s="129" t="s">
        <v>606</v>
      </c>
      <c r="H2746" s="129" t="s">
        <v>758</v>
      </c>
      <c r="I2746" s="199">
        <v>190.35400000000001</v>
      </c>
    </row>
    <row r="2747" spans="1:9" x14ac:dyDescent="0.25">
      <c r="A2747" s="129">
        <v>2017</v>
      </c>
      <c r="B2747" s="129" t="s">
        <v>738</v>
      </c>
      <c r="D2747" s="129" t="s">
        <v>728</v>
      </c>
      <c r="E2747" s="129" t="s">
        <v>679</v>
      </c>
      <c r="F2747" s="129" t="s">
        <v>606</v>
      </c>
      <c r="H2747" s="129" t="s">
        <v>758</v>
      </c>
      <c r="I2747" s="199">
        <v>727.125</v>
      </c>
    </row>
    <row r="2748" spans="1:9" x14ac:dyDescent="0.25">
      <c r="A2748" s="129">
        <v>2017</v>
      </c>
      <c r="B2748" s="129" t="s">
        <v>733</v>
      </c>
      <c r="C2748" s="129" t="s">
        <v>727</v>
      </c>
      <c r="E2748" s="129" t="s">
        <v>743</v>
      </c>
      <c r="F2748" s="129" t="s">
        <v>606</v>
      </c>
      <c r="H2748" s="129" t="s">
        <v>758</v>
      </c>
      <c r="I2748" s="199"/>
    </row>
    <row r="2749" spans="1:9" x14ac:dyDescent="0.25">
      <c r="A2749" s="129">
        <v>2017</v>
      </c>
      <c r="B2749" s="129" t="s">
        <v>733</v>
      </c>
      <c r="C2749" s="129" t="s">
        <v>727</v>
      </c>
      <c r="E2749" s="129" t="s">
        <v>744</v>
      </c>
      <c r="F2749" s="129" t="s">
        <v>606</v>
      </c>
      <c r="H2749" s="129" t="s">
        <v>758</v>
      </c>
      <c r="I2749" s="199"/>
    </row>
    <row r="2750" spans="1:9" x14ac:dyDescent="0.25">
      <c r="A2750" s="129">
        <v>2017</v>
      </c>
      <c r="B2750" s="129" t="s">
        <v>738</v>
      </c>
      <c r="D2750" s="129" t="s">
        <v>728</v>
      </c>
      <c r="E2750" s="129" t="s">
        <v>680</v>
      </c>
      <c r="F2750" s="129" t="s">
        <v>606</v>
      </c>
      <c r="H2750" s="129" t="s">
        <v>758</v>
      </c>
      <c r="I2750" s="199">
        <v>449.69600000000003</v>
      </c>
    </row>
    <row r="2751" spans="1:9" x14ac:dyDescent="0.25">
      <c r="A2751" s="129">
        <v>2017</v>
      </c>
      <c r="C2751" s="129" t="s">
        <v>727</v>
      </c>
      <c r="D2751" s="129" t="s">
        <v>728</v>
      </c>
      <c r="E2751" s="129" t="s">
        <v>681</v>
      </c>
      <c r="F2751" s="129" t="s">
        <v>606</v>
      </c>
      <c r="H2751" s="129" t="s">
        <v>758</v>
      </c>
      <c r="I2751" s="199">
        <v>856.6640000000001</v>
      </c>
    </row>
    <row r="2752" spans="1:9" x14ac:dyDescent="0.25">
      <c r="A2752" s="129">
        <v>2017</v>
      </c>
      <c r="B2752" s="129" t="s">
        <v>733</v>
      </c>
      <c r="C2752" s="129" t="s">
        <v>727</v>
      </c>
      <c r="E2752" s="129" t="s">
        <v>745</v>
      </c>
      <c r="F2752" s="129" t="s">
        <v>606</v>
      </c>
      <c r="H2752" s="129" t="s">
        <v>758</v>
      </c>
      <c r="I2752" s="199">
        <v>1693.3379999999997</v>
      </c>
    </row>
    <row r="2753" spans="1:9" x14ac:dyDescent="0.25">
      <c r="A2753" s="129">
        <v>2017</v>
      </c>
      <c r="B2753" s="129" t="s">
        <v>733</v>
      </c>
      <c r="C2753" s="129" t="s">
        <v>727</v>
      </c>
      <c r="E2753" s="129" t="s">
        <v>746</v>
      </c>
      <c r="F2753" s="129" t="s">
        <v>606</v>
      </c>
      <c r="H2753" s="129" t="s">
        <v>758</v>
      </c>
      <c r="I2753" s="199">
        <v>192.67699999999996</v>
      </c>
    </row>
    <row r="2754" spans="1:9" x14ac:dyDescent="0.25">
      <c r="A2754" s="129">
        <v>2017</v>
      </c>
      <c r="B2754" s="129" t="s">
        <v>738</v>
      </c>
      <c r="D2754" s="129" t="s">
        <v>728</v>
      </c>
      <c r="E2754" s="129" t="s">
        <v>682</v>
      </c>
      <c r="F2754" s="129" t="s">
        <v>606</v>
      </c>
      <c r="H2754" s="129" t="s">
        <v>758</v>
      </c>
      <c r="I2754" s="199">
        <v>1886.0149999999996</v>
      </c>
    </row>
    <row r="2755" spans="1:9" x14ac:dyDescent="0.25">
      <c r="A2755" s="129">
        <v>2017</v>
      </c>
      <c r="C2755" s="129" t="s">
        <v>727</v>
      </c>
      <c r="D2755" s="129" t="s">
        <v>728</v>
      </c>
      <c r="E2755" s="129" t="s">
        <v>683</v>
      </c>
      <c r="F2755" s="129" t="s">
        <v>606</v>
      </c>
      <c r="H2755" s="129" t="s">
        <v>758</v>
      </c>
      <c r="I2755" s="199">
        <v>650.22299999999984</v>
      </c>
    </row>
    <row r="2756" spans="1:9" x14ac:dyDescent="0.25">
      <c r="A2756" s="129">
        <v>2017</v>
      </c>
      <c r="B2756" s="129" t="s">
        <v>733</v>
      </c>
      <c r="E2756" s="129" t="s">
        <v>747</v>
      </c>
      <c r="F2756" s="129" t="s">
        <v>606</v>
      </c>
      <c r="H2756" s="129" t="s">
        <v>758</v>
      </c>
      <c r="I2756" s="199">
        <v>1514.9820000000004</v>
      </c>
    </row>
    <row r="2757" spans="1:9" x14ac:dyDescent="0.25">
      <c r="A2757" s="129">
        <v>2017</v>
      </c>
      <c r="B2757" s="129" t="s">
        <v>733</v>
      </c>
      <c r="E2757" s="129" t="s">
        <v>748</v>
      </c>
      <c r="F2757" s="129" t="s">
        <v>606</v>
      </c>
      <c r="H2757" s="129" t="s">
        <v>758</v>
      </c>
      <c r="I2757" s="199"/>
    </row>
    <row r="2758" spans="1:9" x14ac:dyDescent="0.25">
      <c r="A2758" s="129">
        <v>2017</v>
      </c>
      <c r="B2758" s="129" t="s">
        <v>738</v>
      </c>
      <c r="C2758" s="129" t="s">
        <v>727</v>
      </c>
      <c r="D2758" s="129" t="s">
        <v>728</v>
      </c>
      <c r="E2758" s="129" t="s">
        <v>684</v>
      </c>
      <c r="F2758" s="129" t="s">
        <v>606</v>
      </c>
      <c r="H2758" s="129" t="s">
        <v>758</v>
      </c>
      <c r="I2758" s="199">
        <v>1514.9820000000004</v>
      </c>
    </row>
    <row r="2759" spans="1:9" x14ac:dyDescent="0.25">
      <c r="A2759" s="129">
        <v>2017</v>
      </c>
      <c r="C2759" s="129" t="s">
        <v>727</v>
      </c>
      <c r="D2759" s="129" t="s">
        <v>728</v>
      </c>
      <c r="E2759" s="129" t="s">
        <v>685</v>
      </c>
      <c r="F2759" s="129" t="s">
        <v>606</v>
      </c>
      <c r="H2759" s="129" t="s">
        <v>758</v>
      </c>
      <c r="I2759" s="199">
        <v>242.315</v>
      </c>
    </row>
    <row r="2760" spans="1:9" x14ac:dyDescent="0.25">
      <c r="A2760" s="129">
        <v>2017</v>
      </c>
      <c r="B2760" s="129" t="s">
        <v>733</v>
      </c>
      <c r="C2760" s="129" t="s">
        <v>727</v>
      </c>
      <c r="E2760" s="129" t="s">
        <v>749</v>
      </c>
      <c r="F2760" s="129" t="s">
        <v>606</v>
      </c>
      <c r="H2760" s="129" t="s">
        <v>758</v>
      </c>
      <c r="I2760" s="199">
        <v>511.69399999999996</v>
      </c>
    </row>
    <row r="2761" spans="1:9" x14ac:dyDescent="0.25">
      <c r="A2761" s="129">
        <v>2017</v>
      </c>
      <c r="B2761" s="129" t="s">
        <v>733</v>
      </c>
      <c r="C2761" s="129" t="s">
        <v>727</v>
      </c>
      <c r="E2761" s="129" t="s">
        <v>750</v>
      </c>
      <c r="F2761" s="129" t="s">
        <v>606</v>
      </c>
      <c r="H2761" s="129" t="s">
        <v>758</v>
      </c>
      <c r="I2761" s="199">
        <v>36.265000000000001</v>
      </c>
    </row>
    <row r="2762" spans="1:9" x14ac:dyDescent="0.25">
      <c r="A2762" s="129">
        <v>2017</v>
      </c>
      <c r="B2762" s="129" t="s">
        <v>738</v>
      </c>
      <c r="D2762" s="129" t="s">
        <v>728</v>
      </c>
      <c r="E2762" s="129" t="s">
        <v>686</v>
      </c>
      <c r="F2762" s="129" t="s">
        <v>606</v>
      </c>
      <c r="H2762" s="129" t="s">
        <v>758</v>
      </c>
      <c r="I2762" s="199">
        <v>547.95899999999995</v>
      </c>
    </row>
    <row r="2763" spans="1:9" x14ac:dyDescent="0.25">
      <c r="A2763" s="129">
        <v>2017</v>
      </c>
      <c r="B2763" s="129" t="s">
        <v>733</v>
      </c>
      <c r="C2763" s="129" t="s">
        <v>727</v>
      </c>
      <c r="E2763" s="129" t="s">
        <v>734</v>
      </c>
      <c r="F2763" s="129" t="s">
        <v>606</v>
      </c>
      <c r="H2763" s="129" t="s">
        <v>759</v>
      </c>
      <c r="I2763" s="199">
        <v>3.4480509947318652</v>
      </c>
    </row>
    <row r="2764" spans="1:9" x14ac:dyDescent="0.25">
      <c r="A2764" s="129">
        <v>2017</v>
      </c>
      <c r="B2764" s="129" t="s">
        <v>733</v>
      </c>
      <c r="C2764" s="129" t="s">
        <v>727</v>
      </c>
      <c r="E2764" s="129" t="s">
        <v>736</v>
      </c>
      <c r="F2764" s="129" t="s">
        <v>606</v>
      </c>
      <c r="H2764" s="129" t="s">
        <v>759</v>
      </c>
      <c r="I2764" s="199">
        <v>9.4351057633759563</v>
      </c>
    </row>
    <row r="2765" spans="1:9" x14ac:dyDescent="0.25">
      <c r="A2765" s="129">
        <v>2017</v>
      </c>
      <c r="B2765" s="129" t="s">
        <v>733</v>
      </c>
      <c r="C2765" s="129" t="s">
        <v>727</v>
      </c>
      <c r="E2765" s="129" t="s">
        <v>737</v>
      </c>
      <c r="F2765" s="129" t="s">
        <v>606</v>
      </c>
      <c r="H2765" s="129" t="s">
        <v>759</v>
      </c>
      <c r="I2765" s="199">
        <v>5.4453620483779872</v>
      </c>
    </row>
    <row r="2766" spans="1:9" x14ac:dyDescent="0.25">
      <c r="A2766" s="129">
        <v>2017</v>
      </c>
      <c r="B2766" s="129" t="s">
        <v>738</v>
      </c>
      <c r="D2766" s="129" t="s">
        <v>728</v>
      </c>
      <c r="E2766" s="129" t="s">
        <v>676</v>
      </c>
      <c r="F2766" s="129" t="s">
        <v>606</v>
      </c>
      <c r="H2766" s="129" t="s">
        <v>759</v>
      </c>
      <c r="I2766" s="199">
        <v>6.997030523163196</v>
      </c>
    </row>
    <row r="2767" spans="1:9" x14ac:dyDescent="0.25">
      <c r="A2767" s="129">
        <v>2017</v>
      </c>
      <c r="C2767" s="129" t="s">
        <v>727</v>
      </c>
      <c r="D2767" s="129" t="s">
        <v>728</v>
      </c>
      <c r="E2767" s="129" t="s">
        <v>677</v>
      </c>
      <c r="F2767" s="129" t="s">
        <v>606</v>
      </c>
      <c r="H2767" s="129" t="s">
        <v>759</v>
      </c>
      <c r="I2767" s="199">
        <v>20.60642301041306</v>
      </c>
    </row>
    <row r="2768" spans="1:9" x14ac:dyDescent="0.25">
      <c r="A2768" s="129">
        <v>2017</v>
      </c>
      <c r="B2768" s="129" t="s">
        <v>733</v>
      </c>
      <c r="C2768" s="129" t="s">
        <v>727</v>
      </c>
      <c r="E2768" s="129" t="s">
        <v>739</v>
      </c>
      <c r="F2768" s="129" t="s">
        <v>606</v>
      </c>
      <c r="H2768" s="129" t="s">
        <v>759</v>
      </c>
      <c r="I2768" s="199">
        <v>1.7288190019878686</v>
      </c>
    </row>
    <row r="2769" spans="1:9" x14ac:dyDescent="0.25">
      <c r="A2769" s="129">
        <v>2017</v>
      </c>
      <c r="B2769" s="129" t="s">
        <v>733</v>
      </c>
      <c r="C2769" s="129" t="s">
        <v>727</v>
      </c>
      <c r="E2769" s="129" t="s">
        <v>740</v>
      </c>
      <c r="F2769" s="129" t="s">
        <v>606</v>
      </c>
      <c r="H2769" s="129" t="s">
        <v>759</v>
      </c>
      <c r="I2769" s="199">
        <v>4.0890388908533399</v>
      </c>
    </row>
    <row r="2770" spans="1:9" x14ac:dyDescent="0.25">
      <c r="A2770" s="129">
        <v>2017</v>
      </c>
      <c r="B2770" s="129" t="s">
        <v>738</v>
      </c>
      <c r="D2770" s="129" t="s">
        <v>728</v>
      </c>
      <c r="E2770" s="129" t="s">
        <v>678</v>
      </c>
      <c r="F2770" s="129" t="s">
        <v>606</v>
      </c>
      <c r="H2770" s="129" t="s">
        <v>759</v>
      </c>
      <c r="I2770" s="199">
        <v>2.8883939336581368</v>
      </c>
    </row>
    <row r="2771" spans="1:9" x14ac:dyDescent="0.25">
      <c r="A2771" s="129">
        <v>2017</v>
      </c>
      <c r="B2771" s="129" t="s">
        <v>733</v>
      </c>
      <c r="C2771" s="129" t="s">
        <v>727</v>
      </c>
      <c r="E2771" s="129" t="s">
        <v>741</v>
      </c>
      <c r="F2771" s="129" t="s">
        <v>606</v>
      </c>
      <c r="H2771" s="129" t="s">
        <v>759</v>
      </c>
      <c r="I2771" s="199">
        <v>5.3170841293999551</v>
      </c>
    </row>
    <row r="2772" spans="1:9" x14ac:dyDescent="0.25">
      <c r="A2772" s="129">
        <v>2017</v>
      </c>
      <c r="B2772" s="129" t="s">
        <v>733</v>
      </c>
      <c r="C2772" s="129" t="s">
        <v>727</v>
      </c>
      <c r="E2772" s="129" t="s">
        <v>742</v>
      </c>
      <c r="F2772" s="129" t="s">
        <v>606</v>
      </c>
      <c r="H2772" s="129" t="s">
        <v>759</v>
      </c>
      <c r="I2772" s="199">
        <v>4.2454488278026865</v>
      </c>
    </row>
    <row r="2773" spans="1:9" x14ac:dyDescent="0.25">
      <c r="A2773" s="129">
        <v>2017</v>
      </c>
      <c r="B2773" s="129" t="s">
        <v>738</v>
      </c>
      <c r="D2773" s="129" t="s">
        <v>728</v>
      </c>
      <c r="E2773" s="129" t="s">
        <v>679</v>
      </c>
      <c r="F2773" s="129" t="s">
        <v>606</v>
      </c>
      <c r="H2773" s="129" t="s">
        <v>759</v>
      </c>
      <c r="I2773" s="199">
        <v>4.8752625756800807</v>
      </c>
    </row>
    <row r="2774" spans="1:9" x14ac:dyDescent="0.25">
      <c r="A2774" s="129">
        <v>2017</v>
      </c>
      <c r="B2774" s="129" t="s">
        <v>733</v>
      </c>
      <c r="C2774" s="129" t="s">
        <v>727</v>
      </c>
      <c r="E2774" s="129" t="s">
        <v>743</v>
      </c>
      <c r="F2774" s="129" t="s">
        <v>606</v>
      </c>
      <c r="H2774" s="129" t="s">
        <v>759</v>
      </c>
      <c r="I2774" s="199"/>
    </row>
    <row r="2775" spans="1:9" x14ac:dyDescent="0.25">
      <c r="A2775" s="129">
        <v>2017</v>
      </c>
      <c r="B2775" s="129" t="s">
        <v>733</v>
      </c>
      <c r="C2775" s="129" t="s">
        <v>727</v>
      </c>
      <c r="E2775" s="129" t="s">
        <v>744</v>
      </c>
      <c r="F2775" s="129" t="s">
        <v>606</v>
      </c>
      <c r="H2775" s="129" t="s">
        <v>759</v>
      </c>
      <c r="I2775" s="199"/>
    </row>
    <row r="2776" spans="1:9" x14ac:dyDescent="0.25">
      <c r="A2776" s="129">
        <v>2017</v>
      </c>
      <c r="B2776" s="129" t="s">
        <v>738</v>
      </c>
      <c r="D2776" s="129" t="s">
        <v>728</v>
      </c>
      <c r="E2776" s="129" t="s">
        <v>680</v>
      </c>
      <c r="F2776" s="129" t="s">
        <v>606</v>
      </c>
      <c r="H2776" s="129" t="s">
        <v>759</v>
      </c>
      <c r="I2776" s="199">
        <v>4.1440380998768784</v>
      </c>
    </row>
    <row r="2777" spans="1:9" x14ac:dyDescent="0.25">
      <c r="A2777" s="129">
        <v>2017</v>
      </c>
      <c r="C2777" s="129" t="s">
        <v>727</v>
      </c>
      <c r="D2777" s="129" t="s">
        <v>728</v>
      </c>
      <c r="E2777" s="129" t="s">
        <v>681</v>
      </c>
      <c r="F2777" s="129" t="s">
        <v>606</v>
      </c>
      <c r="H2777" s="129" t="s">
        <v>759</v>
      </c>
      <c r="I2777" s="199">
        <v>5.4813102723590328</v>
      </c>
    </row>
    <row r="2778" spans="1:9" x14ac:dyDescent="0.25">
      <c r="A2778" s="129">
        <v>2017</v>
      </c>
      <c r="B2778" s="129" t="s">
        <v>733</v>
      </c>
      <c r="C2778" s="129" t="s">
        <v>727</v>
      </c>
      <c r="E2778" s="129" t="s">
        <v>745</v>
      </c>
      <c r="F2778" s="129" t="s">
        <v>606</v>
      </c>
      <c r="H2778" s="129" t="s">
        <v>759</v>
      </c>
      <c r="I2778" s="199">
        <v>10.364864423045486</v>
      </c>
    </row>
    <row r="2779" spans="1:9" x14ac:dyDescent="0.25">
      <c r="A2779" s="129">
        <v>2017</v>
      </c>
      <c r="B2779" s="129" t="s">
        <v>733</v>
      </c>
      <c r="C2779" s="129" t="s">
        <v>727</v>
      </c>
      <c r="E2779" s="129" t="s">
        <v>746</v>
      </c>
      <c r="F2779" s="129" t="s">
        <v>606</v>
      </c>
      <c r="H2779" s="129" t="s">
        <v>759</v>
      </c>
      <c r="I2779" s="199">
        <v>4.2666279723577523</v>
      </c>
    </row>
    <row r="2780" spans="1:9" x14ac:dyDescent="0.25">
      <c r="A2780" s="129">
        <v>2017</v>
      </c>
      <c r="B2780" s="129" t="s">
        <v>738</v>
      </c>
      <c r="D2780" s="129" t="s">
        <v>728</v>
      </c>
      <c r="E2780" s="129" t="s">
        <v>682</v>
      </c>
      <c r="F2780" s="129" t="s">
        <v>606</v>
      </c>
      <c r="H2780" s="129" t="s">
        <v>759</v>
      </c>
      <c r="I2780" s="199">
        <v>9.2979059992478916</v>
      </c>
    </row>
    <row r="2781" spans="1:9" x14ac:dyDescent="0.25">
      <c r="A2781" s="129">
        <v>2017</v>
      </c>
      <c r="C2781" s="129" t="s">
        <v>727</v>
      </c>
      <c r="D2781" s="129" t="s">
        <v>728</v>
      </c>
      <c r="E2781" s="129" t="s">
        <v>683</v>
      </c>
      <c r="F2781" s="129" t="s">
        <v>606</v>
      </c>
      <c r="H2781" s="129" t="s">
        <v>759</v>
      </c>
      <c r="I2781" s="199">
        <v>5.0154915613240494</v>
      </c>
    </row>
    <row r="2782" spans="1:9" x14ac:dyDescent="0.25">
      <c r="A2782" s="129">
        <v>2017</v>
      </c>
      <c r="B2782" s="129" t="s">
        <v>733</v>
      </c>
      <c r="E2782" s="129" t="s">
        <v>747</v>
      </c>
      <c r="F2782" s="129" t="s">
        <v>606</v>
      </c>
      <c r="H2782" s="129" t="s">
        <v>759</v>
      </c>
      <c r="I2782" s="199"/>
    </row>
    <row r="2783" spans="1:9" x14ac:dyDescent="0.25">
      <c r="A2783" s="129">
        <v>2017</v>
      </c>
      <c r="B2783" s="129" t="s">
        <v>733</v>
      </c>
      <c r="E2783" s="129" t="s">
        <v>748</v>
      </c>
      <c r="F2783" s="129" t="s">
        <v>606</v>
      </c>
      <c r="H2783" s="129" t="s">
        <v>759</v>
      </c>
      <c r="I2783" s="199"/>
    </row>
    <row r="2784" spans="1:9" x14ac:dyDescent="0.25">
      <c r="A2784" s="129">
        <v>2017</v>
      </c>
      <c r="B2784" s="129" t="s">
        <v>738</v>
      </c>
      <c r="C2784" s="129" t="s">
        <v>727</v>
      </c>
      <c r="D2784" s="129" t="s">
        <v>728</v>
      </c>
      <c r="E2784" s="129" t="s">
        <v>684</v>
      </c>
      <c r="F2784" s="129" t="s">
        <v>606</v>
      </c>
      <c r="H2784" s="129" t="s">
        <v>759</v>
      </c>
      <c r="I2784" s="199">
        <v>16.113729553273679</v>
      </c>
    </row>
    <row r="2785" spans="1:9" x14ac:dyDescent="0.25">
      <c r="A2785" s="129">
        <v>2017</v>
      </c>
      <c r="C2785" s="129" t="s">
        <v>727</v>
      </c>
      <c r="D2785" s="129" t="s">
        <v>728</v>
      </c>
      <c r="E2785" s="129" t="s">
        <v>685</v>
      </c>
      <c r="F2785" s="129" t="s">
        <v>606</v>
      </c>
      <c r="H2785" s="129" t="s">
        <v>759</v>
      </c>
      <c r="I2785" s="199">
        <v>3.3594739485971687</v>
      </c>
    </row>
    <row r="2786" spans="1:9" x14ac:dyDescent="0.25">
      <c r="A2786" s="129">
        <v>2017</v>
      </c>
      <c r="B2786" s="129" t="s">
        <v>733</v>
      </c>
      <c r="C2786" s="129" t="s">
        <v>727</v>
      </c>
      <c r="E2786" s="129" t="s">
        <v>749</v>
      </c>
      <c r="F2786" s="129" t="s">
        <v>606</v>
      </c>
      <c r="H2786" s="129" t="s">
        <v>759</v>
      </c>
      <c r="I2786" s="199">
        <v>12.997246908809892</v>
      </c>
    </row>
    <row r="2787" spans="1:9" x14ac:dyDescent="0.25">
      <c r="A2787" s="129">
        <v>2017</v>
      </c>
      <c r="B2787" s="129" t="s">
        <v>733</v>
      </c>
      <c r="C2787" s="129" t="s">
        <v>727</v>
      </c>
      <c r="E2787" s="129" t="s">
        <v>750</v>
      </c>
      <c r="F2787" s="129" t="s">
        <v>606</v>
      </c>
      <c r="H2787" s="129" t="s">
        <v>759</v>
      </c>
      <c r="I2787" s="199">
        <v>1.7589709675286027</v>
      </c>
    </row>
    <row r="2788" spans="1:9" x14ac:dyDescent="0.25">
      <c r="A2788" s="129">
        <v>2017</v>
      </c>
      <c r="B2788" s="129" t="s">
        <v>738</v>
      </c>
      <c r="D2788" s="129" t="s">
        <v>728</v>
      </c>
      <c r="E2788" s="129" t="s">
        <v>686</v>
      </c>
      <c r="F2788" s="129" t="s">
        <v>606</v>
      </c>
      <c r="H2788" s="129" t="s">
        <v>759</v>
      </c>
      <c r="I2788" s="199">
        <v>9.4537908272362188</v>
      </c>
    </row>
    <row r="2789" spans="1:9" x14ac:dyDescent="0.25">
      <c r="A2789" s="129">
        <v>2018</v>
      </c>
      <c r="B2789" s="129" t="s">
        <v>733</v>
      </c>
      <c r="C2789" s="129" t="s">
        <v>727</v>
      </c>
      <c r="E2789" s="129" t="s">
        <v>734</v>
      </c>
      <c r="F2789" s="129" t="s">
        <v>606</v>
      </c>
      <c r="H2789" s="129" t="s">
        <v>756</v>
      </c>
      <c r="I2789" s="199">
        <v>1003.8407550357314</v>
      </c>
    </row>
    <row r="2790" spans="1:9" x14ac:dyDescent="0.25">
      <c r="A2790" s="129">
        <v>2018</v>
      </c>
      <c r="B2790" s="129" t="s">
        <v>733</v>
      </c>
      <c r="C2790" s="129" t="s">
        <v>727</v>
      </c>
      <c r="E2790" s="129" t="s">
        <v>736</v>
      </c>
      <c r="F2790" s="129" t="s">
        <v>606</v>
      </c>
      <c r="H2790" s="129" t="s">
        <v>756</v>
      </c>
      <c r="I2790" s="199">
        <v>5817.6107899798826</v>
      </c>
    </row>
    <row r="2791" spans="1:9" x14ac:dyDescent="0.25">
      <c r="A2791" s="129">
        <v>2018</v>
      </c>
      <c r="B2791" s="129" t="s">
        <v>733</v>
      </c>
      <c r="C2791" s="129" t="s">
        <v>727</v>
      </c>
      <c r="E2791" s="129" t="s">
        <v>737</v>
      </c>
      <c r="F2791" s="129" t="s">
        <v>606</v>
      </c>
      <c r="H2791" s="129" t="s">
        <v>756</v>
      </c>
      <c r="I2791" s="199">
        <v>1361.680597161253</v>
      </c>
    </row>
    <row r="2792" spans="1:9" x14ac:dyDescent="0.25">
      <c r="A2792" s="129">
        <v>2018</v>
      </c>
      <c r="B2792" s="129" t="s">
        <v>738</v>
      </c>
      <c r="D2792" s="129" t="s">
        <v>728</v>
      </c>
      <c r="E2792" s="129" t="s">
        <v>676</v>
      </c>
      <c r="F2792" s="129" t="s">
        <v>606</v>
      </c>
      <c r="H2792" s="129" t="s">
        <v>756</v>
      </c>
      <c r="I2792" s="199">
        <v>8183.1321421768671</v>
      </c>
    </row>
    <row r="2793" spans="1:9" x14ac:dyDescent="0.25">
      <c r="A2793" s="129">
        <v>2018</v>
      </c>
      <c r="C2793" s="129" t="s">
        <v>727</v>
      </c>
      <c r="D2793" s="129" t="s">
        <v>728</v>
      </c>
      <c r="E2793" s="129" t="s">
        <v>677</v>
      </c>
      <c r="F2793" s="129" t="s">
        <v>606</v>
      </c>
      <c r="H2793" s="129" t="s">
        <v>756</v>
      </c>
      <c r="I2793" s="199">
        <v>13638.627408545643</v>
      </c>
    </row>
    <row r="2794" spans="1:9" x14ac:dyDescent="0.25">
      <c r="A2794" s="129">
        <v>2018</v>
      </c>
      <c r="B2794" s="129" t="s">
        <v>733</v>
      </c>
      <c r="C2794" s="129" t="s">
        <v>727</v>
      </c>
      <c r="E2794" s="129" t="s">
        <v>739</v>
      </c>
      <c r="F2794" s="129" t="s">
        <v>606</v>
      </c>
      <c r="H2794" s="129" t="s">
        <v>756</v>
      </c>
      <c r="I2794" s="199">
        <v>474.48999049589469</v>
      </c>
    </row>
    <row r="2795" spans="1:9" x14ac:dyDescent="0.25">
      <c r="A2795" s="129">
        <v>2018</v>
      </c>
      <c r="B2795" s="129" t="s">
        <v>733</v>
      </c>
      <c r="C2795" s="129" t="s">
        <v>727</v>
      </c>
      <c r="E2795" s="129" t="s">
        <v>740</v>
      </c>
      <c r="F2795" s="129" t="s">
        <v>606</v>
      </c>
      <c r="H2795" s="129" t="s">
        <v>756</v>
      </c>
      <c r="I2795" s="199">
        <v>690.35824581592465</v>
      </c>
    </row>
    <row r="2796" spans="1:9" x14ac:dyDescent="0.25">
      <c r="A2796" s="129">
        <v>2018</v>
      </c>
      <c r="B2796" s="129" t="s">
        <v>738</v>
      </c>
      <c r="D2796" s="129" t="s">
        <v>728</v>
      </c>
      <c r="E2796" s="129" t="s">
        <v>678</v>
      </c>
      <c r="F2796" s="129" t="s">
        <v>606</v>
      </c>
      <c r="H2796" s="129" t="s">
        <v>756</v>
      </c>
      <c r="I2796" s="199">
        <v>1164.8482363118194</v>
      </c>
    </row>
    <row r="2797" spans="1:9" x14ac:dyDescent="0.25">
      <c r="A2797" s="129">
        <v>2018</v>
      </c>
      <c r="B2797" s="129" t="s">
        <v>733</v>
      </c>
      <c r="C2797" s="129" t="s">
        <v>727</v>
      </c>
      <c r="E2797" s="129" t="s">
        <v>741</v>
      </c>
      <c r="F2797" s="129" t="s">
        <v>606</v>
      </c>
      <c r="H2797" s="129" t="s">
        <v>756</v>
      </c>
      <c r="I2797" s="199">
        <v>1276.2628385739968</v>
      </c>
    </row>
    <row r="2798" spans="1:9" x14ac:dyDescent="0.25">
      <c r="A2798" s="129">
        <v>2018</v>
      </c>
      <c r="B2798" s="129" t="s">
        <v>733</v>
      </c>
      <c r="C2798" s="129" t="s">
        <v>727</v>
      </c>
      <c r="E2798" s="129" t="s">
        <v>742</v>
      </c>
      <c r="F2798" s="129" t="s">
        <v>606</v>
      </c>
      <c r="H2798" s="129" t="s">
        <v>756</v>
      </c>
      <c r="I2798" s="199">
        <v>748.46794505679725</v>
      </c>
    </row>
    <row r="2799" spans="1:9" x14ac:dyDescent="0.25">
      <c r="A2799" s="129">
        <v>2018</v>
      </c>
      <c r="B2799" s="129" t="s">
        <v>738</v>
      </c>
      <c r="D2799" s="129" t="s">
        <v>728</v>
      </c>
      <c r="E2799" s="129" t="s">
        <v>679</v>
      </c>
      <c r="F2799" s="129" t="s">
        <v>606</v>
      </c>
      <c r="H2799" s="129" t="s">
        <v>756</v>
      </c>
      <c r="I2799" s="199">
        <v>2024.7307836307941</v>
      </c>
    </row>
    <row r="2800" spans="1:9" x14ac:dyDescent="0.25">
      <c r="A2800" s="129">
        <v>2018</v>
      </c>
      <c r="B2800" s="129" t="s">
        <v>733</v>
      </c>
      <c r="C2800" s="129" t="s">
        <v>727</v>
      </c>
      <c r="E2800" s="129" t="s">
        <v>743</v>
      </c>
      <c r="F2800" s="129" t="s">
        <v>606</v>
      </c>
      <c r="H2800" s="129" t="s">
        <v>756</v>
      </c>
      <c r="I2800" s="199"/>
    </row>
    <row r="2801" spans="1:9" x14ac:dyDescent="0.25">
      <c r="A2801" s="129">
        <v>2018</v>
      </c>
      <c r="B2801" s="129" t="s">
        <v>733</v>
      </c>
      <c r="C2801" s="129" t="s">
        <v>727</v>
      </c>
      <c r="E2801" s="129" t="s">
        <v>744</v>
      </c>
      <c r="F2801" s="129" t="s">
        <v>606</v>
      </c>
      <c r="H2801" s="129" t="s">
        <v>756</v>
      </c>
      <c r="I2801" s="199"/>
    </row>
    <row r="2802" spans="1:9" x14ac:dyDescent="0.25">
      <c r="A2802" s="129">
        <v>2018</v>
      </c>
      <c r="B2802" s="129" t="s">
        <v>738</v>
      </c>
      <c r="D2802" s="129" t="s">
        <v>728</v>
      </c>
      <c r="E2802" s="129" t="s">
        <v>680</v>
      </c>
      <c r="F2802" s="129" t="s">
        <v>606</v>
      </c>
      <c r="H2802" s="129" t="s">
        <v>756</v>
      </c>
      <c r="I2802" s="199">
        <v>1245.6655177761227</v>
      </c>
    </row>
    <row r="2803" spans="1:9" x14ac:dyDescent="0.25">
      <c r="A2803" s="129">
        <v>2018</v>
      </c>
      <c r="C2803" s="129" t="s">
        <v>727</v>
      </c>
      <c r="D2803" s="129" t="s">
        <v>728</v>
      </c>
      <c r="E2803" s="129" t="s">
        <v>681</v>
      </c>
      <c r="F2803" s="129" t="s">
        <v>606</v>
      </c>
      <c r="H2803" s="129" t="s">
        <v>756</v>
      </c>
      <c r="I2803" s="199">
        <v>2558.4430783897287</v>
      </c>
    </row>
    <row r="2804" spans="1:9" x14ac:dyDescent="0.25">
      <c r="A2804" s="129">
        <v>2018</v>
      </c>
      <c r="B2804" s="129" t="s">
        <v>733</v>
      </c>
      <c r="C2804" s="129" t="s">
        <v>727</v>
      </c>
      <c r="E2804" s="129" t="s">
        <v>745</v>
      </c>
      <c r="F2804" s="129" t="s">
        <v>606</v>
      </c>
      <c r="H2804" s="129" t="s">
        <v>756</v>
      </c>
      <c r="I2804" s="199">
        <v>5515.1655788523603</v>
      </c>
    </row>
    <row r="2805" spans="1:9" x14ac:dyDescent="0.25">
      <c r="A2805" s="129">
        <v>2018</v>
      </c>
      <c r="B2805" s="129" t="s">
        <v>733</v>
      </c>
      <c r="C2805" s="129" t="s">
        <v>727</v>
      </c>
      <c r="E2805" s="129" t="s">
        <v>746</v>
      </c>
      <c r="F2805" s="129" t="s">
        <v>606</v>
      </c>
      <c r="H2805" s="129" t="s">
        <v>756</v>
      </c>
      <c r="I2805" s="199">
        <v>369.25299999999993</v>
      </c>
    </row>
    <row r="2806" spans="1:9" x14ac:dyDescent="0.25">
      <c r="A2806" s="129">
        <v>2018</v>
      </c>
      <c r="B2806" s="129" t="s">
        <v>738</v>
      </c>
      <c r="D2806" s="129" t="s">
        <v>728</v>
      </c>
      <c r="E2806" s="129" t="s">
        <v>682</v>
      </c>
      <c r="F2806" s="129" t="s">
        <v>606</v>
      </c>
      <c r="H2806" s="129" t="s">
        <v>756</v>
      </c>
      <c r="I2806" s="199">
        <v>5884.41857885236</v>
      </c>
    </row>
    <row r="2807" spans="1:9" x14ac:dyDescent="0.25">
      <c r="A2807" s="129">
        <v>2018</v>
      </c>
      <c r="C2807" s="129" t="s">
        <v>727</v>
      </c>
      <c r="D2807" s="129" t="s">
        <v>728</v>
      </c>
      <c r="E2807" s="129" t="s">
        <v>683</v>
      </c>
      <c r="F2807" s="129" t="s">
        <v>606</v>
      </c>
      <c r="H2807" s="129" t="s">
        <v>756</v>
      </c>
      <c r="I2807" s="199">
        <v>1304.1164682826079</v>
      </c>
    </row>
    <row r="2808" spans="1:9" x14ac:dyDescent="0.25">
      <c r="A2808" s="129">
        <v>2018</v>
      </c>
      <c r="B2808" s="129" t="s">
        <v>733</v>
      </c>
      <c r="E2808" s="129" t="s">
        <v>747</v>
      </c>
      <c r="F2808" s="129" t="s">
        <v>606</v>
      </c>
      <c r="H2808" s="129" t="s">
        <v>756</v>
      </c>
      <c r="I2808" s="199"/>
    </row>
    <row r="2809" spans="1:9" x14ac:dyDescent="0.25">
      <c r="A2809" s="129">
        <v>2018</v>
      </c>
      <c r="B2809" s="129" t="s">
        <v>733</v>
      </c>
      <c r="E2809" s="129" t="s">
        <v>748</v>
      </c>
      <c r="F2809" s="129" t="s">
        <v>606</v>
      </c>
      <c r="H2809" s="129" t="s">
        <v>756</v>
      </c>
      <c r="I2809" s="199"/>
    </row>
    <row r="2810" spans="1:9" x14ac:dyDescent="0.25">
      <c r="A2810" s="129">
        <v>2018</v>
      </c>
      <c r="B2810" s="129" t="s">
        <v>738</v>
      </c>
      <c r="C2810" s="129" t="s">
        <v>727</v>
      </c>
      <c r="D2810" s="129" t="s">
        <v>728</v>
      </c>
      <c r="E2810" s="129" t="s">
        <v>684</v>
      </c>
      <c r="F2810" s="129" t="s">
        <v>606</v>
      </c>
      <c r="H2810" s="129" t="s">
        <v>756</v>
      </c>
      <c r="I2810" s="199">
        <v>7398.3209123737342</v>
      </c>
    </row>
    <row r="2811" spans="1:9" x14ac:dyDescent="0.25">
      <c r="A2811" s="129">
        <v>2018</v>
      </c>
      <c r="C2811" s="129" t="s">
        <v>727</v>
      </c>
      <c r="D2811" s="129" t="s">
        <v>728</v>
      </c>
      <c r="E2811" s="129" t="s">
        <v>685</v>
      </c>
      <c r="F2811" s="129" t="s">
        <v>606</v>
      </c>
      <c r="H2811" s="129" t="s">
        <v>756</v>
      </c>
      <c r="I2811" s="199">
        <v>894.65646783611078</v>
      </c>
    </row>
    <row r="2812" spans="1:9" x14ac:dyDescent="0.25">
      <c r="A2812" s="129">
        <v>2018</v>
      </c>
      <c r="B2812" s="129" t="s">
        <v>733</v>
      </c>
      <c r="C2812" s="129" t="s">
        <v>727</v>
      </c>
      <c r="E2812" s="129" t="s">
        <v>749</v>
      </c>
      <c r="F2812" s="129" t="s">
        <v>606</v>
      </c>
      <c r="H2812" s="129" t="s">
        <v>756</v>
      </c>
      <c r="I2812" s="199">
        <v>2154.5155005420715</v>
      </c>
    </row>
    <row r="2813" spans="1:9" x14ac:dyDescent="0.25">
      <c r="A2813" s="129">
        <v>2018</v>
      </c>
      <c r="B2813" s="129" t="s">
        <v>733</v>
      </c>
      <c r="C2813" s="129" t="s">
        <v>727</v>
      </c>
      <c r="E2813" s="129" t="s">
        <v>750</v>
      </c>
      <c r="F2813" s="129" t="s">
        <v>606</v>
      </c>
      <c r="H2813" s="129" t="s">
        <v>756</v>
      </c>
      <c r="I2813" s="199">
        <v>123.82616910311143</v>
      </c>
    </row>
    <row r="2814" spans="1:9" x14ac:dyDescent="0.25">
      <c r="A2814" s="129">
        <v>2018</v>
      </c>
      <c r="B2814" s="129" t="s">
        <v>738</v>
      </c>
      <c r="D2814" s="129" t="s">
        <v>728</v>
      </c>
      <c r="E2814" s="129" t="s">
        <v>686</v>
      </c>
      <c r="F2814" s="129" t="s">
        <v>606</v>
      </c>
      <c r="H2814" s="129" t="s">
        <v>756</v>
      </c>
      <c r="I2814" s="199">
        <v>2278.3416696451832</v>
      </c>
    </row>
    <row r="2815" spans="1:9" x14ac:dyDescent="0.25">
      <c r="A2815" s="129">
        <v>2018</v>
      </c>
      <c r="B2815" s="129" t="s">
        <v>733</v>
      </c>
      <c r="C2815" s="129" t="s">
        <v>727</v>
      </c>
      <c r="E2815" s="129" t="s">
        <v>734</v>
      </c>
      <c r="F2815" s="129" t="s">
        <v>606</v>
      </c>
      <c r="H2815" s="129" t="s">
        <v>757</v>
      </c>
      <c r="I2815" s="199">
        <v>568.123072841826</v>
      </c>
    </row>
    <row r="2816" spans="1:9" x14ac:dyDescent="0.25">
      <c r="A2816" s="129">
        <v>2018</v>
      </c>
      <c r="B2816" s="129" t="s">
        <v>733</v>
      </c>
      <c r="C2816" s="129" t="s">
        <v>727</v>
      </c>
      <c r="E2816" s="129" t="s">
        <v>736</v>
      </c>
      <c r="F2816" s="129" t="s">
        <v>606</v>
      </c>
      <c r="H2816" s="129" t="s">
        <v>757</v>
      </c>
      <c r="I2816" s="199">
        <v>4492.717208262643</v>
      </c>
    </row>
    <row r="2817" spans="1:9" x14ac:dyDescent="0.25">
      <c r="A2817" s="129">
        <v>2018</v>
      </c>
      <c r="B2817" s="129" t="s">
        <v>733</v>
      </c>
      <c r="C2817" s="129" t="s">
        <v>727</v>
      </c>
      <c r="E2817" s="129" t="s">
        <v>737</v>
      </c>
      <c r="F2817" s="129" t="s">
        <v>606</v>
      </c>
      <c r="H2817" s="129" t="s">
        <v>757</v>
      </c>
      <c r="I2817" s="199">
        <v>911.04367661277661</v>
      </c>
    </row>
    <row r="2818" spans="1:9" x14ac:dyDescent="0.25">
      <c r="A2818" s="129">
        <v>2018</v>
      </c>
      <c r="B2818" s="129" t="s">
        <v>738</v>
      </c>
      <c r="D2818" s="129" t="s">
        <v>728</v>
      </c>
      <c r="E2818" s="129" t="s">
        <v>676</v>
      </c>
      <c r="F2818" s="129" t="s">
        <v>606</v>
      </c>
      <c r="H2818" s="129" t="s">
        <v>757</v>
      </c>
      <c r="I2818" s="199">
        <v>5971.8839577172457</v>
      </c>
    </row>
    <row r="2819" spans="1:9" x14ac:dyDescent="0.25">
      <c r="A2819" s="129">
        <v>2018</v>
      </c>
      <c r="C2819" s="129" t="s">
        <v>727</v>
      </c>
      <c r="D2819" s="129" t="s">
        <v>728</v>
      </c>
      <c r="E2819" s="129" t="s">
        <v>677</v>
      </c>
      <c r="F2819" s="129" t="s">
        <v>606</v>
      </c>
      <c r="H2819" s="129" t="s">
        <v>757</v>
      </c>
      <c r="I2819" s="199">
        <v>10542.205735052192</v>
      </c>
    </row>
    <row r="2820" spans="1:9" x14ac:dyDescent="0.25">
      <c r="A2820" s="129">
        <v>2018</v>
      </c>
      <c r="B2820" s="129" t="s">
        <v>733</v>
      </c>
      <c r="C2820" s="129" t="s">
        <v>727</v>
      </c>
      <c r="E2820" s="129" t="s">
        <v>739</v>
      </c>
      <c r="F2820" s="129" t="s">
        <v>606</v>
      </c>
      <c r="H2820" s="129" t="s">
        <v>757</v>
      </c>
      <c r="I2820" s="199">
        <v>360.0046657280983</v>
      </c>
    </row>
    <row r="2821" spans="1:9" x14ac:dyDescent="0.25">
      <c r="A2821" s="129">
        <v>2018</v>
      </c>
      <c r="B2821" s="129" t="s">
        <v>733</v>
      </c>
      <c r="C2821" s="129" t="s">
        <v>727</v>
      </c>
      <c r="E2821" s="129" t="s">
        <v>740</v>
      </c>
      <c r="F2821" s="129" t="s">
        <v>606</v>
      </c>
      <c r="H2821" s="129" t="s">
        <v>757</v>
      </c>
      <c r="I2821" s="199">
        <v>388.38597133100245</v>
      </c>
    </row>
    <row r="2822" spans="1:9" x14ac:dyDescent="0.25">
      <c r="A2822" s="129">
        <v>2018</v>
      </c>
      <c r="B2822" s="129" t="s">
        <v>738</v>
      </c>
      <c r="D2822" s="129" t="s">
        <v>728</v>
      </c>
      <c r="E2822" s="129" t="s">
        <v>678</v>
      </c>
      <c r="F2822" s="129" t="s">
        <v>606</v>
      </c>
      <c r="H2822" s="129" t="s">
        <v>757</v>
      </c>
      <c r="I2822" s="199">
        <v>748.39063705910075</v>
      </c>
    </row>
    <row r="2823" spans="1:9" x14ac:dyDescent="0.25">
      <c r="A2823" s="129">
        <v>2018</v>
      </c>
      <c r="B2823" s="129" t="s">
        <v>733</v>
      </c>
      <c r="C2823" s="129" t="s">
        <v>727</v>
      </c>
      <c r="E2823" s="129" t="s">
        <v>741</v>
      </c>
      <c r="F2823" s="129" t="s">
        <v>606</v>
      </c>
      <c r="H2823" s="129" t="s">
        <v>757</v>
      </c>
      <c r="I2823" s="199">
        <v>763.42483857399668</v>
      </c>
    </row>
    <row r="2824" spans="1:9" x14ac:dyDescent="0.25">
      <c r="A2824" s="129">
        <v>2018</v>
      </c>
      <c r="B2824" s="129" t="s">
        <v>733</v>
      </c>
      <c r="C2824" s="129" t="s">
        <v>727</v>
      </c>
      <c r="E2824" s="129" t="s">
        <v>742</v>
      </c>
      <c r="F2824" s="129" t="s">
        <v>606</v>
      </c>
      <c r="H2824" s="129" t="s">
        <v>757</v>
      </c>
      <c r="I2824" s="199">
        <v>584.99444288016389</v>
      </c>
    </row>
    <row r="2825" spans="1:9" x14ac:dyDescent="0.25">
      <c r="A2825" s="129">
        <v>2018</v>
      </c>
      <c r="B2825" s="129" t="s">
        <v>738</v>
      </c>
      <c r="D2825" s="129" t="s">
        <v>728</v>
      </c>
      <c r="E2825" s="129" t="s">
        <v>679</v>
      </c>
      <c r="F2825" s="129" t="s">
        <v>606</v>
      </c>
      <c r="H2825" s="129" t="s">
        <v>757</v>
      </c>
      <c r="I2825" s="199">
        <v>1348.4192814541607</v>
      </c>
    </row>
    <row r="2826" spans="1:9" x14ac:dyDescent="0.25">
      <c r="A2826" s="129">
        <v>2018</v>
      </c>
      <c r="B2826" s="129" t="s">
        <v>733</v>
      </c>
      <c r="C2826" s="129" t="s">
        <v>727</v>
      </c>
      <c r="E2826" s="129" t="s">
        <v>743</v>
      </c>
      <c r="F2826" s="129" t="s">
        <v>606</v>
      </c>
      <c r="H2826" s="129" t="s">
        <v>757</v>
      </c>
      <c r="I2826" s="199"/>
    </row>
    <row r="2827" spans="1:9" x14ac:dyDescent="0.25">
      <c r="A2827" s="129">
        <v>2018</v>
      </c>
      <c r="B2827" s="129" t="s">
        <v>733</v>
      </c>
      <c r="C2827" s="129" t="s">
        <v>727</v>
      </c>
      <c r="E2827" s="129" t="s">
        <v>744</v>
      </c>
      <c r="F2827" s="129" t="s">
        <v>606</v>
      </c>
      <c r="H2827" s="129" t="s">
        <v>757</v>
      </c>
      <c r="I2827" s="199"/>
    </row>
    <row r="2828" spans="1:9" x14ac:dyDescent="0.25">
      <c r="A2828" s="129">
        <v>2018</v>
      </c>
      <c r="B2828" s="129" t="s">
        <v>738</v>
      </c>
      <c r="D2828" s="129" t="s">
        <v>728</v>
      </c>
      <c r="E2828" s="129" t="s">
        <v>680</v>
      </c>
      <c r="F2828" s="129" t="s">
        <v>606</v>
      </c>
      <c r="H2828" s="129" t="s">
        <v>757</v>
      </c>
      <c r="I2828" s="199">
        <v>820.22973371225135</v>
      </c>
    </row>
    <row r="2829" spans="1:9" x14ac:dyDescent="0.25">
      <c r="A2829" s="129">
        <v>2018</v>
      </c>
      <c r="C2829" s="129" t="s">
        <v>727</v>
      </c>
      <c r="D2829" s="129" t="s">
        <v>728</v>
      </c>
      <c r="E2829" s="129" t="s">
        <v>681</v>
      </c>
      <c r="F2829" s="129" t="s">
        <v>606</v>
      </c>
      <c r="H2829" s="129" t="s">
        <v>757</v>
      </c>
      <c r="I2829" s="199">
        <v>1735.1937068307957</v>
      </c>
    </row>
    <row r="2830" spans="1:9" x14ac:dyDescent="0.25">
      <c r="A2830" s="129">
        <v>2018</v>
      </c>
      <c r="B2830" s="129" t="s">
        <v>733</v>
      </c>
      <c r="C2830" s="129" t="s">
        <v>727</v>
      </c>
      <c r="E2830" s="129" t="s">
        <v>745</v>
      </c>
      <c r="F2830" s="129" t="s">
        <v>606</v>
      </c>
      <c r="H2830" s="129" t="s">
        <v>757</v>
      </c>
      <c r="I2830" s="199">
        <v>3836.4778220496328</v>
      </c>
    </row>
    <row r="2831" spans="1:9" x14ac:dyDescent="0.25">
      <c r="A2831" s="129">
        <v>2018</v>
      </c>
      <c r="B2831" s="129" t="s">
        <v>733</v>
      </c>
      <c r="C2831" s="129" t="s">
        <v>727</v>
      </c>
      <c r="E2831" s="129" t="s">
        <v>746</v>
      </c>
      <c r="F2831" s="129" t="s">
        <v>606</v>
      </c>
      <c r="H2831" s="129" t="s">
        <v>757</v>
      </c>
      <c r="I2831" s="199">
        <v>196.36099999999999</v>
      </c>
    </row>
    <row r="2832" spans="1:9" x14ac:dyDescent="0.25">
      <c r="A2832" s="129">
        <v>2018</v>
      </c>
      <c r="B2832" s="129" t="s">
        <v>738</v>
      </c>
      <c r="D2832" s="129" t="s">
        <v>728</v>
      </c>
      <c r="E2832" s="129" t="s">
        <v>682</v>
      </c>
      <c r="F2832" s="129" t="s">
        <v>606</v>
      </c>
      <c r="H2832" s="129" t="s">
        <v>757</v>
      </c>
      <c r="I2832" s="199">
        <v>4032.8388220496327</v>
      </c>
    </row>
    <row r="2833" spans="1:9" x14ac:dyDescent="0.25">
      <c r="A2833" s="129">
        <v>2018</v>
      </c>
      <c r="C2833" s="129" t="s">
        <v>727</v>
      </c>
      <c r="D2833" s="129" t="s">
        <v>728</v>
      </c>
      <c r="E2833" s="129" t="s">
        <v>683</v>
      </c>
      <c r="F2833" s="129" t="s">
        <v>606</v>
      </c>
      <c r="H2833" s="129" t="s">
        <v>757</v>
      </c>
      <c r="I2833" s="199">
        <v>773.03349244588196</v>
      </c>
    </row>
    <row r="2834" spans="1:9" x14ac:dyDescent="0.25">
      <c r="A2834" s="129">
        <v>2018</v>
      </c>
      <c r="B2834" s="129" t="s">
        <v>733</v>
      </c>
      <c r="E2834" s="129" t="s">
        <v>747</v>
      </c>
      <c r="F2834" s="129" t="s">
        <v>606</v>
      </c>
      <c r="H2834" s="129" t="s">
        <v>757</v>
      </c>
      <c r="I2834" s="199"/>
    </row>
    <row r="2835" spans="1:9" x14ac:dyDescent="0.25">
      <c r="A2835" s="129">
        <v>2018</v>
      </c>
      <c r="B2835" s="129" t="s">
        <v>733</v>
      </c>
      <c r="E2835" s="129" t="s">
        <v>748</v>
      </c>
      <c r="F2835" s="129" t="s">
        <v>606</v>
      </c>
      <c r="H2835" s="129" t="s">
        <v>757</v>
      </c>
      <c r="I2835" s="199"/>
    </row>
    <row r="2836" spans="1:9" x14ac:dyDescent="0.25">
      <c r="A2836" s="129">
        <v>2018</v>
      </c>
      <c r="B2836" s="129" t="s">
        <v>738</v>
      </c>
      <c r="C2836" s="129" t="s">
        <v>727</v>
      </c>
      <c r="D2836" s="129" t="s">
        <v>728</v>
      </c>
      <c r="E2836" s="129" t="s">
        <v>684</v>
      </c>
      <c r="F2836" s="129" t="s">
        <v>606</v>
      </c>
      <c r="H2836" s="129" t="s">
        <v>757</v>
      </c>
      <c r="I2836" s="199">
        <v>5869.6575942511699</v>
      </c>
    </row>
    <row r="2837" spans="1:9" x14ac:dyDescent="0.25">
      <c r="A2837" s="129">
        <v>2018</v>
      </c>
      <c r="C2837" s="129" t="s">
        <v>727</v>
      </c>
      <c r="D2837" s="129" t="s">
        <v>728</v>
      </c>
      <c r="E2837" s="129" t="s">
        <v>685</v>
      </c>
      <c r="F2837" s="129" t="s">
        <v>606</v>
      </c>
      <c r="H2837" s="129" t="s">
        <v>757</v>
      </c>
      <c r="I2837" s="199">
        <v>645.08361237514032</v>
      </c>
    </row>
    <row r="2838" spans="1:9" x14ac:dyDescent="0.25">
      <c r="A2838" s="129">
        <v>2018</v>
      </c>
      <c r="B2838" s="129" t="s">
        <v>733</v>
      </c>
      <c r="C2838" s="129" t="s">
        <v>727</v>
      </c>
      <c r="E2838" s="129" t="s">
        <v>749</v>
      </c>
      <c r="F2838" s="129" t="s">
        <v>606</v>
      </c>
      <c r="H2838" s="129" t="s">
        <v>757</v>
      </c>
      <c r="I2838" s="199">
        <v>1647.4525770585383</v>
      </c>
    </row>
    <row r="2839" spans="1:9" x14ac:dyDescent="0.25">
      <c r="A2839" s="129">
        <v>2018</v>
      </c>
      <c r="B2839" s="129" t="s">
        <v>733</v>
      </c>
      <c r="C2839" s="129" t="s">
        <v>727</v>
      </c>
      <c r="E2839" s="129" t="s">
        <v>750</v>
      </c>
      <c r="F2839" s="129" t="s">
        <v>606</v>
      </c>
      <c r="H2839" s="129" t="s">
        <v>757</v>
      </c>
      <c r="I2839" s="199">
        <v>93.551067885254213</v>
      </c>
    </row>
    <row r="2840" spans="1:9" x14ac:dyDescent="0.25">
      <c r="A2840" s="129">
        <v>2018</v>
      </c>
      <c r="B2840" s="129" t="s">
        <v>738</v>
      </c>
      <c r="D2840" s="129" t="s">
        <v>728</v>
      </c>
      <c r="E2840" s="129" t="s">
        <v>686</v>
      </c>
      <c r="F2840" s="129" t="s">
        <v>606</v>
      </c>
      <c r="H2840" s="129" t="s">
        <v>757</v>
      </c>
      <c r="I2840" s="199">
        <v>1741.0036449437926</v>
      </c>
    </row>
    <row r="2841" spans="1:9" x14ac:dyDescent="0.25">
      <c r="A2841" s="129">
        <v>2018</v>
      </c>
      <c r="B2841" s="129" t="s">
        <v>733</v>
      </c>
      <c r="C2841" s="129" t="s">
        <v>727</v>
      </c>
      <c r="E2841" s="129" t="s">
        <v>734</v>
      </c>
      <c r="F2841" s="129" t="s">
        <v>606</v>
      </c>
      <c r="H2841" s="129" t="s">
        <v>758</v>
      </c>
      <c r="I2841" s="199">
        <v>435.71768219390538</v>
      </c>
    </row>
    <row r="2842" spans="1:9" x14ac:dyDescent="0.25">
      <c r="A2842" s="129">
        <v>2018</v>
      </c>
      <c r="B2842" s="129" t="s">
        <v>733</v>
      </c>
      <c r="C2842" s="129" t="s">
        <v>727</v>
      </c>
      <c r="E2842" s="129" t="s">
        <v>736</v>
      </c>
      <c r="F2842" s="129" t="s">
        <v>606</v>
      </c>
      <c r="H2842" s="129" t="s">
        <v>758</v>
      </c>
      <c r="I2842" s="199">
        <v>1324.8935817172398</v>
      </c>
    </row>
    <row r="2843" spans="1:9" x14ac:dyDescent="0.25">
      <c r="A2843" s="129">
        <v>2018</v>
      </c>
      <c r="B2843" s="129" t="s">
        <v>733</v>
      </c>
      <c r="C2843" s="129" t="s">
        <v>727</v>
      </c>
      <c r="E2843" s="129" t="s">
        <v>737</v>
      </c>
      <c r="F2843" s="129" t="s">
        <v>606</v>
      </c>
      <c r="H2843" s="129" t="s">
        <v>758</v>
      </c>
      <c r="I2843" s="199">
        <v>450.63692054847638</v>
      </c>
    </row>
    <row r="2844" spans="1:9" x14ac:dyDescent="0.25">
      <c r="A2844" s="129">
        <v>2018</v>
      </c>
      <c r="B2844" s="129" t="s">
        <v>738</v>
      </c>
      <c r="D2844" s="129" t="s">
        <v>728</v>
      </c>
      <c r="E2844" s="129" t="s">
        <v>676</v>
      </c>
      <c r="F2844" s="129" t="s">
        <v>606</v>
      </c>
      <c r="H2844" s="129" t="s">
        <v>758</v>
      </c>
      <c r="I2844" s="199">
        <v>2211.2481844596214</v>
      </c>
    </row>
    <row r="2845" spans="1:9" x14ac:dyDescent="0.25">
      <c r="A2845" s="129">
        <v>2018</v>
      </c>
      <c r="C2845" s="129" t="s">
        <v>727</v>
      </c>
      <c r="D2845" s="129" t="s">
        <v>728</v>
      </c>
      <c r="E2845" s="129" t="s">
        <v>677</v>
      </c>
      <c r="F2845" s="129" t="s">
        <v>606</v>
      </c>
      <c r="H2845" s="129" t="s">
        <v>758</v>
      </c>
      <c r="I2845" s="199">
        <v>3096.4216734934516</v>
      </c>
    </row>
    <row r="2846" spans="1:9" x14ac:dyDescent="0.25">
      <c r="A2846" s="129">
        <v>2018</v>
      </c>
      <c r="B2846" s="129" t="s">
        <v>733</v>
      </c>
      <c r="C2846" s="129" t="s">
        <v>727</v>
      </c>
      <c r="E2846" s="129" t="s">
        <v>739</v>
      </c>
      <c r="F2846" s="129" t="s">
        <v>606</v>
      </c>
      <c r="H2846" s="129" t="s">
        <v>758</v>
      </c>
      <c r="I2846" s="199">
        <v>114.48532476779639</v>
      </c>
    </row>
    <row r="2847" spans="1:9" x14ac:dyDescent="0.25">
      <c r="A2847" s="129">
        <v>2018</v>
      </c>
      <c r="B2847" s="129" t="s">
        <v>733</v>
      </c>
      <c r="C2847" s="129" t="s">
        <v>727</v>
      </c>
      <c r="E2847" s="129" t="s">
        <v>740</v>
      </c>
      <c r="F2847" s="129" t="s">
        <v>606</v>
      </c>
      <c r="H2847" s="129" t="s">
        <v>758</v>
      </c>
      <c r="I2847" s="199">
        <v>301.9722744849222</v>
      </c>
    </row>
    <row r="2848" spans="1:9" x14ac:dyDescent="0.25">
      <c r="A2848" s="129">
        <v>2018</v>
      </c>
      <c r="B2848" s="129" t="s">
        <v>738</v>
      </c>
      <c r="D2848" s="129" t="s">
        <v>728</v>
      </c>
      <c r="E2848" s="129" t="s">
        <v>678</v>
      </c>
      <c r="F2848" s="129" t="s">
        <v>606</v>
      </c>
      <c r="H2848" s="129" t="s">
        <v>758</v>
      </c>
      <c r="I2848" s="199">
        <v>416.45759925271858</v>
      </c>
    </row>
    <row r="2849" spans="1:9" x14ac:dyDescent="0.25">
      <c r="A2849" s="129">
        <v>2018</v>
      </c>
      <c r="B2849" s="129" t="s">
        <v>733</v>
      </c>
      <c r="C2849" s="129" t="s">
        <v>727</v>
      </c>
      <c r="E2849" s="129" t="s">
        <v>741</v>
      </c>
      <c r="F2849" s="129" t="s">
        <v>606</v>
      </c>
      <c r="H2849" s="129" t="s">
        <v>758</v>
      </c>
      <c r="I2849" s="199">
        <v>512.83799999999997</v>
      </c>
    </row>
    <row r="2850" spans="1:9" x14ac:dyDescent="0.25">
      <c r="A2850" s="129">
        <v>2018</v>
      </c>
      <c r="B2850" s="129" t="s">
        <v>733</v>
      </c>
      <c r="C2850" s="129" t="s">
        <v>727</v>
      </c>
      <c r="E2850" s="129" t="s">
        <v>742</v>
      </c>
      <c r="F2850" s="129" t="s">
        <v>606</v>
      </c>
      <c r="H2850" s="129" t="s">
        <v>758</v>
      </c>
      <c r="I2850" s="199">
        <v>163.47350217663333</v>
      </c>
    </row>
    <row r="2851" spans="1:9" x14ac:dyDescent="0.25">
      <c r="A2851" s="129">
        <v>2018</v>
      </c>
      <c r="B2851" s="129" t="s">
        <v>738</v>
      </c>
      <c r="D2851" s="129" t="s">
        <v>728</v>
      </c>
      <c r="E2851" s="129" t="s">
        <v>679</v>
      </c>
      <c r="F2851" s="129" t="s">
        <v>606</v>
      </c>
      <c r="H2851" s="129" t="s">
        <v>758</v>
      </c>
      <c r="I2851" s="199">
        <v>676.31150217663333</v>
      </c>
    </row>
    <row r="2852" spans="1:9" x14ac:dyDescent="0.25">
      <c r="A2852" s="129">
        <v>2018</v>
      </c>
      <c r="B2852" s="129" t="s">
        <v>733</v>
      </c>
      <c r="C2852" s="129" t="s">
        <v>727</v>
      </c>
      <c r="E2852" s="129" t="s">
        <v>743</v>
      </c>
      <c r="F2852" s="129" t="s">
        <v>606</v>
      </c>
      <c r="H2852" s="129" t="s">
        <v>758</v>
      </c>
      <c r="I2852" s="199"/>
    </row>
    <row r="2853" spans="1:9" x14ac:dyDescent="0.25">
      <c r="A2853" s="129">
        <v>2018</v>
      </c>
      <c r="B2853" s="129" t="s">
        <v>733</v>
      </c>
      <c r="C2853" s="129" t="s">
        <v>727</v>
      </c>
      <c r="E2853" s="129" t="s">
        <v>744</v>
      </c>
      <c r="F2853" s="129" t="s">
        <v>606</v>
      </c>
      <c r="H2853" s="129" t="s">
        <v>758</v>
      </c>
      <c r="I2853" s="199"/>
    </row>
    <row r="2854" spans="1:9" x14ac:dyDescent="0.25">
      <c r="A2854" s="129">
        <v>2018</v>
      </c>
      <c r="B2854" s="129" t="s">
        <v>738</v>
      </c>
      <c r="D2854" s="129" t="s">
        <v>728</v>
      </c>
      <c r="E2854" s="129" t="s">
        <v>680</v>
      </c>
      <c r="F2854" s="129" t="s">
        <v>606</v>
      </c>
      <c r="H2854" s="129" t="s">
        <v>758</v>
      </c>
      <c r="I2854" s="199">
        <v>425.43578406387144</v>
      </c>
    </row>
    <row r="2855" spans="1:9" x14ac:dyDescent="0.25">
      <c r="A2855" s="129">
        <v>2018</v>
      </c>
      <c r="C2855" s="129" t="s">
        <v>727</v>
      </c>
      <c r="D2855" s="129" t="s">
        <v>728</v>
      </c>
      <c r="E2855" s="129" t="s">
        <v>681</v>
      </c>
      <c r="F2855" s="129" t="s">
        <v>606</v>
      </c>
      <c r="H2855" s="129" t="s">
        <v>758</v>
      </c>
      <c r="I2855" s="199">
        <v>823.24937155893303</v>
      </c>
    </row>
    <row r="2856" spans="1:9" x14ac:dyDescent="0.25">
      <c r="A2856" s="129">
        <v>2018</v>
      </c>
      <c r="B2856" s="129" t="s">
        <v>733</v>
      </c>
      <c r="C2856" s="129" t="s">
        <v>727</v>
      </c>
      <c r="E2856" s="129" t="s">
        <v>745</v>
      </c>
      <c r="F2856" s="129" t="s">
        <v>606</v>
      </c>
      <c r="H2856" s="129" t="s">
        <v>758</v>
      </c>
      <c r="I2856" s="199">
        <v>1678.6877568027271</v>
      </c>
    </row>
    <row r="2857" spans="1:9" x14ac:dyDescent="0.25">
      <c r="A2857" s="129">
        <v>2018</v>
      </c>
      <c r="B2857" s="129" t="s">
        <v>733</v>
      </c>
      <c r="C2857" s="129" t="s">
        <v>727</v>
      </c>
      <c r="E2857" s="129" t="s">
        <v>746</v>
      </c>
      <c r="F2857" s="129" t="s">
        <v>606</v>
      </c>
      <c r="H2857" s="129" t="s">
        <v>758</v>
      </c>
      <c r="I2857" s="199">
        <v>172.89199999999997</v>
      </c>
    </row>
    <row r="2858" spans="1:9" x14ac:dyDescent="0.25">
      <c r="A2858" s="129">
        <v>2018</v>
      </c>
      <c r="B2858" s="129" t="s">
        <v>738</v>
      </c>
      <c r="D2858" s="129" t="s">
        <v>728</v>
      </c>
      <c r="E2858" s="129" t="s">
        <v>682</v>
      </c>
      <c r="F2858" s="129" t="s">
        <v>606</v>
      </c>
      <c r="H2858" s="129" t="s">
        <v>758</v>
      </c>
      <c r="I2858" s="199">
        <v>1851.5797568027272</v>
      </c>
    </row>
    <row r="2859" spans="1:9" x14ac:dyDescent="0.25">
      <c r="A2859" s="129">
        <v>2018</v>
      </c>
      <c r="C2859" s="129" t="s">
        <v>727</v>
      </c>
      <c r="D2859" s="129" t="s">
        <v>728</v>
      </c>
      <c r="E2859" s="129" t="s">
        <v>683</v>
      </c>
      <c r="F2859" s="129" t="s">
        <v>606</v>
      </c>
      <c r="H2859" s="129" t="s">
        <v>758</v>
      </c>
      <c r="I2859" s="199">
        <v>531.08297583672606</v>
      </c>
    </row>
    <row r="2860" spans="1:9" x14ac:dyDescent="0.25">
      <c r="A2860" s="129">
        <v>2018</v>
      </c>
      <c r="B2860" s="129" t="s">
        <v>733</v>
      </c>
      <c r="E2860" s="129" t="s">
        <v>747</v>
      </c>
      <c r="F2860" s="129" t="s">
        <v>606</v>
      </c>
      <c r="H2860" s="129" t="s">
        <v>758</v>
      </c>
      <c r="I2860" s="199"/>
    </row>
    <row r="2861" spans="1:9" x14ac:dyDescent="0.25">
      <c r="A2861" s="129">
        <v>2018</v>
      </c>
      <c r="B2861" s="129" t="s">
        <v>733</v>
      </c>
      <c r="E2861" s="129" t="s">
        <v>748</v>
      </c>
      <c r="F2861" s="129" t="s">
        <v>606</v>
      </c>
      <c r="H2861" s="129" t="s">
        <v>758</v>
      </c>
      <c r="I2861" s="199"/>
    </row>
    <row r="2862" spans="1:9" x14ac:dyDescent="0.25">
      <c r="A2862" s="129">
        <v>2018</v>
      </c>
      <c r="B2862" s="129" t="s">
        <v>738</v>
      </c>
      <c r="C2862" s="129" t="s">
        <v>727</v>
      </c>
      <c r="D2862" s="129" t="s">
        <v>728</v>
      </c>
      <c r="E2862" s="129" t="s">
        <v>684</v>
      </c>
      <c r="F2862" s="129" t="s">
        <v>606</v>
      </c>
      <c r="H2862" s="129" t="s">
        <v>758</v>
      </c>
      <c r="I2862" s="199">
        <v>1528.6633181225639</v>
      </c>
    </row>
    <row r="2863" spans="1:9" x14ac:dyDescent="0.25">
      <c r="A2863" s="129">
        <v>2018</v>
      </c>
      <c r="C2863" s="129" t="s">
        <v>727</v>
      </c>
      <c r="D2863" s="129" t="s">
        <v>728</v>
      </c>
      <c r="E2863" s="129" t="s">
        <v>685</v>
      </c>
      <c r="F2863" s="129" t="s">
        <v>606</v>
      </c>
      <c r="H2863" s="129" t="s">
        <v>758</v>
      </c>
      <c r="I2863" s="199">
        <v>249.5728554609704</v>
      </c>
    </row>
    <row r="2864" spans="1:9" x14ac:dyDescent="0.25">
      <c r="A2864" s="129">
        <v>2018</v>
      </c>
      <c r="B2864" s="129" t="s">
        <v>733</v>
      </c>
      <c r="C2864" s="129" t="s">
        <v>727</v>
      </c>
      <c r="E2864" s="129" t="s">
        <v>749</v>
      </c>
      <c r="F2864" s="129" t="s">
        <v>606</v>
      </c>
      <c r="H2864" s="129" t="s">
        <v>758</v>
      </c>
      <c r="I2864" s="199">
        <v>507.06292348353327</v>
      </c>
    </row>
    <row r="2865" spans="1:9" x14ac:dyDescent="0.25">
      <c r="A2865" s="129">
        <v>2018</v>
      </c>
      <c r="B2865" s="129" t="s">
        <v>733</v>
      </c>
      <c r="C2865" s="129" t="s">
        <v>727</v>
      </c>
      <c r="E2865" s="129" t="s">
        <v>750</v>
      </c>
      <c r="F2865" s="129" t="s">
        <v>606</v>
      </c>
      <c r="H2865" s="129" t="s">
        <v>758</v>
      </c>
      <c r="I2865" s="199">
        <v>30.275101217857205</v>
      </c>
    </row>
    <row r="2866" spans="1:9" x14ac:dyDescent="0.25">
      <c r="A2866" s="129">
        <v>2018</v>
      </c>
      <c r="B2866" s="129" t="s">
        <v>738</v>
      </c>
      <c r="D2866" s="129" t="s">
        <v>728</v>
      </c>
      <c r="E2866" s="129" t="s">
        <v>686</v>
      </c>
      <c r="F2866" s="129" t="s">
        <v>606</v>
      </c>
      <c r="H2866" s="129" t="s">
        <v>758</v>
      </c>
      <c r="I2866" s="199">
        <v>537.33802470139051</v>
      </c>
    </row>
    <row r="2867" spans="1:9" x14ac:dyDescent="0.25">
      <c r="A2867" s="129">
        <v>2018</v>
      </c>
      <c r="B2867" s="129" t="s">
        <v>733</v>
      </c>
      <c r="C2867" s="129" t="s">
        <v>727</v>
      </c>
      <c r="E2867" s="129" t="s">
        <v>734</v>
      </c>
      <c r="F2867" s="129" t="s">
        <v>606</v>
      </c>
      <c r="H2867" s="129" t="s">
        <v>759</v>
      </c>
      <c r="I2867" s="199">
        <v>3.3740278133763493</v>
      </c>
    </row>
    <row r="2868" spans="1:9" x14ac:dyDescent="0.25">
      <c r="A2868" s="129">
        <v>2018</v>
      </c>
      <c r="B2868" s="129" t="s">
        <v>733</v>
      </c>
      <c r="C2868" s="129" t="s">
        <v>727</v>
      </c>
      <c r="E2868" s="129" t="s">
        <v>736</v>
      </c>
      <c r="F2868" s="129" t="s">
        <v>606</v>
      </c>
      <c r="H2868" s="129" t="s">
        <v>759</v>
      </c>
      <c r="I2868" s="199">
        <v>9.3222725400483668</v>
      </c>
    </row>
    <row r="2869" spans="1:9" x14ac:dyDescent="0.25">
      <c r="A2869" s="129">
        <v>2018</v>
      </c>
      <c r="B2869" s="129" t="s">
        <v>733</v>
      </c>
      <c r="C2869" s="129" t="s">
        <v>727</v>
      </c>
      <c r="E2869" s="129" t="s">
        <v>737</v>
      </c>
      <c r="F2869" s="129" t="s">
        <v>606</v>
      </c>
      <c r="H2869" s="129" t="s">
        <v>759</v>
      </c>
      <c r="I2869" s="199">
        <v>4.80907722166942</v>
      </c>
    </row>
    <row r="2870" spans="1:9" x14ac:dyDescent="0.25">
      <c r="A2870" s="129">
        <v>2018</v>
      </c>
      <c r="B2870" s="129" t="s">
        <v>738</v>
      </c>
      <c r="D2870" s="129" t="s">
        <v>728</v>
      </c>
      <c r="E2870" s="129" t="s">
        <v>676</v>
      </c>
      <c r="F2870" s="129" t="s">
        <v>606</v>
      </c>
      <c r="H2870" s="129" t="s">
        <v>759</v>
      </c>
      <c r="I2870" s="199">
        <v>6.8695677456855959</v>
      </c>
    </row>
    <row r="2871" spans="1:9" x14ac:dyDescent="0.25">
      <c r="A2871" s="129">
        <v>2018</v>
      </c>
      <c r="C2871" s="129" t="s">
        <v>727</v>
      </c>
      <c r="D2871" s="129" t="s">
        <v>728</v>
      </c>
      <c r="E2871" s="129" t="s">
        <v>677</v>
      </c>
      <c r="F2871" s="129" t="s">
        <v>606</v>
      </c>
      <c r="H2871" s="129" t="s">
        <v>759</v>
      </c>
      <c r="I2871" s="199">
        <v>20.025265219845863</v>
      </c>
    </row>
    <row r="2872" spans="1:9" x14ac:dyDescent="0.25">
      <c r="A2872" s="129">
        <v>2018</v>
      </c>
      <c r="B2872" s="129" t="s">
        <v>733</v>
      </c>
      <c r="C2872" s="129" t="s">
        <v>727</v>
      </c>
      <c r="E2872" s="129" t="s">
        <v>739</v>
      </c>
      <c r="F2872" s="129" t="s">
        <v>606</v>
      </c>
      <c r="H2872" s="129" t="s">
        <v>759</v>
      </c>
      <c r="I2872" s="199">
        <v>2.4036249683185651</v>
      </c>
    </row>
    <row r="2873" spans="1:9" x14ac:dyDescent="0.25">
      <c r="A2873" s="129">
        <v>2018</v>
      </c>
      <c r="B2873" s="129" t="s">
        <v>733</v>
      </c>
      <c r="C2873" s="129" t="s">
        <v>727</v>
      </c>
      <c r="E2873" s="129" t="s">
        <v>740</v>
      </c>
      <c r="F2873" s="129" t="s">
        <v>606</v>
      </c>
      <c r="H2873" s="129" t="s">
        <v>759</v>
      </c>
      <c r="I2873" s="199">
        <v>3.6421865299318088</v>
      </c>
    </row>
    <row r="2874" spans="1:9" x14ac:dyDescent="0.25">
      <c r="A2874" s="129">
        <v>2018</v>
      </c>
      <c r="B2874" s="129" t="s">
        <v>738</v>
      </c>
      <c r="D2874" s="129" t="s">
        <v>728</v>
      </c>
      <c r="E2874" s="129" t="s">
        <v>678</v>
      </c>
      <c r="F2874" s="129" t="s">
        <v>606</v>
      </c>
      <c r="H2874" s="129" t="s">
        <v>759</v>
      </c>
      <c r="I2874" s="199">
        <v>3.0112198355680944</v>
      </c>
    </row>
    <row r="2875" spans="1:9" x14ac:dyDescent="0.25">
      <c r="A2875" s="129">
        <v>2018</v>
      </c>
      <c r="B2875" s="129" t="s">
        <v>733</v>
      </c>
      <c r="C2875" s="129" t="s">
        <v>727</v>
      </c>
      <c r="E2875" s="129" t="s">
        <v>741</v>
      </c>
      <c r="F2875" s="129" t="s">
        <v>606</v>
      </c>
      <c r="H2875" s="129" t="s">
        <v>759</v>
      </c>
      <c r="I2875" s="199">
        <v>5.0831328852945967</v>
      </c>
    </row>
    <row r="2876" spans="1:9" x14ac:dyDescent="0.25">
      <c r="A2876" s="129">
        <v>2018</v>
      </c>
      <c r="B2876" s="129" t="s">
        <v>733</v>
      </c>
      <c r="C2876" s="129" t="s">
        <v>727</v>
      </c>
      <c r="E2876" s="129" t="s">
        <v>742</v>
      </c>
      <c r="F2876" s="129" t="s">
        <v>606</v>
      </c>
      <c r="H2876" s="129" t="s">
        <v>759</v>
      </c>
      <c r="I2876" s="199">
        <v>4.3184663165787578</v>
      </c>
    </row>
    <row r="2877" spans="1:9" x14ac:dyDescent="0.25">
      <c r="A2877" s="129">
        <v>2018</v>
      </c>
      <c r="B2877" s="129" t="s">
        <v>738</v>
      </c>
      <c r="D2877" s="129" t="s">
        <v>728</v>
      </c>
      <c r="E2877" s="129" t="s">
        <v>679</v>
      </c>
      <c r="F2877" s="129" t="s">
        <v>606</v>
      </c>
      <c r="H2877" s="129" t="s">
        <v>759</v>
      </c>
      <c r="I2877" s="199">
        <v>4.7928407538680267</v>
      </c>
    </row>
    <row r="2878" spans="1:9" x14ac:dyDescent="0.25">
      <c r="A2878" s="129">
        <v>2018</v>
      </c>
      <c r="B2878" s="129" t="s">
        <v>733</v>
      </c>
      <c r="C2878" s="129" t="s">
        <v>727</v>
      </c>
      <c r="E2878" s="129" t="s">
        <v>743</v>
      </c>
      <c r="F2878" s="129" t="s">
        <v>606</v>
      </c>
      <c r="H2878" s="129" t="s">
        <v>759</v>
      </c>
      <c r="I2878" s="199"/>
    </row>
    <row r="2879" spans="1:9" x14ac:dyDescent="0.25">
      <c r="A2879" s="129">
        <v>2018</v>
      </c>
      <c r="B2879" s="129" t="s">
        <v>733</v>
      </c>
      <c r="C2879" s="129" t="s">
        <v>727</v>
      </c>
      <c r="E2879" s="129" t="s">
        <v>744</v>
      </c>
      <c r="F2879" s="129" t="s">
        <v>606</v>
      </c>
      <c r="H2879" s="129" t="s">
        <v>759</v>
      </c>
      <c r="I2879" s="199"/>
    </row>
    <row r="2880" spans="1:9" x14ac:dyDescent="0.25">
      <c r="A2880" s="129">
        <v>2018</v>
      </c>
      <c r="B2880" s="129" t="s">
        <v>738</v>
      </c>
      <c r="D2880" s="129" t="s">
        <v>728</v>
      </c>
      <c r="E2880" s="129" t="s">
        <v>680</v>
      </c>
      <c r="F2880" s="129" t="s">
        <v>606</v>
      </c>
      <c r="H2880" s="129" t="s">
        <v>759</v>
      </c>
      <c r="I2880" s="199">
        <v>4.0808845309854496</v>
      </c>
    </row>
    <row r="2881" spans="1:9" x14ac:dyDescent="0.25">
      <c r="A2881" s="129">
        <v>2018</v>
      </c>
      <c r="C2881" s="129" t="s">
        <v>727</v>
      </c>
      <c r="D2881" s="129" t="s">
        <v>728</v>
      </c>
      <c r="E2881" s="129" t="s">
        <v>681</v>
      </c>
      <c r="F2881" s="129" t="s">
        <v>606</v>
      </c>
      <c r="H2881" s="129" t="s">
        <v>759</v>
      </c>
      <c r="I2881" s="199">
        <v>5.3787902096686429</v>
      </c>
    </row>
    <row r="2882" spans="1:9" x14ac:dyDescent="0.25">
      <c r="A2882" s="129">
        <v>2018</v>
      </c>
      <c r="B2882" s="129" t="s">
        <v>733</v>
      </c>
      <c r="C2882" s="129" t="s">
        <v>727</v>
      </c>
      <c r="E2882" s="129" t="s">
        <v>745</v>
      </c>
      <c r="F2882" s="129" t="s">
        <v>606</v>
      </c>
      <c r="H2882" s="129" t="s">
        <v>759</v>
      </c>
      <c r="I2882" s="199">
        <v>10.51519190621905</v>
      </c>
    </row>
    <row r="2883" spans="1:9" x14ac:dyDescent="0.25">
      <c r="A2883" s="129">
        <v>2018</v>
      </c>
      <c r="B2883" s="129" t="s">
        <v>733</v>
      </c>
      <c r="C2883" s="129" t="s">
        <v>727</v>
      </c>
      <c r="E2883" s="129" t="s">
        <v>746</v>
      </c>
      <c r="F2883" s="129" t="s">
        <v>606</v>
      </c>
      <c r="H2883" s="129" t="s">
        <v>759</v>
      </c>
      <c r="I2883" s="199">
        <v>3.3637564450598494</v>
      </c>
    </row>
    <row r="2884" spans="1:9" x14ac:dyDescent="0.25">
      <c r="A2884" s="129">
        <v>2018</v>
      </c>
      <c r="B2884" s="129" t="s">
        <v>738</v>
      </c>
      <c r="D2884" s="129" t="s">
        <v>728</v>
      </c>
      <c r="E2884" s="129" t="s">
        <v>682</v>
      </c>
      <c r="F2884" s="129" t="s">
        <v>606</v>
      </c>
      <c r="H2884" s="129" t="s">
        <v>759</v>
      </c>
      <c r="I2884" s="199">
        <v>9.2994735501460415</v>
      </c>
    </row>
    <row r="2885" spans="1:9" x14ac:dyDescent="0.25">
      <c r="A2885" s="129">
        <v>2018</v>
      </c>
      <c r="C2885" s="129" t="s">
        <v>727</v>
      </c>
      <c r="D2885" s="129" t="s">
        <v>728</v>
      </c>
      <c r="E2885" s="129" t="s">
        <v>683</v>
      </c>
      <c r="F2885" s="129" t="s">
        <v>606</v>
      </c>
      <c r="H2885" s="129" t="s">
        <v>759</v>
      </c>
      <c r="I2885" s="199">
        <v>4.9139253190850063</v>
      </c>
    </row>
    <row r="2886" spans="1:9" x14ac:dyDescent="0.25">
      <c r="A2886" s="129">
        <v>2018</v>
      </c>
      <c r="B2886" s="129" t="s">
        <v>733</v>
      </c>
      <c r="E2886" s="129" t="s">
        <v>747</v>
      </c>
      <c r="F2886" s="129" t="s">
        <v>606</v>
      </c>
      <c r="H2886" s="129" t="s">
        <v>759</v>
      </c>
      <c r="I2886" s="199"/>
    </row>
    <row r="2887" spans="1:9" x14ac:dyDescent="0.25">
      <c r="A2887" s="129">
        <v>2018</v>
      </c>
      <c r="B2887" s="129" t="s">
        <v>733</v>
      </c>
      <c r="E2887" s="129" t="s">
        <v>748</v>
      </c>
      <c r="F2887" s="129" t="s">
        <v>606</v>
      </c>
      <c r="H2887" s="129" t="s">
        <v>759</v>
      </c>
      <c r="I2887" s="199"/>
    </row>
    <row r="2888" spans="1:9" x14ac:dyDescent="0.25">
      <c r="A2888" s="129">
        <v>2018</v>
      </c>
      <c r="B2888" s="129" t="s">
        <v>738</v>
      </c>
      <c r="C2888" s="129" t="s">
        <v>727</v>
      </c>
      <c r="D2888" s="129" t="s">
        <v>728</v>
      </c>
      <c r="E2888" s="129" t="s">
        <v>684</v>
      </c>
      <c r="F2888" s="129" t="s">
        <v>606</v>
      </c>
      <c r="H2888" s="129" t="s">
        <v>759</v>
      </c>
      <c r="I2888" s="199">
        <v>15.942595596202505</v>
      </c>
    </row>
    <row r="2889" spans="1:9" x14ac:dyDescent="0.25">
      <c r="A2889" s="129">
        <v>2018</v>
      </c>
      <c r="C2889" s="129" t="s">
        <v>727</v>
      </c>
      <c r="D2889" s="129" t="s">
        <v>728</v>
      </c>
      <c r="E2889" s="129" t="s">
        <v>685</v>
      </c>
      <c r="F2889" s="129" t="s">
        <v>606</v>
      </c>
      <c r="H2889" s="129" t="s">
        <v>759</v>
      </c>
      <c r="I2889" s="199">
        <v>3.6758899185903435</v>
      </c>
    </row>
    <row r="2890" spans="1:9" x14ac:dyDescent="0.25">
      <c r="A2890" s="129">
        <v>2018</v>
      </c>
      <c r="B2890" s="129" t="s">
        <v>733</v>
      </c>
      <c r="C2890" s="129" t="s">
        <v>727</v>
      </c>
      <c r="E2890" s="129" t="s">
        <v>749</v>
      </c>
      <c r="F2890" s="129" t="s">
        <v>606</v>
      </c>
      <c r="H2890" s="129" t="s">
        <v>759</v>
      </c>
      <c r="I2890" s="199">
        <v>12.885704121613806</v>
      </c>
    </row>
    <row r="2891" spans="1:9" x14ac:dyDescent="0.25">
      <c r="A2891" s="129">
        <v>2018</v>
      </c>
      <c r="B2891" s="129" t="s">
        <v>733</v>
      </c>
      <c r="C2891" s="129" t="s">
        <v>727</v>
      </c>
      <c r="E2891" s="129" t="s">
        <v>750</v>
      </c>
      <c r="F2891" s="129" t="s">
        <v>606</v>
      </c>
      <c r="H2891" s="129" t="s">
        <v>759</v>
      </c>
      <c r="I2891" s="199">
        <v>1.6321909853438534</v>
      </c>
    </row>
    <row r="2892" spans="1:9" x14ac:dyDescent="0.25">
      <c r="A2892" s="129">
        <v>2018</v>
      </c>
      <c r="B2892" s="129" t="s">
        <v>738</v>
      </c>
      <c r="D2892" s="129" t="s">
        <v>728</v>
      </c>
      <c r="E2892" s="129" t="s">
        <v>686</v>
      </c>
      <c r="F2892" s="129" t="s">
        <v>606</v>
      </c>
      <c r="H2892" s="129" t="s">
        <v>759</v>
      </c>
      <c r="I2892" s="199">
        <v>9.3887964100664423</v>
      </c>
    </row>
    <row r="2893" spans="1:9" x14ac:dyDescent="0.25">
      <c r="A2893" s="129">
        <v>2019</v>
      </c>
      <c r="B2893" s="129" t="s">
        <v>733</v>
      </c>
      <c r="C2893" s="129" t="s">
        <v>727</v>
      </c>
      <c r="E2893" s="129" t="s">
        <v>734</v>
      </c>
      <c r="F2893" s="129" t="s">
        <v>606</v>
      </c>
      <c r="H2893" s="129" t="s">
        <v>756</v>
      </c>
      <c r="I2893" s="199">
        <v>1019.2518</v>
      </c>
    </row>
    <row r="2894" spans="1:9" x14ac:dyDescent="0.25">
      <c r="A2894" s="129">
        <v>2019</v>
      </c>
      <c r="B2894" s="129" t="s">
        <v>733</v>
      </c>
      <c r="C2894" s="129" t="s">
        <v>727</v>
      </c>
      <c r="E2894" s="129" t="s">
        <v>736</v>
      </c>
      <c r="F2894" s="129" t="s">
        <v>606</v>
      </c>
      <c r="H2894" s="129" t="s">
        <v>756</v>
      </c>
      <c r="I2894" s="199">
        <v>5873.6605</v>
      </c>
    </row>
    <row r="2895" spans="1:9" x14ac:dyDescent="0.25">
      <c r="A2895" s="129">
        <v>2019</v>
      </c>
      <c r="B2895" s="129" t="s">
        <v>733</v>
      </c>
      <c r="C2895" s="129" t="s">
        <v>727</v>
      </c>
      <c r="E2895" s="129" t="s">
        <v>737</v>
      </c>
      <c r="F2895" s="129" t="s">
        <v>606</v>
      </c>
      <c r="H2895" s="129" t="s">
        <v>756</v>
      </c>
      <c r="I2895" s="199">
        <v>1389.0505000000001</v>
      </c>
    </row>
    <row r="2896" spans="1:9" x14ac:dyDescent="0.25">
      <c r="A2896" s="129">
        <v>2019</v>
      </c>
      <c r="B2896" s="129" t="s">
        <v>738</v>
      </c>
      <c r="D2896" s="129" t="s">
        <v>728</v>
      </c>
      <c r="E2896" s="129" t="s">
        <v>676</v>
      </c>
      <c r="F2896" s="129" t="s">
        <v>606</v>
      </c>
      <c r="H2896" s="129" t="s">
        <v>756</v>
      </c>
      <c r="I2896" s="199">
        <v>8281.9627999999993</v>
      </c>
    </row>
    <row r="2897" spans="1:9" x14ac:dyDescent="0.25">
      <c r="A2897" s="129">
        <v>2019</v>
      </c>
      <c r="C2897" s="129" t="s">
        <v>727</v>
      </c>
      <c r="D2897" s="129" t="s">
        <v>728</v>
      </c>
      <c r="E2897" s="129" t="s">
        <v>677</v>
      </c>
      <c r="F2897" s="129" t="s">
        <v>606</v>
      </c>
      <c r="H2897" s="129" t="s">
        <v>756</v>
      </c>
      <c r="I2897" s="199">
        <v>14284.234699999999</v>
      </c>
    </row>
    <row r="2898" spans="1:9" x14ac:dyDescent="0.25">
      <c r="A2898" s="129">
        <v>2019</v>
      </c>
      <c r="B2898" s="129" t="s">
        <v>733</v>
      </c>
      <c r="C2898" s="129" t="s">
        <v>727</v>
      </c>
      <c r="E2898" s="129" t="s">
        <v>739</v>
      </c>
      <c r="F2898" s="129" t="s">
        <v>606</v>
      </c>
      <c r="H2898" s="129" t="s">
        <v>756</v>
      </c>
      <c r="I2898" s="199">
        <v>425.46619999999996</v>
      </c>
    </row>
    <row r="2899" spans="1:9" x14ac:dyDescent="0.25">
      <c r="A2899" s="129">
        <v>2019</v>
      </c>
      <c r="B2899" s="129" t="s">
        <v>733</v>
      </c>
      <c r="C2899" s="129" t="s">
        <v>727</v>
      </c>
      <c r="E2899" s="129" t="s">
        <v>740</v>
      </c>
      <c r="F2899" s="129" t="s">
        <v>606</v>
      </c>
      <c r="H2899" s="129" t="s">
        <v>756</v>
      </c>
      <c r="I2899" s="199">
        <v>721.65530000000001</v>
      </c>
    </row>
    <row r="2900" spans="1:9" x14ac:dyDescent="0.25">
      <c r="A2900" s="129">
        <v>2019</v>
      </c>
      <c r="B2900" s="129" t="s">
        <v>738</v>
      </c>
      <c r="D2900" s="129" t="s">
        <v>728</v>
      </c>
      <c r="E2900" s="129" t="s">
        <v>678</v>
      </c>
      <c r="F2900" s="129" t="s">
        <v>606</v>
      </c>
      <c r="H2900" s="129" t="s">
        <v>756</v>
      </c>
      <c r="I2900" s="199">
        <v>1147.1215</v>
      </c>
    </row>
    <row r="2901" spans="1:9" x14ac:dyDescent="0.25">
      <c r="A2901" s="129">
        <v>2019</v>
      </c>
      <c r="B2901" s="129" t="s">
        <v>733</v>
      </c>
      <c r="C2901" s="129" t="s">
        <v>727</v>
      </c>
      <c r="E2901" s="129" t="s">
        <v>741</v>
      </c>
      <c r="F2901" s="129" t="s">
        <v>606</v>
      </c>
      <c r="H2901" s="129" t="s">
        <v>756</v>
      </c>
      <c r="I2901" s="199">
        <v>1362.3787000000002</v>
      </c>
    </row>
    <row r="2902" spans="1:9" x14ac:dyDescent="0.25">
      <c r="A2902" s="129">
        <v>2019</v>
      </c>
      <c r="B2902" s="129" t="s">
        <v>733</v>
      </c>
      <c r="C2902" s="129" t="s">
        <v>727</v>
      </c>
      <c r="E2902" s="129" t="s">
        <v>742</v>
      </c>
      <c r="F2902" s="129" t="s">
        <v>606</v>
      </c>
      <c r="H2902" s="129" t="s">
        <v>756</v>
      </c>
      <c r="I2902" s="199">
        <v>722.7133</v>
      </c>
    </row>
    <row r="2903" spans="1:9" x14ac:dyDescent="0.25">
      <c r="A2903" s="129">
        <v>2019</v>
      </c>
      <c r="B2903" s="129" t="s">
        <v>738</v>
      </c>
      <c r="D2903" s="129" t="s">
        <v>728</v>
      </c>
      <c r="E2903" s="129" t="s">
        <v>679</v>
      </c>
      <c r="F2903" s="129" t="s">
        <v>606</v>
      </c>
      <c r="H2903" s="129" t="s">
        <v>756</v>
      </c>
      <c r="I2903" s="199">
        <v>2085.0920000000001</v>
      </c>
    </row>
    <row r="2904" spans="1:9" x14ac:dyDescent="0.25">
      <c r="A2904" s="129">
        <v>2019</v>
      </c>
      <c r="B2904" s="129" t="s">
        <v>733</v>
      </c>
      <c r="C2904" s="129" t="s">
        <v>727</v>
      </c>
      <c r="E2904" s="129" t="s">
        <v>743</v>
      </c>
      <c r="F2904" s="129" t="s">
        <v>606</v>
      </c>
      <c r="H2904" s="129" t="s">
        <v>756</v>
      </c>
      <c r="I2904" s="199"/>
    </row>
    <row r="2905" spans="1:9" x14ac:dyDescent="0.25">
      <c r="A2905" s="129">
        <v>2019</v>
      </c>
      <c r="B2905" s="129" t="s">
        <v>733</v>
      </c>
      <c r="C2905" s="129" t="s">
        <v>727</v>
      </c>
      <c r="E2905" s="129" t="s">
        <v>744</v>
      </c>
      <c r="F2905" s="129" t="s">
        <v>606</v>
      </c>
      <c r="H2905" s="129" t="s">
        <v>756</v>
      </c>
      <c r="I2905" s="199"/>
    </row>
    <row r="2906" spans="1:9" x14ac:dyDescent="0.25">
      <c r="A2906" s="129">
        <v>2019</v>
      </c>
      <c r="B2906" s="129" t="s">
        <v>738</v>
      </c>
      <c r="D2906" s="129" t="s">
        <v>728</v>
      </c>
      <c r="E2906" s="129" t="s">
        <v>680</v>
      </c>
      <c r="F2906" s="129" t="s">
        <v>606</v>
      </c>
      <c r="H2906" s="129" t="s">
        <v>756</v>
      </c>
      <c r="I2906" s="199">
        <v>1350.9260999999999</v>
      </c>
    </row>
    <row r="2907" spans="1:9" x14ac:dyDescent="0.25">
      <c r="A2907" s="129">
        <v>2019</v>
      </c>
      <c r="C2907" s="129" t="s">
        <v>727</v>
      </c>
      <c r="D2907" s="129" t="s">
        <v>728</v>
      </c>
      <c r="E2907" s="129" t="s">
        <v>681</v>
      </c>
      <c r="F2907" s="129" t="s">
        <v>606</v>
      </c>
      <c r="H2907" s="129" t="s">
        <v>756</v>
      </c>
      <c r="I2907" s="199">
        <v>2778.7566000000002</v>
      </c>
    </row>
    <row r="2908" spans="1:9" x14ac:dyDescent="0.25">
      <c r="A2908" s="129">
        <v>2019</v>
      </c>
      <c r="B2908" s="129" t="s">
        <v>733</v>
      </c>
      <c r="C2908" s="129" t="s">
        <v>727</v>
      </c>
      <c r="E2908" s="129" t="s">
        <v>745</v>
      </c>
      <c r="F2908" s="129" t="s">
        <v>606</v>
      </c>
      <c r="H2908" s="129" t="s">
        <v>756</v>
      </c>
      <c r="I2908" s="199">
        <v>5927.9912999999997</v>
      </c>
    </row>
    <row r="2909" spans="1:9" x14ac:dyDescent="0.25">
      <c r="A2909" s="129">
        <v>2019</v>
      </c>
      <c r="B2909" s="129" t="s">
        <v>733</v>
      </c>
      <c r="C2909" s="129" t="s">
        <v>727</v>
      </c>
      <c r="E2909" s="129" t="s">
        <v>746</v>
      </c>
      <c r="F2909" s="129" t="s">
        <v>606</v>
      </c>
      <c r="H2909" s="129" t="s">
        <v>756</v>
      </c>
      <c r="I2909" s="199">
        <v>393.61099999999999</v>
      </c>
    </row>
    <row r="2910" spans="1:9" x14ac:dyDescent="0.25">
      <c r="A2910" s="129">
        <v>2019</v>
      </c>
      <c r="B2910" s="129" t="s">
        <v>738</v>
      </c>
      <c r="D2910" s="129" t="s">
        <v>728</v>
      </c>
      <c r="E2910" s="129" t="s">
        <v>682</v>
      </c>
      <c r="F2910" s="129" t="s">
        <v>606</v>
      </c>
      <c r="H2910" s="129" t="s">
        <v>756</v>
      </c>
      <c r="I2910" s="199">
        <v>6321.6022999999996</v>
      </c>
    </row>
    <row r="2911" spans="1:9" x14ac:dyDescent="0.25">
      <c r="A2911" s="129">
        <v>2019</v>
      </c>
      <c r="C2911" s="129" t="s">
        <v>727</v>
      </c>
      <c r="D2911" s="129" t="s">
        <v>728</v>
      </c>
      <c r="E2911" s="129" t="s">
        <v>683</v>
      </c>
      <c r="F2911" s="129" t="s">
        <v>606</v>
      </c>
      <c r="H2911" s="129" t="s">
        <v>756</v>
      </c>
      <c r="I2911" s="199">
        <v>1392.1597000000002</v>
      </c>
    </row>
    <row r="2912" spans="1:9" x14ac:dyDescent="0.25">
      <c r="A2912" s="129">
        <v>2019</v>
      </c>
      <c r="B2912" s="129" t="s">
        <v>733</v>
      </c>
      <c r="E2912" s="129" t="s">
        <v>747</v>
      </c>
      <c r="F2912" s="129" t="s">
        <v>606</v>
      </c>
      <c r="H2912" s="129" t="s">
        <v>756</v>
      </c>
      <c r="I2912" s="199"/>
    </row>
    <row r="2913" spans="1:9" x14ac:dyDescent="0.25">
      <c r="A2913" s="129">
        <v>2019</v>
      </c>
      <c r="B2913" s="129" t="s">
        <v>733</v>
      </c>
      <c r="E2913" s="129" t="s">
        <v>748</v>
      </c>
      <c r="F2913" s="129" t="s">
        <v>606</v>
      </c>
      <c r="H2913" s="129" t="s">
        <v>756</v>
      </c>
      <c r="I2913" s="199"/>
    </row>
    <row r="2914" spans="1:9" x14ac:dyDescent="0.25">
      <c r="A2914" s="129">
        <v>2019</v>
      </c>
      <c r="B2914" s="129" t="s">
        <v>738</v>
      </c>
      <c r="C2914" s="129" t="s">
        <v>727</v>
      </c>
      <c r="D2914" s="129" t="s">
        <v>728</v>
      </c>
      <c r="E2914" s="129" t="s">
        <v>684</v>
      </c>
      <c r="F2914" s="129" t="s">
        <v>606</v>
      </c>
      <c r="H2914" s="129" t="s">
        <v>756</v>
      </c>
      <c r="I2914" s="199">
        <v>8017.9816000000001</v>
      </c>
    </row>
    <row r="2915" spans="1:9" x14ac:dyDescent="0.25">
      <c r="A2915" s="129">
        <v>2019</v>
      </c>
      <c r="C2915" s="129" t="s">
        <v>727</v>
      </c>
      <c r="D2915" s="129" t="s">
        <v>728</v>
      </c>
      <c r="E2915" s="129" t="s">
        <v>685</v>
      </c>
      <c r="F2915" s="129" t="s">
        <v>606</v>
      </c>
      <c r="H2915" s="129" t="s">
        <v>756</v>
      </c>
      <c r="I2915" s="199">
        <v>910.73310000000004</v>
      </c>
    </row>
    <row r="2916" spans="1:9" x14ac:dyDescent="0.25">
      <c r="A2916" s="129">
        <v>2019</v>
      </c>
      <c r="B2916" s="129" t="s">
        <v>733</v>
      </c>
      <c r="C2916" s="129" t="s">
        <v>727</v>
      </c>
      <c r="E2916" s="129" t="s">
        <v>749</v>
      </c>
      <c r="F2916" s="129" t="s">
        <v>606</v>
      </c>
      <c r="H2916" s="129" t="s">
        <v>756</v>
      </c>
      <c r="I2916" s="199">
        <v>2262.6134999999995</v>
      </c>
    </row>
    <row r="2917" spans="1:9" x14ac:dyDescent="0.25">
      <c r="A2917" s="129">
        <v>2019</v>
      </c>
      <c r="B2917" s="129" t="s">
        <v>733</v>
      </c>
      <c r="C2917" s="129" t="s">
        <v>727</v>
      </c>
      <c r="E2917" s="129" t="s">
        <v>750</v>
      </c>
      <c r="F2917" s="129" t="s">
        <v>606</v>
      </c>
      <c r="H2917" s="129" t="s">
        <v>756</v>
      </c>
      <c r="I2917" s="199">
        <v>163.75119999999998</v>
      </c>
    </row>
    <row r="2918" spans="1:9" x14ac:dyDescent="0.25">
      <c r="A2918" s="129">
        <v>2019</v>
      </c>
      <c r="B2918" s="129" t="s">
        <v>738</v>
      </c>
      <c r="D2918" s="129" t="s">
        <v>728</v>
      </c>
      <c r="E2918" s="129" t="s">
        <v>686</v>
      </c>
      <c r="F2918" s="129" t="s">
        <v>606</v>
      </c>
      <c r="H2918" s="129" t="s">
        <v>756</v>
      </c>
      <c r="I2918" s="199">
        <v>2426.3646999999996</v>
      </c>
    </row>
    <row r="2919" spans="1:9" x14ac:dyDescent="0.25">
      <c r="A2919" s="129">
        <v>2019</v>
      </c>
      <c r="B2919" s="129" t="s">
        <v>733</v>
      </c>
      <c r="C2919" s="129" t="s">
        <v>727</v>
      </c>
      <c r="E2919" s="129" t="s">
        <v>734</v>
      </c>
      <c r="F2919" s="129" t="s">
        <v>606</v>
      </c>
      <c r="H2919" s="129" t="s">
        <v>757</v>
      </c>
      <c r="I2919" s="199">
        <v>583.99980000000005</v>
      </c>
    </row>
    <row r="2920" spans="1:9" x14ac:dyDescent="0.25">
      <c r="A2920" s="129">
        <v>2019</v>
      </c>
      <c r="B2920" s="129" t="s">
        <v>733</v>
      </c>
      <c r="C2920" s="129" t="s">
        <v>727</v>
      </c>
      <c r="E2920" s="129" t="s">
        <v>736</v>
      </c>
      <c r="F2920" s="129" t="s">
        <v>606</v>
      </c>
      <c r="H2920" s="129" t="s">
        <v>757</v>
      </c>
      <c r="I2920" s="199">
        <v>4471.0069999999996</v>
      </c>
    </row>
    <row r="2921" spans="1:9" x14ac:dyDescent="0.25">
      <c r="A2921" s="129">
        <v>2019</v>
      </c>
      <c r="B2921" s="129" t="s">
        <v>733</v>
      </c>
      <c r="C2921" s="129" t="s">
        <v>727</v>
      </c>
      <c r="E2921" s="129" t="s">
        <v>737</v>
      </c>
      <c r="F2921" s="129" t="s">
        <v>606</v>
      </c>
      <c r="H2921" s="129" t="s">
        <v>757</v>
      </c>
      <c r="I2921" s="199">
        <v>947.26250000000005</v>
      </c>
    </row>
    <row r="2922" spans="1:9" x14ac:dyDescent="0.25">
      <c r="A2922" s="129">
        <v>2019</v>
      </c>
      <c r="B2922" s="129" t="s">
        <v>738</v>
      </c>
      <c r="D2922" s="129" t="s">
        <v>728</v>
      </c>
      <c r="E2922" s="129" t="s">
        <v>676</v>
      </c>
      <c r="F2922" s="129" t="s">
        <v>606</v>
      </c>
      <c r="H2922" s="129" t="s">
        <v>757</v>
      </c>
      <c r="I2922" s="199">
        <v>6002.269299999999</v>
      </c>
    </row>
    <row r="2923" spans="1:9" x14ac:dyDescent="0.25">
      <c r="A2923" s="129">
        <v>2019</v>
      </c>
      <c r="C2923" s="129" t="s">
        <v>727</v>
      </c>
      <c r="D2923" s="129" t="s">
        <v>728</v>
      </c>
      <c r="E2923" s="129" t="s">
        <v>677</v>
      </c>
      <c r="F2923" s="129" t="s">
        <v>606</v>
      </c>
      <c r="H2923" s="129" t="s">
        <v>757</v>
      </c>
      <c r="I2923" s="199">
        <v>11160.122699999998</v>
      </c>
    </row>
    <row r="2924" spans="1:9" x14ac:dyDescent="0.25">
      <c r="A2924" s="129">
        <v>2019</v>
      </c>
      <c r="B2924" s="129" t="s">
        <v>733</v>
      </c>
      <c r="C2924" s="129" t="s">
        <v>727</v>
      </c>
      <c r="E2924" s="129" t="s">
        <v>739</v>
      </c>
      <c r="F2924" s="129" t="s">
        <v>606</v>
      </c>
      <c r="H2924" s="129" t="s">
        <v>757</v>
      </c>
      <c r="I2924" s="199">
        <v>325.96219999999994</v>
      </c>
    </row>
    <row r="2925" spans="1:9" x14ac:dyDescent="0.25">
      <c r="A2925" s="129">
        <v>2019</v>
      </c>
      <c r="B2925" s="129" t="s">
        <v>733</v>
      </c>
      <c r="C2925" s="129" t="s">
        <v>727</v>
      </c>
      <c r="E2925" s="129" t="s">
        <v>740</v>
      </c>
      <c r="F2925" s="129" t="s">
        <v>606</v>
      </c>
      <c r="H2925" s="129" t="s">
        <v>757</v>
      </c>
      <c r="I2925" s="199">
        <v>410.37779999999998</v>
      </c>
    </row>
    <row r="2926" spans="1:9" x14ac:dyDescent="0.25">
      <c r="A2926" s="129">
        <v>2019</v>
      </c>
      <c r="B2926" s="129" t="s">
        <v>738</v>
      </c>
      <c r="D2926" s="129" t="s">
        <v>728</v>
      </c>
      <c r="E2926" s="129" t="s">
        <v>678</v>
      </c>
      <c r="F2926" s="129" t="s">
        <v>606</v>
      </c>
      <c r="H2926" s="129" t="s">
        <v>757</v>
      </c>
      <c r="I2926" s="199">
        <v>736.33999999999992</v>
      </c>
    </row>
    <row r="2927" spans="1:9" x14ac:dyDescent="0.25">
      <c r="A2927" s="129">
        <v>2019</v>
      </c>
      <c r="B2927" s="129" t="s">
        <v>733</v>
      </c>
      <c r="C2927" s="129" t="s">
        <v>727</v>
      </c>
      <c r="E2927" s="129" t="s">
        <v>741</v>
      </c>
      <c r="F2927" s="129" t="s">
        <v>606</v>
      </c>
      <c r="H2927" s="129" t="s">
        <v>757</v>
      </c>
      <c r="I2927" s="199">
        <v>820.62170000000003</v>
      </c>
    </row>
    <row r="2928" spans="1:9" x14ac:dyDescent="0.25">
      <c r="A2928" s="129">
        <v>2019</v>
      </c>
      <c r="B2928" s="129" t="s">
        <v>733</v>
      </c>
      <c r="C2928" s="129" t="s">
        <v>727</v>
      </c>
      <c r="E2928" s="129" t="s">
        <v>742</v>
      </c>
      <c r="F2928" s="129" t="s">
        <v>606</v>
      </c>
      <c r="H2928" s="129" t="s">
        <v>757</v>
      </c>
      <c r="I2928" s="199">
        <v>518.2038</v>
      </c>
    </row>
    <row r="2929" spans="1:9" x14ac:dyDescent="0.25">
      <c r="A2929" s="129">
        <v>2019</v>
      </c>
      <c r="B2929" s="129" t="s">
        <v>738</v>
      </c>
      <c r="D2929" s="129" t="s">
        <v>728</v>
      </c>
      <c r="E2929" s="129" t="s">
        <v>679</v>
      </c>
      <c r="F2929" s="129" t="s">
        <v>606</v>
      </c>
      <c r="H2929" s="129" t="s">
        <v>757</v>
      </c>
      <c r="I2929" s="199">
        <v>1338.8254999999999</v>
      </c>
    </row>
    <row r="2930" spans="1:9" x14ac:dyDescent="0.25">
      <c r="A2930" s="129">
        <v>2019</v>
      </c>
      <c r="B2930" s="129" t="s">
        <v>733</v>
      </c>
      <c r="C2930" s="129" t="s">
        <v>727</v>
      </c>
      <c r="E2930" s="129" t="s">
        <v>743</v>
      </c>
      <c r="F2930" s="129" t="s">
        <v>606</v>
      </c>
      <c r="H2930" s="129" t="s">
        <v>757</v>
      </c>
      <c r="I2930" s="199"/>
    </row>
    <row r="2931" spans="1:9" x14ac:dyDescent="0.25">
      <c r="A2931" s="129">
        <v>2019</v>
      </c>
      <c r="B2931" s="129" t="s">
        <v>733</v>
      </c>
      <c r="C2931" s="129" t="s">
        <v>727</v>
      </c>
      <c r="E2931" s="129" t="s">
        <v>744</v>
      </c>
      <c r="F2931" s="129" t="s">
        <v>606</v>
      </c>
      <c r="H2931" s="129" t="s">
        <v>757</v>
      </c>
      <c r="I2931" s="199"/>
    </row>
    <row r="2932" spans="1:9" x14ac:dyDescent="0.25">
      <c r="A2932" s="129">
        <v>2019</v>
      </c>
      <c r="B2932" s="129" t="s">
        <v>738</v>
      </c>
      <c r="D2932" s="129" t="s">
        <v>728</v>
      </c>
      <c r="E2932" s="129" t="s">
        <v>680</v>
      </c>
      <c r="F2932" s="129" t="s">
        <v>606</v>
      </c>
      <c r="H2932" s="129" t="s">
        <v>757</v>
      </c>
      <c r="I2932" s="199">
        <v>935.66309999999999</v>
      </c>
    </row>
    <row r="2933" spans="1:9" x14ac:dyDescent="0.25">
      <c r="A2933" s="129">
        <v>2019</v>
      </c>
      <c r="C2933" s="129" t="s">
        <v>727</v>
      </c>
      <c r="D2933" s="129" t="s">
        <v>728</v>
      </c>
      <c r="E2933" s="129" t="s">
        <v>681</v>
      </c>
      <c r="F2933" s="129" t="s">
        <v>606</v>
      </c>
      <c r="H2933" s="129" t="s">
        <v>757</v>
      </c>
      <c r="I2933" s="199">
        <v>1859.7059999999999</v>
      </c>
    </row>
    <row r="2934" spans="1:9" x14ac:dyDescent="0.25">
      <c r="A2934" s="129">
        <v>2019</v>
      </c>
      <c r="B2934" s="129" t="s">
        <v>733</v>
      </c>
      <c r="C2934" s="129" t="s">
        <v>727</v>
      </c>
      <c r="E2934" s="129" t="s">
        <v>745</v>
      </c>
      <c r="F2934" s="129" t="s">
        <v>606</v>
      </c>
      <c r="H2934" s="129" t="s">
        <v>757</v>
      </c>
      <c r="I2934" s="199">
        <v>4223.9078</v>
      </c>
    </row>
    <row r="2935" spans="1:9" x14ac:dyDescent="0.25">
      <c r="A2935" s="129">
        <v>2019</v>
      </c>
      <c r="B2935" s="129" t="s">
        <v>733</v>
      </c>
      <c r="C2935" s="129" t="s">
        <v>727</v>
      </c>
      <c r="E2935" s="129" t="s">
        <v>746</v>
      </c>
      <c r="F2935" s="129" t="s">
        <v>606</v>
      </c>
      <c r="H2935" s="129" t="s">
        <v>757</v>
      </c>
      <c r="I2935" s="199">
        <v>234.56899999999999</v>
      </c>
    </row>
    <row r="2936" spans="1:9" x14ac:dyDescent="0.25">
      <c r="A2936" s="129">
        <v>2019</v>
      </c>
      <c r="B2936" s="129" t="s">
        <v>738</v>
      </c>
      <c r="D2936" s="129" t="s">
        <v>728</v>
      </c>
      <c r="E2936" s="129" t="s">
        <v>682</v>
      </c>
      <c r="F2936" s="129" t="s">
        <v>606</v>
      </c>
      <c r="H2936" s="129" t="s">
        <v>757</v>
      </c>
      <c r="I2936" s="199">
        <v>4458.4768000000004</v>
      </c>
    </row>
    <row r="2937" spans="1:9" x14ac:dyDescent="0.25">
      <c r="A2937" s="129">
        <v>2019</v>
      </c>
      <c r="C2937" s="129" t="s">
        <v>727</v>
      </c>
      <c r="D2937" s="129" t="s">
        <v>728</v>
      </c>
      <c r="E2937" s="129" t="s">
        <v>683</v>
      </c>
      <c r="F2937" s="129" t="s">
        <v>606</v>
      </c>
      <c r="H2937" s="129" t="s">
        <v>757</v>
      </c>
      <c r="I2937" s="199">
        <v>817.87670000000003</v>
      </c>
    </row>
    <row r="2938" spans="1:9" x14ac:dyDescent="0.25">
      <c r="A2938" s="129">
        <v>2019</v>
      </c>
      <c r="B2938" s="129" t="s">
        <v>733</v>
      </c>
      <c r="E2938" s="129" t="s">
        <v>747</v>
      </c>
      <c r="F2938" s="129" t="s">
        <v>606</v>
      </c>
      <c r="H2938" s="129" t="s">
        <v>757</v>
      </c>
      <c r="I2938" s="199"/>
    </row>
    <row r="2939" spans="1:9" x14ac:dyDescent="0.25">
      <c r="A2939" s="129">
        <v>2019</v>
      </c>
      <c r="B2939" s="129" t="s">
        <v>733</v>
      </c>
      <c r="E2939" s="129" t="s">
        <v>748</v>
      </c>
      <c r="F2939" s="129" t="s">
        <v>606</v>
      </c>
      <c r="H2939" s="129" t="s">
        <v>757</v>
      </c>
      <c r="I2939" s="199"/>
    </row>
    <row r="2940" spans="1:9" x14ac:dyDescent="0.25">
      <c r="A2940" s="129">
        <v>2019</v>
      </c>
      <c r="B2940" s="129" t="s">
        <v>738</v>
      </c>
      <c r="C2940" s="129" t="s">
        <v>727</v>
      </c>
      <c r="D2940" s="129" t="s">
        <v>728</v>
      </c>
      <c r="E2940" s="129" t="s">
        <v>684</v>
      </c>
      <c r="F2940" s="129" t="s">
        <v>606</v>
      </c>
      <c r="H2940" s="129" t="s">
        <v>757</v>
      </c>
      <c r="I2940" s="199">
        <v>6234.1466</v>
      </c>
    </row>
    <row r="2941" spans="1:9" x14ac:dyDescent="0.25">
      <c r="A2941" s="129">
        <v>2019</v>
      </c>
      <c r="C2941" s="129" t="s">
        <v>727</v>
      </c>
      <c r="D2941" s="129" t="s">
        <v>728</v>
      </c>
      <c r="E2941" s="129" t="s">
        <v>685</v>
      </c>
      <c r="F2941" s="129" t="s">
        <v>606</v>
      </c>
      <c r="H2941" s="129" t="s">
        <v>757</v>
      </c>
      <c r="I2941" s="199">
        <v>621.59059999999999</v>
      </c>
    </row>
    <row r="2942" spans="1:9" x14ac:dyDescent="0.25">
      <c r="A2942" s="129">
        <v>2019</v>
      </c>
      <c r="B2942" s="129" t="s">
        <v>733</v>
      </c>
      <c r="C2942" s="129" t="s">
        <v>727</v>
      </c>
      <c r="E2942" s="129" t="s">
        <v>749</v>
      </c>
      <c r="F2942" s="129" t="s">
        <v>606</v>
      </c>
      <c r="H2942" s="129" t="s">
        <v>757</v>
      </c>
      <c r="I2942" s="199">
        <v>1728.5579999999995</v>
      </c>
    </row>
    <row r="2943" spans="1:9" x14ac:dyDescent="0.25">
      <c r="A2943" s="129">
        <v>2019</v>
      </c>
      <c r="B2943" s="129" t="s">
        <v>733</v>
      </c>
      <c r="C2943" s="129" t="s">
        <v>727</v>
      </c>
      <c r="E2943" s="129" t="s">
        <v>750</v>
      </c>
      <c r="F2943" s="129" t="s">
        <v>606</v>
      </c>
      <c r="H2943" s="129" t="s">
        <v>757</v>
      </c>
      <c r="I2943" s="199">
        <v>103.8982</v>
      </c>
    </row>
    <row r="2944" spans="1:9" x14ac:dyDescent="0.25">
      <c r="A2944" s="129">
        <v>2019</v>
      </c>
      <c r="B2944" s="129" t="s">
        <v>738</v>
      </c>
      <c r="D2944" s="129" t="s">
        <v>728</v>
      </c>
      <c r="E2944" s="129" t="s">
        <v>686</v>
      </c>
      <c r="F2944" s="129" t="s">
        <v>606</v>
      </c>
      <c r="H2944" s="129" t="s">
        <v>757</v>
      </c>
      <c r="I2944" s="199">
        <v>1832.4561999999996</v>
      </c>
    </row>
    <row r="2945" spans="1:9" x14ac:dyDescent="0.25">
      <c r="A2945" s="129">
        <v>2019</v>
      </c>
      <c r="B2945" s="129" t="s">
        <v>733</v>
      </c>
      <c r="C2945" s="129" t="s">
        <v>727</v>
      </c>
      <c r="E2945" s="129" t="s">
        <v>734</v>
      </c>
      <c r="F2945" s="129" t="s">
        <v>606</v>
      </c>
      <c r="H2945" s="129" t="s">
        <v>758</v>
      </c>
      <c r="I2945" s="199">
        <v>435.25200000000001</v>
      </c>
    </row>
    <row r="2946" spans="1:9" x14ac:dyDescent="0.25">
      <c r="A2946" s="129">
        <v>2019</v>
      </c>
      <c r="B2946" s="129" t="s">
        <v>733</v>
      </c>
      <c r="C2946" s="129" t="s">
        <v>727</v>
      </c>
      <c r="E2946" s="129" t="s">
        <v>736</v>
      </c>
      <c r="F2946" s="129" t="s">
        <v>606</v>
      </c>
      <c r="H2946" s="129" t="s">
        <v>758</v>
      </c>
      <c r="I2946" s="199">
        <v>1402.6534999999999</v>
      </c>
    </row>
    <row r="2947" spans="1:9" x14ac:dyDescent="0.25">
      <c r="A2947" s="129">
        <v>2019</v>
      </c>
      <c r="B2947" s="129" t="s">
        <v>733</v>
      </c>
      <c r="C2947" s="129" t="s">
        <v>727</v>
      </c>
      <c r="E2947" s="129" t="s">
        <v>737</v>
      </c>
      <c r="F2947" s="129" t="s">
        <v>606</v>
      </c>
      <c r="H2947" s="129" t="s">
        <v>758</v>
      </c>
      <c r="I2947" s="199">
        <v>441.78800000000007</v>
      </c>
    </row>
    <row r="2948" spans="1:9" x14ac:dyDescent="0.25">
      <c r="A2948" s="129">
        <v>2019</v>
      </c>
      <c r="B2948" s="129" t="s">
        <v>738</v>
      </c>
      <c r="D2948" s="129" t="s">
        <v>728</v>
      </c>
      <c r="E2948" s="129" t="s">
        <v>676</v>
      </c>
      <c r="F2948" s="129" t="s">
        <v>606</v>
      </c>
      <c r="H2948" s="129" t="s">
        <v>758</v>
      </c>
      <c r="I2948" s="199">
        <v>2279.6934999999999</v>
      </c>
    </row>
    <row r="2949" spans="1:9" x14ac:dyDescent="0.25">
      <c r="A2949" s="129">
        <v>2019</v>
      </c>
      <c r="C2949" s="129" t="s">
        <v>727</v>
      </c>
      <c r="D2949" s="129" t="s">
        <v>728</v>
      </c>
      <c r="E2949" s="129" t="s">
        <v>677</v>
      </c>
      <c r="F2949" s="129" t="s">
        <v>606</v>
      </c>
      <c r="H2949" s="129" t="s">
        <v>758</v>
      </c>
      <c r="I2949" s="199">
        <v>3124.1120000000005</v>
      </c>
    </row>
    <row r="2950" spans="1:9" x14ac:dyDescent="0.25">
      <c r="A2950" s="129">
        <v>2019</v>
      </c>
      <c r="B2950" s="129" t="s">
        <v>733</v>
      </c>
      <c r="C2950" s="129" t="s">
        <v>727</v>
      </c>
      <c r="E2950" s="129" t="s">
        <v>739</v>
      </c>
      <c r="F2950" s="129" t="s">
        <v>606</v>
      </c>
      <c r="H2950" s="129" t="s">
        <v>758</v>
      </c>
      <c r="I2950" s="199">
        <v>99.504000000000019</v>
      </c>
    </row>
    <row r="2951" spans="1:9" x14ac:dyDescent="0.25">
      <c r="A2951" s="129">
        <v>2019</v>
      </c>
      <c r="B2951" s="129" t="s">
        <v>733</v>
      </c>
      <c r="C2951" s="129" t="s">
        <v>727</v>
      </c>
      <c r="E2951" s="129" t="s">
        <v>740</v>
      </c>
      <c r="F2951" s="129" t="s">
        <v>606</v>
      </c>
      <c r="H2951" s="129" t="s">
        <v>758</v>
      </c>
      <c r="I2951" s="199">
        <v>311.27750000000003</v>
      </c>
    </row>
    <row r="2952" spans="1:9" x14ac:dyDescent="0.25">
      <c r="A2952" s="129">
        <v>2019</v>
      </c>
      <c r="B2952" s="129" t="s">
        <v>738</v>
      </c>
      <c r="D2952" s="129" t="s">
        <v>728</v>
      </c>
      <c r="E2952" s="129" t="s">
        <v>678</v>
      </c>
      <c r="F2952" s="129" t="s">
        <v>606</v>
      </c>
      <c r="H2952" s="129" t="s">
        <v>758</v>
      </c>
      <c r="I2952" s="199">
        <v>410.78150000000005</v>
      </c>
    </row>
    <row r="2953" spans="1:9" x14ac:dyDescent="0.25">
      <c r="A2953" s="129">
        <v>2019</v>
      </c>
      <c r="B2953" s="129" t="s">
        <v>733</v>
      </c>
      <c r="C2953" s="129" t="s">
        <v>727</v>
      </c>
      <c r="E2953" s="129" t="s">
        <v>741</v>
      </c>
      <c r="F2953" s="129" t="s">
        <v>606</v>
      </c>
      <c r="H2953" s="129" t="s">
        <v>758</v>
      </c>
      <c r="I2953" s="199">
        <v>541.75700000000006</v>
      </c>
    </row>
    <row r="2954" spans="1:9" x14ac:dyDescent="0.25">
      <c r="A2954" s="129">
        <v>2019</v>
      </c>
      <c r="B2954" s="129" t="s">
        <v>733</v>
      </c>
      <c r="C2954" s="129" t="s">
        <v>727</v>
      </c>
      <c r="E2954" s="129" t="s">
        <v>742</v>
      </c>
      <c r="F2954" s="129" t="s">
        <v>606</v>
      </c>
      <c r="H2954" s="129" t="s">
        <v>758</v>
      </c>
      <c r="I2954" s="199">
        <v>204.5095</v>
      </c>
    </row>
    <row r="2955" spans="1:9" x14ac:dyDescent="0.25">
      <c r="A2955" s="129">
        <v>2019</v>
      </c>
      <c r="B2955" s="129" t="s">
        <v>738</v>
      </c>
      <c r="D2955" s="129" t="s">
        <v>728</v>
      </c>
      <c r="E2955" s="129" t="s">
        <v>679</v>
      </c>
      <c r="F2955" s="129" t="s">
        <v>606</v>
      </c>
      <c r="H2955" s="129" t="s">
        <v>758</v>
      </c>
      <c r="I2955" s="199">
        <v>746.26650000000006</v>
      </c>
    </row>
    <row r="2956" spans="1:9" x14ac:dyDescent="0.25">
      <c r="A2956" s="129">
        <v>2019</v>
      </c>
      <c r="B2956" s="129" t="s">
        <v>733</v>
      </c>
      <c r="C2956" s="129" t="s">
        <v>727</v>
      </c>
      <c r="E2956" s="129" t="s">
        <v>743</v>
      </c>
      <c r="F2956" s="129" t="s">
        <v>606</v>
      </c>
      <c r="H2956" s="129" t="s">
        <v>758</v>
      </c>
      <c r="I2956" s="199"/>
    </row>
    <row r="2957" spans="1:9" x14ac:dyDescent="0.25">
      <c r="A2957" s="129">
        <v>2019</v>
      </c>
      <c r="B2957" s="129" t="s">
        <v>733</v>
      </c>
      <c r="C2957" s="129" t="s">
        <v>727</v>
      </c>
      <c r="E2957" s="129" t="s">
        <v>744</v>
      </c>
      <c r="F2957" s="129" t="s">
        <v>606</v>
      </c>
      <c r="H2957" s="129" t="s">
        <v>758</v>
      </c>
      <c r="I2957" s="199"/>
    </row>
    <row r="2958" spans="1:9" x14ac:dyDescent="0.25">
      <c r="A2958" s="129">
        <v>2019</v>
      </c>
      <c r="B2958" s="129" t="s">
        <v>738</v>
      </c>
      <c r="D2958" s="129" t="s">
        <v>728</v>
      </c>
      <c r="E2958" s="129" t="s">
        <v>680</v>
      </c>
      <c r="F2958" s="129" t="s">
        <v>606</v>
      </c>
      <c r="H2958" s="129" t="s">
        <v>758</v>
      </c>
      <c r="I2958" s="199">
        <v>415.26299999999992</v>
      </c>
    </row>
    <row r="2959" spans="1:9" x14ac:dyDescent="0.25">
      <c r="A2959" s="129">
        <v>2019</v>
      </c>
      <c r="C2959" s="129" t="s">
        <v>727</v>
      </c>
      <c r="D2959" s="129" t="s">
        <v>728</v>
      </c>
      <c r="E2959" s="129" t="s">
        <v>681</v>
      </c>
      <c r="F2959" s="129" t="s">
        <v>606</v>
      </c>
      <c r="H2959" s="129" t="s">
        <v>758</v>
      </c>
      <c r="I2959" s="199">
        <v>919.05060000000014</v>
      </c>
    </row>
    <row r="2960" spans="1:9" x14ac:dyDescent="0.25">
      <c r="A2960" s="129">
        <v>2019</v>
      </c>
      <c r="B2960" s="129" t="s">
        <v>733</v>
      </c>
      <c r="C2960" s="129" t="s">
        <v>727</v>
      </c>
      <c r="E2960" s="129" t="s">
        <v>745</v>
      </c>
      <c r="F2960" s="129" t="s">
        <v>606</v>
      </c>
      <c r="H2960" s="129" t="s">
        <v>758</v>
      </c>
      <c r="I2960" s="199">
        <v>1704.0835000000002</v>
      </c>
    </row>
    <row r="2961" spans="1:9" x14ac:dyDescent="0.25">
      <c r="A2961" s="129">
        <v>2019</v>
      </c>
      <c r="B2961" s="129" t="s">
        <v>733</v>
      </c>
      <c r="C2961" s="129" t="s">
        <v>727</v>
      </c>
      <c r="E2961" s="129" t="s">
        <v>746</v>
      </c>
      <c r="F2961" s="129" t="s">
        <v>606</v>
      </c>
      <c r="H2961" s="129" t="s">
        <v>758</v>
      </c>
      <c r="I2961" s="199">
        <v>159.042</v>
      </c>
    </row>
    <row r="2962" spans="1:9" x14ac:dyDescent="0.25">
      <c r="A2962" s="129">
        <v>2019</v>
      </c>
      <c r="B2962" s="129" t="s">
        <v>738</v>
      </c>
      <c r="D2962" s="129" t="s">
        <v>728</v>
      </c>
      <c r="E2962" s="129" t="s">
        <v>682</v>
      </c>
      <c r="F2962" s="129" t="s">
        <v>606</v>
      </c>
      <c r="H2962" s="129" t="s">
        <v>758</v>
      </c>
      <c r="I2962" s="199">
        <v>1863.1255000000001</v>
      </c>
    </row>
    <row r="2963" spans="1:9" x14ac:dyDescent="0.25">
      <c r="A2963" s="129">
        <v>2019</v>
      </c>
      <c r="C2963" s="129" t="s">
        <v>727</v>
      </c>
      <c r="D2963" s="129" t="s">
        <v>728</v>
      </c>
      <c r="E2963" s="129" t="s">
        <v>683</v>
      </c>
      <c r="F2963" s="129" t="s">
        <v>606</v>
      </c>
      <c r="H2963" s="129" t="s">
        <v>758</v>
      </c>
      <c r="I2963" s="199">
        <v>574.28300000000002</v>
      </c>
    </row>
    <row r="2964" spans="1:9" x14ac:dyDescent="0.25">
      <c r="A2964" s="129">
        <v>2019</v>
      </c>
      <c r="B2964" s="129" t="s">
        <v>733</v>
      </c>
      <c r="E2964" s="129" t="s">
        <v>747</v>
      </c>
      <c r="F2964" s="129" t="s">
        <v>606</v>
      </c>
      <c r="H2964" s="129" t="s">
        <v>758</v>
      </c>
      <c r="I2964" s="199"/>
    </row>
    <row r="2965" spans="1:9" x14ac:dyDescent="0.25">
      <c r="A2965" s="129">
        <v>2019</v>
      </c>
      <c r="B2965" s="129" t="s">
        <v>733</v>
      </c>
      <c r="E2965" s="129" t="s">
        <v>748</v>
      </c>
      <c r="F2965" s="129" t="s">
        <v>606</v>
      </c>
      <c r="H2965" s="129" t="s">
        <v>758</v>
      </c>
      <c r="I2965" s="199"/>
    </row>
    <row r="2966" spans="1:9" x14ac:dyDescent="0.25">
      <c r="A2966" s="129">
        <v>2019</v>
      </c>
      <c r="B2966" s="129" t="s">
        <v>738</v>
      </c>
      <c r="C2966" s="129" t="s">
        <v>727</v>
      </c>
      <c r="D2966" s="129" t="s">
        <v>728</v>
      </c>
      <c r="E2966" s="129" t="s">
        <v>684</v>
      </c>
      <c r="F2966" s="129" t="s">
        <v>606</v>
      </c>
      <c r="H2966" s="129" t="s">
        <v>758</v>
      </c>
      <c r="I2966" s="199">
        <v>1783.8349999999998</v>
      </c>
    </row>
    <row r="2967" spans="1:9" x14ac:dyDescent="0.25">
      <c r="A2967" s="129">
        <v>2019</v>
      </c>
      <c r="C2967" s="129" t="s">
        <v>727</v>
      </c>
      <c r="D2967" s="129" t="s">
        <v>728</v>
      </c>
      <c r="E2967" s="129" t="s">
        <v>685</v>
      </c>
      <c r="F2967" s="129" t="s">
        <v>606</v>
      </c>
      <c r="H2967" s="129" t="s">
        <v>758</v>
      </c>
      <c r="I2967" s="199">
        <v>289.14250000000004</v>
      </c>
    </row>
    <row r="2968" spans="1:9" x14ac:dyDescent="0.25">
      <c r="A2968" s="129">
        <v>2019</v>
      </c>
      <c r="B2968" s="129" t="s">
        <v>733</v>
      </c>
      <c r="C2968" s="129" t="s">
        <v>727</v>
      </c>
      <c r="E2968" s="129" t="s">
        <v>749</v>
      </c>
      <c r="F2968" s="129" t="s">
        <v>606</v>
      </c>
      <c r="H2968" s="129" t="s">
        <v>758</v>
      </c>
      <c r="I2968" s="199">
        <v>534.05549999999994</v>
      </c>
    </row>
    <row r="2969" spans="1:9" x14ac:dyDescent="0.25">
      <c r="A2969" s="129">
        <v>2019</v>
      </c>
      <c r="B2969" s="129" t="s">
        <v>733</v>
      </c>
      <c r="C2969" s="129" t="s">
        <v>727</v>
      </c>
      <c r="E2969" s="129" t="s">
        <v>750</v>
      </c>
      <c r="F2969" s="129" t="s">
        <v>606</v>
      </c>
      <c r="H2969" s="129" t="s">
        <v>758</v>
      </c>
      <c r="I2969" s="199">
        <v>59.852999999999994</v>
      </c>
    </row>
    <row r="2970" spans="1:9" x14ac:dyDescent="0.25">
      <c r="A2970" s="129">
        <v>2019</v>
      </c>
      <c r="B2970" s="129" t="s">
        <v>738</v>
      </c>
      <c r="D2970" s="129" t="s">
        <v>728</v>
      </c>
      <c r="E2970" s="129" t="s">
        <v>686</v>
      </c>
      <c r="F2970" s="129" t="s">
        <v>606</v>
      </c>
      <c r="H2970" s="129" t="s">
        <v>758</v>
      </c>
      <c r="I2970" s="199">
        <v>593.90849999999989</v>
      </c>
    </row>
    <row r="2971" spans="1:9" x14ac:dyDescent="0.25">
      <c r="A2971" s="129">
        <v>2019</v>
      </c>
      <c r="B2971" s="129" t="s">
        <v>733</v>
      </c>
      <c r="C2971" s="129" t="s">
        <v>727</v>
      </c>
      <c r="E2971" s="129" t="s">
        <v>734</v>
      </c>
      <c r="F2971" s="129" t="s">
        <v>606</v>
      </c>
      <c r="H2971" s="129" t="s">
        <v>759</v>
      </c>
      <c r="I2971" s="199">
        <v>3.425826162947029</v>
      </c>
    </row>
    <row r="2972" spans="1:9" x14ac:dyDescent="0.25">
      <c r="A2972" s="129">
        <v>2019</v>
      </c>
      <c r="B2972" s="129" t="s">
        <v>733</v>
      </c>
      <c r="C2972" s="129" t="s">
        <v>727</v>
      </c>
      <c r="E2972" s="129" t="s">
        <v>736</v>
      </c>
      <c r="F2972" s="129" t="s">
        <v>606</v>
      </c>
      <c r="H2972" s="129" t="s">
        <v>759</v>
      </c>
      <c r="I2972" s="199">
        <v>9.412087876869828</v>
      </c>
    </row>
    <row r="2973" spans="1:9" x14ac:dyDescent="0.25">
      <c r="A2973" s="129">
        <v>2019</v>
      </c>
      <c r="B2973" s="129" t="s">
        <v>733</v>
      </c>
      <c r="C2973" s="129" t="s">
        <v>727</v>
      </c>
      <c r="E2973" s="129" t="s">
        <v>737</v>
      </c>
      <c r="F2973" s="129" t="s">
        <v>606</v>
      </c>
      <c r="H2973" s="129" t="s">
        <v>759</v>
      </c>
      <c r="I2973" s="199">
        <v>4.9057401076468841</v>
      </c>
    </row>
    <row r="2974" spans="1:9" x14ac:dyDescent="0.25">
      <c r="A2974" s="129">
        <v>2019</v>
      </c>
      <c r="B2974" s="129" t="s">
        <v>738</v>
      </c>
      <c r="D2974" s="129" t="s">
        <v>728</v>
      </c>
      <c r="E2974" s="129" t="s">
        <v>676</v>
      </c>
      <c r="F2974" s="129" t="s">
        <v>606</v>
      </c>
      <c r="H2974" s="129" t="s">
        <v>759</v>
      </c>
      <c r="I2974" s="199">
        <v>6.8745784715656626</v>
      </c>
    </row>
    <row r="2975" spans="1:9" x14ac:dyDescent="0.25">
      <c r="A2975" s="129">
        <v>2019</v>
      </c>
      <c r="C2975" s="129" t="s">
        <v>727</v>
      </c>
      <c r="D2975" s="129" t="s">
        <v>728</v>
      </c>
      <c r="E2975" s="129" t="s">
        <v>677</v>
      </c>
      <c r="F2975" s="129" t="s">
        <v>606</v>
      </c>
      <c r="H2975" s="129" t="s">
        <v>759</v>
      </c>
      <c r="I2975" s="199">
        <v>20.973194718318645</v>
      </c>
    </row>
    <row r="2976" spans="1:9" x14ac:dyDescent="0.25">
      <c r="A2976" s="129">
        <v>2019</v>
      </c>
      <c r="B2976" s="129" t="s">
        <v>733</v>
      </c>
      <c r="C2976" s="129" t="s">
        <v>727</v>
      </c>
      <c r="E2976" s="129" t="s">
        <v>739</v>
      </c>
      <c r="F2976" s="129" t="s">
        <v>606</v>
      </c>
      <c r="H2976" s="129" t="s">
        <v>759</v>
      </c>
      <c r="I2976" s="199">
        <v>2.1552850470603726</v>
      </c>
    </row>
    <row r="2977" spans="1:9" x14ac:dyDescent="0.25">
      <c r="A2977" s="129">
        <v>2019</v>
      </c>
      <c r="B2977" s="129" t="s">
        <v>733</v>
      </c>
      <c r="C2977" s="129" t="s">
        <v>727</v>
      </c>
      <c r="E2977" s="129" t="s">
        <v>740</v>
      </c>
      <c r="F2977" s="129" t="s">
        <v>606</v>
      </c>
      <c r="H2977" s="129" t="s">
        <v>759</v>
      </c>
      <c r="I2977" s="199">
        <v>3.8073032789047461</v>
      </c>
    </row>
    <row r="2978" spans="1:9" x14ac:dyDescent="0.25">
      <c r="A2978" s="129">
        <v>2019</v>
      </c>
      <c r="B2978" s="129" t="s">
        <v>738</v>
      </c>
      <c r="D2978" s="129" t="s">
        <v>728</v>
      </c>
      <c r="E2978" s="129" t="s">
        <v>678</v>
      </c>
      <c r="F2978" s="129" t="s">
        <v>606</v>
      </c>
      <c r="H2978" s="129" t="s">
        <v>759</v>
      </c>
      <c r="I2978" s="199">
        <v>2.9645135947445542</v>
      </c>
    </row>
    <row r="2979" spans="1:9" x14ac:dyDescent="0.25">
      <c r="A2979" s="129">
        <v>2019</v>
      </c>
      <c r="B2979" s="129" t="s">
        <v>733</v>
      </c>
      <c r="C2979" s="129" t="s">
        <v>727</v>
      </c>
      <c r="E2979" s="129" t="s">
        <v>741</v>
      </c>
      <c r="F2979" s="129" t="s">
        <v>606</v>
      </c>
      <c r="H2979" s="129" t="s">
        <v>759</v>
      </c>
      <c r="I2979" s="199">
        <v>5.4261173818494655</v>
      </c>
    </row>
    <row r="2980" spans="1:9" x14ac:dyDescent="0.25">
      <c r="A2980" s="129">
        <v>2019</v>
      </c>
      <c r="B2980" s="129" t="s">
        <v>733</v>
      </c>
      <c r="C2980" s="129" t="s">
        <v>727</v>
      </c>
      <c r="E2980" s="129" t="s">
        <v>742</v>
      </c>
      <c r="F2980" s="129" t="s">
        <v>606</v>
      </c>
      <c r="H2980" s="129" t="s">
        <v>759</v>
      </c>
      <c r="I2980" s="199">
        <v>4.1698686806909837</v>
      </c>
    </row>
    <row r="2981" spans="1:9" x14ac:dyDescent="0.25">
      <c r="A2981" s="129">
        <v>2019</v>
      </c>
      <c r="B2981" s="129" t="s">
        <v>738</v>
      </c>
      <c r="D2981" s="129" t="s">
        <v>728</v>
      </c>
      <c r="E2981" s="129" t="s">
        <v>679</v>
      </c>
      <c r="F2981" s="129" t="s">
        <v>606</v>
      </c>
      <c r="H2981" s="129" t="s">
        <v>759</v>
      </c>
      <c r="I2981" s="199">
        <v>4.9130811788989535</v>
      </c>
    </row>
    <row r="2982" spans="1:9" x14ac:dyDescent="0.25">
      <c r="A2982" s="129">
        <v>2019</v>
      </c>
      <c r="B2982" s="129" t="s">
        <v>733</v>
      </c>
      <c r="C2982" s="129" t="s">
        <v>727</v>
      </c>
      <c r="E2982" s="129" t="s">
        <v>743</v>
      </c>
      <c r="F2982" s="129" t="s">
        <v>606</v>
      </c>
      <c r="H2982" s="129" t="s">
        <v>759</v>
      </c>
      <c r="I2982" s="199"/>
    </row>
    <row r="2983" spans="1:9" x14ac:dyDescent="0.25">
      <c r="A2983" s="129">
        <v>2019</v>
      </c>
      <c r="B2983" s="129" t="s">
        <v>733</v>
      </c>
      <c r="C2983" s="129" t="s">
        <v>727</v>
      </c>
      <c r="E2983" s="129" t="s">
        <v>744</v>
      </c>
      <c r="F2983" s="129" t="s">
        <v>606</v>
      </c>
      <c r="H2983" s="129" t="s">
        <v>759</v>
      </c>
      <c r="I2983" s="199"/>
    </row>
    <row r="2984" spans="1:9" x14ac:dyDescent="0.25">
      <c r="A2984" s="129">
        <v>2019</v>
      </c>
      <c r="B2984" s="129" t="s">
        <v>738</v>
      </c>
      <c r="D2984" s="129" t="s">
        <v>728</v>
      </c>
      <c r="E2984" s="129" t="s">
        <v>680</v>
      </c>
      <c r="F2984" s="129" t="s">
        <v>606</v>
      </c>
      <c r="H2984" s="129" t="s">
        <v>759</v>
      </c>
      <c r="I2984" s="199">
        <v>4.4257253213822381</v>
      </c>
    </row>
    <row r="2985" spans="1:9" x14ac:dyDescent="0.25">
      <c r="A2985" s="129">
        <v>2019</v>
      </c>
      <c r="C2985" s="129" t="s">
        <v>727</v>
      </c>
      <c r="D2985" s="129" t="s">
        <v>728</v>
      </c>
      <c r="E2985" s="129" t="s">
        <v>681</v>
      </c>
      <c r="F2985" s="129" t="s">
        <v>606</v>
      </c>
      <c r="H2985" s="129" t="s">
        <v>759</v>
      </c>
      <c r="I2985" s="199">
        <v>5.8419704238795429</v>
      </c>
    </row>
    <row r="2986" spans="1:9" x14ac:dyDescent="0.25">
      <c r="A2986" s="129">
        <v>2019</v>
      </c>
      <c r="B2986" s="129" t="s">
        <v>733</v>
      </c>
      <c r="C2986" s="129" t="s">
        <v>727</v>
      </c>
      <c r="E2986" s="129" t="s">
        <v>745</v>
      </c>
      <c r="F2986" s="129" t="s">
        <v>606</v>
      </c>
      <c r="H2986" s="129" t="s">
        <v>759</v>
      </c>
      <c r="I2986" s="199">
        <v>11.302283720531177</v>
      </c>
    </row>
    <row r="2987" spans="1:9" x14ac:dyDescent="0.25">
      <c r="A2987" s="129">
        <v>2019</v>
      </c>
      <c r="B2987" s="129" t="s">
        <v>733</v>
      </c>
      <c r="C2987" s="129" t="s">
        <v>727</v>
      </c>
      <c r="E2987" s="129" t="s">
        <v>746</v>
      </c>
      <c r="F2987" s="129" t="s">
        <v>606</v>
      </c>
      <c r="H2987" s="129" t="s">
        <v>759</v>
      </c>
      <c r="I2987" s="199">
        <v>3.5856486964126293</v>
      </c>
    </row>
    <row r="2988" spans="1:9" x14ac:dyDescent="0.25">
      <c r="A2988" s="129">
        <v>2019</v>
      </c>
      <c r="B2988" s="129" t="s">
        <v>738</v>
      </c>
      <c r="D2988" s="129" t="s">
        <v>728</v>
      </c>
      <c r="E2988" s="129" t="s">
        <v>682</v>
      </c>
      <c r="F2988" s="129" t="s">
        <v>606</v>
      </c>
      <c r="H2988" s="129" t="s">
        <v>759</v>
      </c>
      <c r="I2988" s="199">
        <v>9.966752750016159</v>
      </c>
    </row>
    <row r="2989" spans="1:9" x14ac:dyDescent="0.25">
      <c r="A2989" s="129">
        <v>2019</v>
      </c>
      <c r="C2989" s="129" t="s">
        <v>727</v>
      </c>
      <c r="D2989" s="129" t="s">
        <v>728</v>
      </c>
      <c r="E2989" s="129" t="s">
        <v>683</v>
      </c>
      <c r="F2989" s="129" t="s">
        <v>606</v>
      </c>
      <c r="H2989" s="129" t="s">
        <v>759</v>
      </c>
      <c r="I2989" s="199">
        <v>5.2456731928618803</v>
      </c>
    </row>
    <row r="2990" spans="1:9" x14ac:dyDescent="0.25">
      <c r="A2990" s="129">
        <v>2019</v>
      </c>
      <c r="B2990" s="129" t="s">
        <v>733</v>
      </c>
      <c r="E2990" s="129" t="s">
        <v>747</v>
      </c>
      <c r="F2990" s="129" t="s">
        <v>606</v>
      </c>
      <c r="H2990" s="129" t="s">
        <v>759</v>
      </c>
      <c r="I2990" s="199"/>
    </row>
    <row r="2991" spans="1:9" x14ac:dyDescent="0.25">
      <c r="A2991" s="129">
        <v>2019</v>
      </c>
      <c r="B2991" s="129" t="s">
        <v>733</v>
      </c>
      <c r="E2991" s="129" t="s">
        <v>748</v>
      </c>
      <c r="F2991" s="129" t="s">
        <v>606</v>
      </c>
      <c r="H2991" s="129" t="s">
        <v>759</v>
      </c>
      <c r="I2991" s="199"/>
    </row>
    <row r="2992" spans="1:9" x14ac:dyDescent="0.25">
      <c r="A2992" s="129">
        <v>2019</v>
      </c>
      <c r="B2992" s="129" t="s">
        <v>738</v>
      </c>
      <c r="C2992" s="129" t="s">
        <v>727</v>
      </c>
      <c r="D2992" s="129" t="s">
        <v>728</v>
      </c>
      <c r="E2992" s="129" t="s">
        <v>684</v>
      </c>
      <c r="F2992" s="129" t="s">
        <v>606</v>
      </c>
      <c r="H2992" s="129" t="s">
        <v>759</v>
      </c>
      <c r="I2992" s="199">
        <v>17.277898547601602</v>
      </c>
    </row>
    <row r="2993" spans="1:9" x14ac:dyDescent="0.25">
      <c r="A2993" s="129">
        <v>2019</v>
      </c>
      <c r="C2993" s="129" t="s">
        <v>727</v>
      </c>
      <c r="D2993" s="129" t="s">
        <v>728</v>
      </c>
      <c r="E2993" s="129" t="s">
        <v>685</v>
      </c>
      <c r="F2993" s="129" t="s">
        <v>606</v>
      </c>
      <c r="H2993" s="129" t="s">
        <v>759</v>
      </c>
      <c r="I2993" s="199">
        <v>3.7419442447151634</v>
      </c>
    </row>
    <row r="2994" spans="1:9" x14ac:dyDescent="0.25">
      <c r="A2994" s="129">
        <v>2019</v>
      </c>
      <c r="B2994" s="129" t="s">
        <v>733</v>
      </c>
      <c r="C2994" s="129" t="s">
        <v>727</v>
      </c>
      <c r="E2994" s="129" t="s">
        <v>749</v>
      </c>
      <c r="F2994" s="129" t="s">
        <v>606</v>
      </c>
      <c r="H2994" s="129" t="s">
        <v>759</v>
      </c>
      <c r="I2994" s="199">
        <v>13.532215523737751</v>
      </c>
    </row>
    <row r="2995" spans="1:9" x14ac:dyDescent="0.25">
      <c r="A2995" s="129">
        <v>2019</v>
      </c>
      <c r="B2995" s="129" t="s">
        <v>733</v>
      </c>
      <c r="C2995" s="129" t="s">
        <v>727</v>
      </c>
      <c r="E2995" s="129" t="s">
        <v>750</v>
      </c>
      <c r="F2995" s="129" t="s">
        <v>606</v>
      </c>
      <c r="H2995" s="129" t="s">
        <v>759</v>
      </c>
      <c r="I2995" s="199">
        <v>2.158455150596454</v>
      </c>
    </row>
    <row r="2996" spans="1:9" x14ac:dyDescent="0.25">
      <c r="A2996" s="129">
        <v>2019</v>
      </c>
      <c r="B2996" s="129" t="s">
        <v>738</v>
      </c>
      <c r="D2996" s="129" t="s">
        <v>728</v>
      </c>
      <c r="E2996" s="129" t="s">
        <v>686</v>
      </c>
      <c r="F2996" s="129" t="s">
        <v>606</v>
      </c>
      <c r="H2996" s="129" t="s">
        <v>759</v>
      </c>
      <c r="I2996" s="199">
        <v>9.9822875997153027</v>
      </c>
    </row>
    <row r="2997" spans="1:9" x14ac:dyDescent="0.25">
      <c r="A2997" s="129">
        <v>2020</v>
      </c>
      <c r="B2997" s="129" t="s">
        <v>738</v>
      </c>
      <c r="D2997" s="129" t="s">
        <v>728</v>
      </c>
      <c r="E2997" s="129" t="s">
        <v>676</v>
      </c>
      <c r="F2997" s="129" t="s">
        <v>606</v>
      </c>
      <c r="H2997" s="129" t="s">
        <v>756</v>
      </c>
      <c r="I2997" s="199">
        <v>8270.2352862512944</v>
      </c>
    </row>
    <row r="2998" spans="1:9" x14ac:dyDescent="0.25">
      <c r="A2998" s="129">
        <v>2020</v>
      </c>
      <c r="C2998" s="129" t="s">
        <v>727</v>
      </c>
      <c r="D2998" s="129" t="s">
        <v>728</v>
      </c>
      <c r="E2998" s="129" t="s">
        <v>677</v>
      </c>
      <c r="F2998" s="129" t="s">
        <v>606</v>
      </c>
      <c r="H2998" s="129" t="s">
        <v>756</v>
      </c>
      <c r="I2998" s="199">
        <v>14712.923578953976</v>
      </c>
    </row>
    <row r="2999" spans="1:9" x14ac:dyDescent="0.25">
      <c r="A2999" s="129">
        <v>2020</v>
      </c>
      <c r="B2999" s="129" t="s">
        <v>738</v>
      </c>
      <c r="D2999" s="129" t="s">
        <v>728</v>
      </c>
      <c r="E2999" s="129" t="s">
        <v>678</v>
      </c>
      <c r="F2999" s="129" t="s">
        <v>606</v>
      </c>
      <c r="H2999" s="129" t="s">
        <v>756</v>
      </c>
      <c r="I2999" s="199">
        <v>1122.6623950235273</v>
      </c>
    </row>
    <row r="3000" spans="1:9" x14ac:dyDescent="0.25">
      <c r="A3000" s="129">
        <v>2020</v>
      </c>
      <c r="B3000" s="129" t="s">
        <v>738</v>
      </c>
      <c r="D3000" s="129" t="s">
        <v>728</v>
      </c>
      <c r="E3000" s="129" t="s">
        <v>679</v>
      </c>
      <c r="F3000" s="129" t="s">
        <v>606</v>
      </c>
      <c r="H3000" s="129" t="s">
        <v>756</v>
      </c>
      <c r="I3000" s="199">
        <v>2097.8058353102779</v>
      </c>
    </row>
    <row r="3001" spans="1:9" x14ac:dyDescent="0.25">
      <c r="A3001" s="129">
        <v>2020</v>
      </c>
      <c r="B3001" s="129" t="s">
        <v>738</v>
      </c>
      <c r="D3001" s="129" t="s">
        <v>728</v>
      </c>
      <c r="E3001" s="129" t="s">
        <v>680</v>
      </c>
      <c r="F3001" s="129" t="s">
        <v>606</v>
      </c>
      <c r="H3001" s="129" t="s">
        <v>756</v>
      </c>
      <c r="I3001" s="199">
        <v>1294.4083704530988</v>
      </c>
    </row>
    <row r="3002" spans="1:9" x14ac:dyDescent="0.25">
      <c r="A3002" s="129">
        <v>2020</v>
      </c>
      <c r="C3002" s="129" t="s">
        <v>727</v>
      </c>
      <c r="D3002" s="129" t="s">
        <v>728</v>
      </c>
      <c r="E3002" s="129" t="s">
        <v>681</v>
      </c>
      <c r="F3002" s="129" t="s">
        <v>606</v>
      </c>
      <c r="H3002" s="129" t="s">
        <v>756</v>
      </c>
      <c r="I3002" s="199">
        <v>2699.5286758259836</v>
      </c>
    </row>
    <row r="3003" spans="1:9" x14ac:dyDescent="0.25">
      <c r="A3003" s="129">
        <v>2020</v>
      </c>
      <c r="B3003" s="129" t="s">
        <v>738</v>
      </c>
      <c r="D3003" s="129" t="s">
        <v>728</v>
      </c>
      <c r="E3003" s="129" t="s">
        <v>682</v>
      </c>
      <c r="F3003" s="129" t="s">
        <v>606</v>
      </c>
      <c r="H3003" s="129" t="s">
        <v>756</v>
      </c>
      <c r="I3003" s="199">
        <v>6309.1142017569036</v>
      </c>
    </row>
    <row r="3004" spans="1:9" x14ac:dyDescent="0.25">
      <c r="A3004" s="129">
        <v>2020</v>
      </c>
      <c r="C3004" s="129" t="s">
        <v>727</v>
      </c>
      <c r="D3004" s="129" t="s">
        <v>728</v>
      </c>
      <c r="E3004" s="129" t="s">
        <v>683</v>
      </c>
      <c r="F3004" s="129" t="s">
        <v>606</v>
      </c>
      <c r="H3004" s="129" t="s">
        <v>756</v>
      </c>
      <c r="I3004" s="199">
        <v>1293.6994003352515</v>
      </c>
    </row>
    <row r="3005" spans="1:9" x14ac:dyDescent="0.25">
      <c r="A3005" s="129">
        <v>2020</v>
      </c>
      <c r="B3005" s="129" t="s">
        <v>738</v>
      </c>
      <c r="C3005" s="129" t="s">
        <v>727</v>
      </c>
      <c r="D3005" s="129" t="s">
        <v>728</v>
      </c>
      <c r="E3005" s="129" t="s">
        <v>684</v>
      </c>
      <c r="F3005" s="129" t="s">
        <v>606</v>
      </c>
      <c r="H3005" s="129" t="s">
        <v>756</v>
      </c>
      <c r="I3005" s="199">
        <v>7800.0257855710652</v>
      </c>
    </row>
    <row r="3006" spans="1:9" x14ac:dyDescent="0.25">
      <c r="A3006" s="129">
        <v>2020</v>
      </c>
      <c r="C3006" s="129" t="s">
        <v>727</v>
      </c>
      <c r="D3006" s="129" t="s">
        <v>728</v>
      </c>
      <c r="E3006" s="129" t="s">
        <v>685</v>
      </c>
      <c r="F3006" s="129" t="s">
        <v>606</v>
      </c>
      <c r="H3006" s="129" t="s">
        <v>756</v>
      </c>
      <c r="I3006" s="199">
        <v>920.07461751106166</v>
      </c>
    </row>
    <row r="3007" spans="1:9" x14ac:dyDescent="0.25">
      <c r="A3007" s="129">
        <v>2020</v>
      </c>
      <c r="B3007" s="129" t="s">
        <v>738</v>
      </c>
      <c r="D3007" s="129" t="s">
        <v>728</v>
      </c>
      <c r="E3007" s="129" t="s">
        <v>686</v>
      </c>
      <c r="F3007" s="129" t="s">
        <v>606</v>
      </c>
      <c r="H3007" s="129" t="s">
        <v>756</v>
      </c>
      <c r="I3007" s="199">
        <v>2271.521384025184</v>
      </c>
    </row>
    <row r="3008" spans="1:9" x14ac:dyDescent="0.25">
      <c r="A3008" s="129">
        <v>2020</v>
      </c>
      <c r="B3008" s="129" t="s">
        <v>738</v>
      </c>
      <c r="D3008" s="129" t="s">
        <v>728</v>
      </c>
      <c r="E3008" s="129" t="s">
        <v>676</v>
      </c>
      <c r="F3008" s="129" t="s">
        <v>606</v>
      </c>
      <c r="H3008" s="129" t="s">
        <v>757</v>
      </c>
      <c r="I3008" s="199">
        <v>6120.1386742402738</v>
      </c>
    </row>
    <row r="3009" spans="1:9" x14ac:dyDescent="0.25">
      <c r="A3009" s="129">
        <v>2020</v>
      </c>
      <c r="C3009" s="129" t="s">
        <v>727</v>
      </c>
      <c r="D3009" s="129" t="s">
        <v>728</v>
      </c>
      <c r="E3009" s="129" t="s">
        <v>677</v>
      </c>
      <c r="F3009" s="129" t="s">
        <v>606</v>
      </c>
      <c r="H3009" s="129" t="s">
        <v>757</v>
      </c>
      <c r="I3009" s="199">
        <v>11501.589956430773</v>
      </c>
    </row>
    <row r="3010" spans="1:9" x14ac:dyDescent="0.25">
      <c r="A3010" s="129">
        <v>2020</v>
      </c>
      <c r="B3010" s="129" t="s">
        <v>738</v>
      </c>
      <c r="D3010" s="129" t="s">
        <v>728</v>
      </c>
      <c r="E3010" s="129" t="s">
        <v>678</v>
      </c>
      <c r="F3010" s="129" t="s">
        <v>606</v>
      </c>
      <c r="H3010" s="129" t="s">
        <v>757</v>
      </c>
      <c r="I3010" s="199">
        <v>735.35222117198396</v>
      </c>
    </row>
    <row r="3011" spans="1:9" x14ac:dyDescent="0.25">
      <c r="A3011" s="129">
        <v>2020</v>
      </c>
      <c r="B3011" s="129" t="s">
        <v>738</v>
      </c>
      <c r="D3011" s="129" t="s">
        <v>728</v>
      </c>
      <c r="E3011" s="129" t="s">
        <v>679</v>
      </c>
      <c r="F3011" s="129" t="s">
        <v>606</v>
      </c>
      <c r="H3011" s="129" t="s">
        <v>757</v>
      </c>
      <c r="I3011" s="199">
        <v>1377.3073123306358</v>
      </c>
    </row>
    <row r="3012" spans="1:9" x14ac:dyDescent="0.25">
      <c r="A3012" s="129">
        <v>2020</v>
      </c>
      <c r="B3012" s="129" t="s">
        <v>738</v>
      </c>
      <c r="D3012" s="129" t="s">
        <v>728</v>
      </c>
      <c r="E3012" s="129" t="s">
        <v>680</v>
      </c>
      <c r="F3012" s="129" t="s">
        <v>606</v>
      </c>
      <c r="H3012" s="129" t="s">
        <v>757</v>
      </c>
      <c r="I3012" s="199">
        <v>907.52170872985744</v>
      </c>
    </row>
    <row r="3013" spans="1:9" x14ac:dyDescent="0.25">
      <c r="A3013" s="129">
        <v>2020</v>
      </c>
      <c r="C3013" s="129" t="s">
        <v>727</v>
      </c>
      <c r="D3013" s="129" t="s">
        <v>728</v>
      </c>
      <c r="E3013" s="129" t="s">
        <v>681</v>
      </c>
      <c r="F3013" s="129" t="s">
        <v>606</v>
      </c>
      <c r="H3013" s="129" t="s">
        <v>757</v>
      </c>
      <c r="I3013" s="199">
        <v>1842.0504309565626</v>
      </c>
    </row>
    <row r="3014" spans="1:9" x14ac:dyDescent="0.25">
      <c r="A3014" s="129">
        <v>2020</v>
      </c>
      <c r="B3014" s="129" t="s">
        <v>738</v>
      </c>
      <c r="D3014" s="129" t="s">
        <v>728</v>
      </c>
      <c r="E3014" s="129" t="s">
        <v>682</v>
      </c>
      <c r="F3014" s="129" t="s">
        <v>606</v>
      </c>
      <c r="H3014" s="129" t="s">
        <v>757</v>
      </c>
      <c r="I3014" s="199">
        <v>4448.6455449432551</v>
      </c>
    </row>
    <row r="3015" spans="1:9" x14ac:dyDescent="0.25">
      <c r="A3015" s="129">
        <v>2020</v>
      </c>
      <c r="C3015" s="129" t="s">
        <v>727</v>
      </c>
      <c r="D3015" s="129" t="s">
        <v>728</v>
      </c>
      <c r="E3015" s="129" t="s">
        <v>683</v>
      </c>
      <c r="F3015" s="129" t="s">
        <v>606</v>
      </c>
      <c r="H3015" s="129" t="s">
        <v>757</v>
      </c>
      <c r="I3015" s="199">
        <v>799.63315374176977</v>
      </c>
    </row>
    <row r="3016" spans="1:9" x14ac:dyDescent="0.25">
      <c r="A3016" s="129">
        <v>2020</v>
      </c>
      <c r="B3016" s="129" t="s">
        <v>738</v>
      </c>
      <c r="C3016" s="129" t="s">
        <v>727</v>
      </c>
      <c r="D3016" s="129" t="s">
        <v>728</v>
      </c>
      <c r="E3016" s="129" t="s">
        <v>684</v>
      </c>
      <c r="F3016" s="129" t="s">
        <v>606</v>
      </c>
      <c r="H3016" s="129" t="s">
        <v>757</v>
      </c>
      <c r="I3016" s="199">
        <v>6177.9942034733795</v>
      </c>
    </row>
    <row r="3017" spans="1:9" x14ac:dyDescent="0.25">
      <c r="A3017" s="129">
        <v>2020</v>
      </c>
      <c r="C3017" s="129" t="s">
        <v>727</v>
      </c>
      <c r="D3017" s="129" t="s">
        <v>728</v>
      </c>
      <c r="E3017" s="129" t="s">
        <v>685</v>
      </c>
      <c r="F3017" s="129" t="s">
        <v>606</v>
      </c>
      <c r="H3017" s="129" t="s">
        <v>757</v>
      </c>
      <c r="I3017" s="199">
        <v>613.54912315187073</v>
      </c>
    </row>
    <row r="3018" spans="1:9" x14ac:dyDescent="0.25">
      <c r="A3018" s="129">
        <v>2020</v>
      </c>
      <c r="B3018" s="129" t="s">
        <v>738</v>
      </c>
      <c r="D3018" s="129" t="s">
        <v>728</v>
      </c>
      <c r="E3018" s="129" t="s">
        <v>686</v>
      </c>
      <c r="F3018" s="129" t="s">
        <v>606</v>
      </c>
      <c r="H3018" s="129" t="s">
        <v>757</v>
      </c>
      <c r="I3018" s="199">
        <v>1764.7332621466951</v>
      </c>
    </row>
    <row r="3019" spans="1:9" x14ac:dyDescent="0.25">
      <c r="A3019" s="129">
        <v>2020</v>
      </c>
      <c r="B3019" s="129" t="s">
        <v>738</v>
      </c>
      <c r="D3019" s="129" t="s">
        <v>728</v>
      </c>
      <c r="E3019" s="129" t="s">
        <v>676</v>
      </c>
      <c r="F3019" s="129" t="s">
        <v>606</v>
      </c>
      <c r="H3019" s="129" t="s">
        <v>758</v>
      </c>
      <c r="I3019" s="199">
        <v>2150.0966120110206</v>
      </c>
    </row>
    <row r="3020" spans="1:9" x14ac:dyDescent="0.25">
      <c r="A3020" s="129">
        <v>2020</v>
      </c>
      <c r="C3020" s="129" t="s">
        <v>727</v>
      </c>
      <c r="D3020" s="129" t="s">
        <v>728</v>
      </c>
      <c r="E3020" s="129" t="s">
        <v>677</v>
      </c>
      <c r="F3020" s="129" t="s">
        <v>606</v>
      </c>
      <c r="H3020" s="129" t="s">
        <v>758</v>
      </c>
      <c r="I3020" s="199">
        <v>3211.3336225232033</v>
      </c>
    </row>
    <row r="3021" spans="1:9" x14ac:dyDescent="0.25">
      <c r="A3021" s="129">
        <v>2020</v>
      </c>
      <c r="B3021" s="129" t="s">
        <v>738</v>
      </c>
      <c r="D3021" s="129" t="s">
        <v>728</v>
      </c>
      <c r="E3021" s="129" t="s">
        <v>678</v>
      </c>
      <c r="F3021" s="129" t="s">
        <v>606</v>
      </c>
      <c r="H3021" s="129" t="s">
        <v>758</v>
      </c>
      <c r="I3021" s="199">
        <v>387.31017385154337</v>
      </c>
    </row>
    <row r="3022" spans="1:9" x14ac:dyDescent="0.25">
      <c r="A3022" s="129">
        <v>2020</v>
      </c>
      <c r="B3022" s="129" t="s">
        <v>738</v>
      </c>
      <c r="D3022" s="129" t="s">
        <v>728</v>
      </c>
      <c r="E3022" s="129" t="s">
        <v>679</v>
      </c>
      <c r="F3022" s="129" t="s">
        <v>606</v>
      </c>
      <c r="H3022" s="129" t="s">
        <v>758</v>
      </c>
      <c r="I3022" s="199">
        <v>720.49852297964208</v>
      </c>
    </row>
    <row r="3023" spans="1:9" x14ac:dyDescent="0.25">
      <c r="A3023" s="129">
        <v>2020</v>
      </c>
      <c r="B3023" s="129" t="s">
        <v>738</v>
      </c>
      <c r="D3023" s="129" t="s">
        <v>728</v>
      </c>
      <c r="E3023" s="129" t="s">
        <v>680</v>
      </c>
      <c r="F3023" s="129" t="s">
        <v>606</v>
      </c>
      <c r="H3023" s="129" t="s">
        <v>758</v>
      </c>
      <c r="I3023" s="199">
        <v>386.88666172324133</v>
      </c>
    </row>
    <row r="3024" spans="1:9" x14ac:dyDescent="0.25">
      <c r="A3024" s="129">
        <v>2020</v>
      </c>
      <c r="C3024" s="129" t="s">
        <v>727</v>
      </c>
      <c r="D3024" s="129" t="s">
        <v>728</v>
      </c>
      <c r="E3024" s="129" t="s">
        <v>681</v>
      </c>
      <c r="F3024" s="129" t="s">
        <v>606</v>
      </c>
      <c r="H3024" s="129" t="s">
        <v>758</v>
      </c>
      <c r="I3024" s="199">
        <v>857.47824486942091</v>
      </c>
    </row>
    <row r="3025" spans="1:9" x14ac:dyDescent="0.25">
      <c r="A3025" s="129">
        <v>2020</v>
      </c>
      <c r="B3025" s="129" t="s">
        <v>738</v>
      </c>
      <c r="D3025" s="129" t="s">
        <v>728</v>
      </c>
      <c r="E3025" s="129" t="s">
        <v>682</v>
      </c>
      <c r="F3025" s="129" t="s">
        <v>606</v>
      </c>
      <c r="H3025" s="129" t="s">
        <v>758</v>
      </c>
      <c r="I3025" s="199">
        <v>1860.4686568136485</v>
      </c>
    </row>
    <row r="3026" spans="1:9" x14ac:dyDescent="0.25">
      <c r="A3026" s="129">
        <v>2020</v>
      </c>
      <c r="C3026" s="129" t="s">
        <v>727</v>
      </c>
      <c r="D3026" s="129" t="s">
        <v>728</v>
      </c>
      <c r="E3026" s="129" t="s">
        <v>683</v>
      </c>
      <c r="F3026" s="129" t="s">
        <v>606</v>
      </c>
      <c r="H3026" s="129" t="s">
        <v>758</v>
      </c>
      <c r="I3026" s="199">
        <v>494.06624659348176</v>
      </c>
    </row>
    <row r="3027" spans="1:9" x14ac:dyDescent="0.25">
      <c r="A3027" s="129">
        <v>2020</v>
      </c>
      <c r="B3027" s="129" t="s">
        <v>738</v>
      </c>
      <c r="C3027" s="129" t="s">
        <v>727</v>
      </c>
      <c r="D3027" s="129" t="s">
        <v>728</v>
      </c>
      <c r="E3027" s="129" t="s">
        <v>684</v>
      </c>
      <c r="F3027" s="129" t="s">
        <v>606</v>
      </c>
      <c r="H3027" s="129" t="s">
        <v>758</v>
      </c>
      <c r="I3027" s="199">
        <v>1622.0315820976857</v>
      </c>
    </row>
    <row r="3028" spans="1:9" x14ac:dyDescent="0.25">
      <c r="A3028" s="129">
        <v>2020</v>
      </c>
      <c r="C3028" s="129" t="s">
        <v>727</v>
      </c>
      <c r="D3028" s="129" t="s">
        <v>728</v>
      </c>
      <c r="E3028" s="129" t="s">
        <v>685</v>
      </c>
      <c r="F3028" s="129" t="s">
        <v>606</v>
      </c>
      <c r="H3028" s="129" t="s">
        <v>758</v>
      </c>
      <c r="I3028" s="199">
        <v>306.52549435919093</v>
      </c>
    </row>
    <row r="3029" spans="1:9" x14ac:dyDescent="0.25">
      <c r="A3029" s="129">
        <v>2020</v>
      </c>
      <c r="B3029" s="129" t="s">
        <v>738</v>
      </c>
      <c r="D3029" s="129" t="s">
        <v>728</v>
      </c>
      <c r="E3029" s="129" t="s">
        <v>686</v>
      </c>
      <c r="F3029" s="129" t="s">
        <v>606</v>
      </c>
      <c r="H3029" s="129" t="s">
        <v>758</v>
      </c>
      <c r="I3029" s="199">
        <v>506.78812187848894</v>
      </c>
    </row>
    <row r="3030" spans="1:9" x14ac:dyDescent="0.25">
      <c r="A3030" s="129">
        <v>2020</v>
      </c>
      <c r="B3030" s="129" t="s">
        <v>738</v>
      </c>
      <c r="D3030" s="129" t="s">
        <v>728</v>
      </c>
      <c r="E3030" s="129" t="s">
        <v>676</v>
      </c>
      <c r="F3030" s="129" t="s">
        <v>606</v>
      </c>
      <c r="H3030" s="129" t="s">
        <v>759</v>
      </c>
      <c r="I3030" s="199">
        <v>6.6632843225931238</v>
      </c>
    </row>
    <row r="3031" spans="1:9" x14ac:dyDescent="0.25">
      <c r="A3031" s="129">
        <v>2020</v>
      </c>
      <c r="C3031" s="129" t="s">
        <v>727</v>
      </c>
      <c r="D3031" s="129" t="s">
        <v>728</v>
      </c>
      <c r="E3031" s="129" t="s">
        <v>677</v>
      </c>
      <c r="F3031" s="129" t="s">
        <v>606</v>
      </c>
      <c r="H3031" s="129" t="s">
        <v>759</v>
      </c>
      <c r="I3031" s="199">
        <v>21.215646536168986</v>
      </c>
    </row>
    <row r="3032" spans="1:9" x14ac:dyDescent="0.25">
      <c r="A3032" s="129">
        <v>2020</v>
      </c>
      <c r="B3032" s="129" t="s">
        <v>738</v>
      </c>
      <c r="D3032" s="129" t="s">
        <v>728</v>
      </c>
      <c r="E3032" s="129" t="s">
        <v>678</v>
      </c>
      <c r="F3032" s="129" t="s">
        <v>606</v>
      </c>
      <c r="H3032" s="129" t="s">
        <v>759</v>
      </c>
      <c r="I3032" s="199">
        <v>3.0229072122555496</v>
      </c>
    </row>
    <row r="3033" spans="1:9" x14ac:dyDescent="0.25">
      <c r="A3033" s="129">
        <v>2020</v>
      </c>
      <c r="B3033" s="129" t="s">
        <v>738</v>
      </c>
      <c r="D3033" s="129" t="s">
        <v>728</v>
      </c>
      <c r="E3033" s="129" t="s">
        <v>679</v>
      </c>
      <c r="F3033" s="129" t="s">
        <v>606</v>
      </c>
      <c r="H3033" s="129" t="s">
        <v>759</v>
      </c>
      <c r="I3033" s="199">
        <v>5.001969106310689</v>
      </c>
    </row>
    <row r="3034" spans="1:9" x14ac:dyDescent="0.25">
      <c r="A3034" s="129">
        <v>2020</v>
      </c>
      <c r="B3034" s="129" t="s">
        <v>738</v>
      </c>
      <c r="D3034" s="129" t="s">
        <v>728</v>
      </c>
      <c r="E3034" s="129" t="s">
        <v>680</v>
      </c>
      <c r="F3034" s="129" t="s">
        <v>606</v>
      </c>
      <c r="H3034" s="129" t="s">
        <v>759</v>
      </c>
      <c r="I3034" s="199">
        <v>4.2131437597543826</v>
      </c>
    </row>
    <row r="3035" spans="1:9" x14ac:dyDescent="0.25">
      <c r="A3035" s="129">
        <v>2020</v>
      </c>
      <c r="C3035" s="129" t="s">
        <v>727</v>
      </c>
      <c r="D3035" s="129" t="s">
        <v>728</v>
      </c>
      <c r="E3035" s="129" t="s">
        <v>681</v>
      </c>
      <c r="F3035" s="129" t="s">
        <v>606</v>
      </c>
      <c r="H3035" s="129" t="s">
        <v>759</v>
      </c>
      <c r="I3035" s="199">
        <v>5.6252837634842496</v>
      </c>
    </row>
    <row r="3036" spans="1:9" x14ac:dyDescent="0.25">
      <c r="A3036" s="129">
        <v>2020</v>
      </c>
      <c r="B3036" s="129" t="s">
        <v>738</v>
      </c>
      <c r="D3036" s="129" t="s">
        <v>728</v>
      </c>
      <c r="E3036" s="129" t="s">
        <v>682</v>
      </c>
      <c r="F3036" s="129" t="s">
        <v>606</v>
      </c>
      <c r="H3036" s="129" t="s">
        <v>759</v>
      </c>
      <c r="I3036" s="199">
        <v>9.9117155358606315</v>
      </c>
    </row>
    <row r="3037" spans="1:9" x14ac:dyDescent="0.25">
      <c r="A3037" s="129">
        <v>2020</v>
      </c>
      <c r="C3037" s="129" t="s">
        <v>727</v>
      </c>
      <c r="D3037" s="129" t="s">
        <v>728</v>
      </c>
      <c r="E3037" s="129" t="s">
        <v>683</v>
      </c>
      <c r="F3037" s="129" t="s">
        <v>606</v>
      </c>
      <c r="H3037" s="129" t="s">
        <v>759</v>
      </c>
      <c r="I3037" s="199">
        <v>4.8775039788237411</v>
      </c>
    </row>
    <row r="3038" spans="1:9" x14ac:dyDescent="0.25">
      <c r="A3038" s="129">
        <v>2020</v>
      </c>
      <c r="B3038" s="129" t="s">
        <v>738</v>
      </c>
      <c r="C3038" s="129" t="s">
        <v>727</v>
      </c>
      <c r="D3038" s="129" t="s">
        <v>728</v>
      </c>
      <c r="E3038" s="129" t="s">
        <v>684</v>
      </c>
      <c r="F3038" s="129" t="s">
        <v>606</v>
      </c>
      <c r="H3038" s="129" t="s">
        <v>759</v>
      </c>
      <c r="I3038" s="199">
        <v>16.64175912535271</v>
      </c>
    </row>
    <row r="3039" spans="1:9" x14ac:dyDescent="0.25">
      <c r="A3039" s="129">
        <v>2020</v>
      </c>
      <c r="C3039" s="129" t="s">
        <v>727</v>
      </c>
      <c r="D3039" s="129" t="s">
        <v>728</v>
      </c>
      <c r="E3039" s="129" t="s">
        <v>685</v>
      </c>
      <c r="F3039" s="129" t="s">
        <v>606</v>
      </c>
      <c r="H3039" s="129" t="s">
        <v>759</v>
      </c>
      <c r="I3039" s="199">
        <v>3.8140179389850628</v>
      </c>
    </row>
    <row r="3040" spans="1:9" x14ac:dyDescent="0.25">
      <c r="A3040" s="129">
        <v>2020</v>
      </c>
      <c r="B3040" s="129" t="s">
        <v>738</v>
      </c>
      <c r="D3040" s="129" t="s">
        <v>728</v>
      </c>
      <c r="E3040" s="129" t="s">
        <v>686</v>
      </c>
      <c r="F3040" s="129" t="s">
        <v>606</v>
      </c>
      <c r="H3040" s="129" t="s">
        <v>759</v>
      </c>
      <c r="I3040" s="199">
        <v>9.3358762407995695</v>
      </c>
    </row>
    <row r="3041" spans="1:9" x14ac:dyDescent="0.25">
      <c r="A3041" s="129">
        <v>2021</v>
      </c>
      <c r="B3041" s="129" t="s">
        <v>738</v>
      </c>
      <c r="D3041" s="129" t="s">
        <v>728</v>
      </c>
      <c r="E3041" s="129" t="s">
        <v>676</v>
      </c>
      <c r="F3041" s="129" t="s">
        <v>606</v>
      </c>
      <c r="H3041" s="129" t="s">
        <v>756</v>
      </c>
      <c r="I3041" s="199">
        <v>8306.4399999999987</v>
      </c>
    </row>
    <row r="3042" spans="1:9" x14ac:dyDescent="0.25">
      <c r="A3042" s="129">
        <v>2021</v>
      </c>
      <c r="C3042" s="129" t="s">
        <v>727</v>
      </c>
      <c r="D3042" s="129" t="s">
        <v>728</v>
      </c>
      <c r="E3042" s="129" t="s">
        <v>677</v>
      </c>
      <c r="F3042" s="129" t="s">
        <v>606</v>
      </c>
      <c r="H3042" s="129" t="s">
        <v>756</v>
      </c>
      <c r="I3042" s="199">
        <v>16752.68</v>
      </c>
    </row>
    <row r="3043" spans="1:9" x14ac:dyDescent="0.25">
      <c r="A3043" s="129">
        <v>2021</v>
      </c>
      <c r="B3043" s="129" t="s">
        <v>738</v>
      </c>
      <c r="D3043" s="129" t="s">
        <v>728</v>
      </c>
      <c r="E3043" s="129" t="s">
        <v>678</v>
      </c>
      <c r="F3043" s="129" t="s">
        <v>606</v>
      </c>
      <c r="H3043" s="129" t="s">
        <v>756</v>
      </c>
      <c r="I3043" s="199">
        <v>1270.77</v>
      </c>
    </row>
    <row r="3044" spans="1:9" x14ac:dyDescent="0.25">
      <c r="A3044" s="129">
        <v>2021</v>
      </c>
      <c r="B3044" s="129" t="s">
        <v>738</v>
      </c>
      <c r="D3044" s="129" t="s">
        <v>728</v>
      </c>
      <c r="E3044" s="129" t="s">
        <v>679</v>
      </c>
      <c r="F3044" s="129" t="s">
        <v>606</v>
      </c>
      <c r="H3044" s="129" t="s">
        <v>756</v>
      </c>
      <c r="I3044" s="199">
        <v>2328.8999999999996</v>
      </c>
    </row>
    <row r="3045" spans="1:9" x14ac:dyDescent="0.25">
      <c r="A3045" s="129">
        <v>2021</v>
      </c>
      <c r="B3045" s="129" t="s">
        <v>738</v>
      </c>
      <c r="D3045" s="129" t="s">
        <v>728</v>
      </c>
      <c r="E3045" s="129" t="s">
        <v>680</v>
      </c>
      <c r="F3045" s="129" t="s">
        <v>606</v>
      </c>
      <c r="H3045" s="129" t="s">
        <v>756</v>
      </c>
      <c r="I3045" s="199">
        <v>1435.23</v>
      </c>
    </row>
    <row r="3046" spans="1:9" x14ac:dyDescent="0.25">
      <c r="A3046" s="129">
        <v>2021</v>
      </c>
      <c r="C3046" s="129" t="s">
        <v>727</v>
      </c>
      <c r="D3046" s="129" t="s">
        <v>728</v>
      </c>
      <c r="E3046" s="129" t="s">
        <v>681</v>
      </c>
      <c r="F3046" s="129" t="s">
        <v>606</v>
      </c>
      <c r="H3046" s="129" t="s">
        <v>756</v>
      </c>
      <c r="I3046" s="199">
        <v>3005.56</v>
      </c>
    </row>
    <row r="3047" spans="1:9" x14ac:dyDescent="0.25">
      <c r="A3047" s="129">
        <v>2021</v>
      </c>
      <c r="B3047" s="129" t="s">
        <v>738</v>
      </c>
      <c r="D3047" s="129" t="s">
        <v>728</v>
      </c>
      <c r="E3047" s="129" t="s">
        <v>682</v>
      </c>
      <c r="F3047" s="129" t="s">
        <v>606</v>
      </c>
      <c r="H3047" s="129" t="s">
        <v>756</v>
      </c>
      <c r="I3047" s="199">
        <v>6430.6399999999994</v>
      </c>
    </row>
    <row r="3048" spans="1:9" x14ac:dyDescent="0.25">
      <c r="A3048" s="129">
        <v>2021</v>
      </c>
      <c r="C3048" s="129" t="s">
        <v>727</v>
      </c>
      <c r="D3048" s="129" t="s">
        <v>728</v>
      </c>
      <c r="E3048" s="129" t="s">
        <v>683</v>
      </c>
      <c r="F3048" s="129" t="s">
        <v>606</v>
      </c>
      <c r="H3048" s="129" t="s">
        <v>756</v>
      </c>
      <c r="I3048" s="199">
        <v>1380.29</v>
      </c>
    </row>
    <row r="3049" spans="1:9" x14ac:dyDescent="0.25">
      <c r="A3049" s="129">
        <v>2021</v>
      </c>
      <c r="B3049" s="129" t="s">
        <v>738</v>
      </c>
      <c r="C3049" s="129" t="s">
        <v>727</v>
      </c>
      <c r="D3049" s="129" t="s">
        <v>728</v>
      </c>
      <c r="E3049" s="129" t="s">
        <v>684</v>
      </c>
      <c r="F3049" s="129" t="s">
        <v>606</v>
      </c>
      <c r="H3049" s="129" t="s">
        <v>756</v>
      </c>
      <c r="I3049" s="199">
        <v>8268.32</v>
      </c>
    </row>
    <row r="3050" spans="1:9" x14ac:dyDescent="0.25">
      <c r="A3050" s="129">
        <v>2021</v>
      </c>
      <c r="C3050" s="129" t="s">
        <v>727</v>
      </c>
      <c r="D3050" s="129" t="s">
        <v>728</v>
      </c>
      <c r="E3050" s="129" t="s">
        <v>685</v>
      </c>
      <c r="F3050" s="129" t="s">
        <v>606</v>
      </c>
      <c r="H3050" s="129" t="s">
        <v>756</v>
      </c>
      <c r="I3050" s="199">
        <v>937.40000000000009</v>
      </c>
    </row>
    <row r="3051" spans="1:9" x14ac:dyDescent="0.25">
      <c r="A3051" s="129">
        <v>2021</v>
      </c>
      <c r="B3051" s="129" t="s">
        <v>738</v>
      </c>
      <c r="D3051" s="129" t="s">
        <v>728</v>
      </c>
      <c r="E3051" s="129" t="s">
        <v>686</v>
      </c>
      <c r="F3051" s="129" t="s">
        <v>606</v>
      </c>
      <c r="H3051" s="129" t="s">
        <v>756</v>
      </c>
      <c r="I3051" s="199">
        <v>2399.6</v>
      </c>
    </row>
    <row r="3052" spans="1:9" x14ac:dyDescent="0.25">
      <c r="A3052" s="129">
        <v>2021</v>
      </c>
      <c r="B3052" s="129" t="s">
        <v>738</v>
      </c>
      <c r="D3052" s="129" t="s">
        <v>728</v>
      </c>
      <c r="E3052" s="129" t="s">
        <v>676</v>
      </c>
      <c r="F3052" s="129" t="s">
        <v>606</v>
      </c>
      <c r="H3052" s="129" t="s">
        <v>757</v>
      </c>
      <c r="I3052" s="199">
        <v>5979.92</v>
      </c>
    </row>
    <row r="3053" spans="1:9" x14ac:dyDescent="0.25">
      <c r="A3053" s="129">
        <v>2021</v>
      </c>
      <c r="C3053" s="129" t="s">
        <v>727</v>
      </c>
      <c r="D3053" s="129" t="s">
        <v>728</v>
      </c>
      <c r="E3053" s="129" t="s">
        <v>677</v>
      </c>
      <c r="F3053" s="129" t="s">
        <v>606</v>
      </c>
      <c r="H3053" s="129" t="s">
        <v>757</v>
      </c>
      <c r="I3053" s="199">
        <v>13198.2</v>
      </c>
    </row>
    <row r="3054" spans="1:9" x14ac:dyDescent="0.25">
      <c r="A3054" s="129">
        <v>2021</v>
      </c>
      <c r="B3054" s="129" t="s">
        <v>738</v>
      </c>
      <c r="D3054" s="129" t="s">
        <v>728</v>
      </c>
      <c r="E3054" s="129" t="s">
        <v>678</v>
      </c>
      <c r="F3054" s="129" t="s">
        <v>606</v>
      </c>
      <c r="H3054" s="129" t="s">
        <v>757</v>
      </c>
      <c r="I3054" s="199">
        <v>906.19</v>
      </c>
    </row>
    <row r="3055" spans="1:9" x14ac:dyDescent="0.25">
      <c r="A3055" s="129">
        <v>2021</v>
      </c>
      <c r="B3055" s="129" t="s">
        <v>738</v>
      </c>
      <c r="D3055" s="129" t="s">
        <v>728</v>
      </c>
      <c r="E3055" s="129" t="s">
        <v>679</v>
      </c>
      <c r="F3055" s="129" t="s">
        <v>606</v>
      </c>
      <c r="H3055" s="129" t="s">
        <v>757</v>
      </c>
      <c r="I3055" s="199">
        <v>1571.5500000000002</v>
      </c>
    </row>
    <row r="3056" spans="1:9" x14ac:dyDescent="0.25">
      <c r="A3056" s="129">
        <v>2021</v>
      </c>
      <c r="B3056" s="129" t="s">
        <v>738</v>
      </c>
      <c r="D3056" s="129" t="s">
        <v>728</v>
      </c>
      <c r="E3056" s="129" t="s">
        <v>680</v>
      </c>
      <c r="F3056" s="129" t="s">
        <v>606</v>
      </c>
      <c r="H3056" s="129" t="s">
        <v>757</v>
      </c>
      <c r="I3056" s="199">
        <v>1020.51</v>
      </c>
    </row>
    <row r="3057" spans="1:9" x14ac:dyDescent="0.25">
      <c r="A3057" s="129">
        <v>2021</v>
      </c>
      <c r="C3057" s="129" t="s">
        <v>727</v>
      </c>
      <c r="D3057" s="129" t="s">
        <v>728</v>
      </c>
      <c r="E3057" s="129" t="s">
        <v>681</v>
      </c>
      <c r="F3057" s="129" t="s">
        <v>606</v>
      </c>
      <c r="H3057" s="129" t="s">
        <v>757</v>
      </c>
      <c r="I3057" s="199">
        <v>2048.8200000000002</v>
      </c>
    </row>
    <row r="3058" spans="1:9" x14ac:dyDescent="0.25">
      <c r="A3058" s="129">
        <v>2021</v>
      </c>
      <c r="B3058" s="129" t="s">
        <v>738</v>
      </c>
      <c r="D3058" s="129" t="s">
        <v>728</v>
      </c>
      <c r="E3058" s="129" t="s">
        <v>682</v>
      </c>
      <c r="F3058" s="129" t="s">
        <v>606</v>
      </c>
      <c r="H3058" s="129" t="s">
        <v>757</v>
      </c>
      <c r="I3058" s="199">
        <v>4477.8100000000004</v>
      </c>
    </row>
    <row r="3059" spans="1:9" x14ac:dyDescent="0.25">
      <c r="A3059" s="129">
        <v>2021</v>
      </c>
      <c r="C3059" s="129" t="s">
        <v>727</v>
      </c>
      <c r="D3059" s="129" t="s">
        <v>728</v>
      </c>
      <c r="E3059" s="129" t="s">
        <v>683</v>
      </c>
      <c r="F3059" s="129" t="s">
        <v>606</v>
      </c>
      <c r="H3059" s="129" t="s">
        <v>757</v>
      </c>
      <c r="I3059" s="199">
        <v>849.13</v>
      </c>
    </row>
    <row r="3060" spans="1:9" x14ac:dyDescent="0.25">
      <c r="A3060" s="129">
        <v>2021</v>
      </c>
      <c r="B3060" s="129" t="s">
        <v>738</v>
      </c>
      <c r="C3060" s="129" t="s">
        <v>727</v>
      </c>
      <c r="D3060" s="129" t="s">
        <v>728</v>
      </c>
      <c r="E3060" s="129" t="s">
        <v>684</v>
      </c>
      <c r="F3060" s="129" t="s">
        <v>606</v>
      </c>
      <c r="H3060" s="129" t="s">
        <v>757</v>
      </c>
      <c r="I3060" s="199">
        <v>6377.72</v>
      </c>
    </row>
    <row r="3061" spans="1:9" x14ac:dyDescent="0.25">
      <c r="A3061" s="129">
        <v>2021</v>
      </c>
      <c r="C3061" s="129" t="s">
        <v>727</v>
      </c>
      <c r="D3061" s="129" t="s">
        <v>728</v>
      </c>
      <c r="E3061" s="129" t="s">
        <v>685</v>
      </c>
      <c r="F3061" s="129" t="s">
        <v>606</v>
      </c>
      <c r="H3061" s="129" t="s">
        <v>757</v>
      </c>
      <c r="I3061" s="199">
        <v>662.65000000000009</v>
      </c>
    </row>
    <row r="3062" spans="1:9" x14ac:dyDescent="0.25">
      <c r="A3062" s="129">
        <v>2021</v>
      </c>
      <c r="B3062" s="129" t="s">
        <v>738</v>
      </c>
      <c r="D3062" s="129" t="s">
        <v>728</v>
      </c>
      <c r="E3062" s="129" t="s">
        <v>686</v>
      </c>
      <c r="F3062" s="129" t="s">
        <v>606</v>
      </c>
      <c r="H3062" s="129" t="s">
        <v>757</v>
      </c>
      <c r="I3062" s="199">
        <v>1812.29</v>
      </c>
    </row>
    <row r="3063" spans="1:9" x14ac:dyDescent="0.25">
      <c r="A3063" s="129">
        <v>2021</v>
      </c>
      <c r="B3063" s="129" t="s">
        <v>738</v>
      </c>
      <c r="D3063" s="129" t="s">
        <v>728</v>
      </c>
      <c r="E3063" s="129" t="s">
        <v>676</v>
      </c>
      <c r="F3063" s="129" t="s">
        <v>606</v>
      </c>
      <c r="H3063" s="129" t="s">
        <v>758</v>
      </c>
      <c r="I3063" s="199">
        <v>2326.52</v>
      </c>
    </row>
    <row r="3064" spans="1:9" x14ac:dyDescent="0.25">
      <c r="A3064" s="129">
        <v>2021</v>
      </c>
      <c r="C3064" s="129" t="s">
        <v>727</v>
      </c>
      <c r="D3064" s="129" t="s">
        <v>728</v>
      </c>
      <c r="E3064" s="129" t="s">
        <v>677</v>
      </c>
      <c r="F3064" s="129" t="s">
        <v>606</v>
      </c>
      <c r="H3064" s="129" t="s">
        <v>758</v>
      </c>
      <c r="I3064" s="199">
        <v>3554.48</v>
      </c>
    </row>
    <row r="3065" spans="1:9" x14ac:dyDescent="0.25">
      <c r="A3065" s="129">
        <v>2021</v>
      </c>
      <c r="B3065" s="129" t="s">
        <v>738</v>
      </c>
      <c r="D3065" s="129" t="s">
        <v>728</v>
      </c>
      <c r="E3065" s="129" t="s">
        <v>678</v>
      </c>
      <c r="F3065" s="129" t="s">
        <v>606</v>
      </c>
      <c r="H3065" s="129" t="s">
        <v>758</v>
      </c>
      <c r="I3065" s="199">
        <v>364.58000000000004</v>
      </c>
    </row>
    <row r="3066" spans="1:9" x14ac:dyDescent="0.25">
      <c r="A3066" s="129">
        <v>2021</v>
      </c>
      <c r="B3066" s="129" t="s">
        <v>738</v>
      </c>
      <c r="D3066" s="129" t="s">
        <v>728</v>
      </c>
      <c r="E3066" s="129" t="s">
        <v>679</v>
      </c>
      <c r="F3066" s="129" t="s">
        <v>606</v>
      </c>
      <c r="H3066" s="129" t="s">
        <v>758</v>
      </c>
      <c r="I3066" s="199">
        <v>757.35</v>
      </c>
    </row>
    <row r="3067" spans="1:9" x14ac:dyDescent="0.25">
      <c r="A3067" s="129">
        <v>2021</v>
      </c>
      <c r="B3067" s="129" t="s">
        <v>738</v>
      </c>
      <c r="D3067" s="129" t="s">
        <v>728</v>
      </c>
      <c r="E3067" s="129" t="s">
        <v>680</v>
      </c>
      <c r="F3067" s="129" t="s">
        <v>606</v>
      </c>
      <c r="H3067" s="129" t="s">
        <v>758</v>
      </c>
      <c r="I3067" s="199">
        <v>414.72</v>
      </c>
    </row>
    <row r="3068" spans="1:9" x14ac:dyDescent="0.25">
      <c r="A3068" s="129">
        <v>2021</v>
      </c>
      <c r="C3068" s="129" t="s">
        <v>727</v>
      </c>
      <c r="D3068" s="129" t="s">
        <v>728</v>
      </c>
      <c r="E3068" s="129" t="s">
        <v>681</v>
      </c>
      <c r="F3068" s="129" t="s">
        <v>606</v>
      </c>
      <c r="H3068" s="129" t="s">
        <v>758</v>
      </c>
      <c r="I3068" s="199">
        <v>956.74</v>
      </c>
    </row>
    <row r="3069" spans="1:9" x14ac:dyDescent="0.25">
      <c r="A3069" s="129">
        <v>2021</v>
      </c>
      <c r="B3069" s="129" t="s">
        <v>738</v>
      </c>
      <c r="D3069" s="129" t="s">
        <v>728</v>
      </c>
      <c r="E3069" s="129" t="s">
        <v>682</v>
      </c>
      <c r="F3069" s="129" t="s">
        <v>606</v>
      </c>
      <c r="H3069" s="129" t="s">
        <v>758</v>
      </c>
      <c r="I3069" s="199">
        <v>1952.83</v>
      </c>
    </row>
    <row r="3070" spans="1:9" x14ac:dyDescent="0.25">
      <c r="A3070" s="129">
        <v>2021</v>
      </c>
      <c r="C3070" s="129" t="s">
        <v>727</v>
      </c>
      <c r="D3070" s="129" t="s">
        <v>728</v>
      </c>
      <c r="E3070" s="129" t="s">
        <v>683</v>
      </c>
      <c r="F3070" s="129" t="s">
        <v>606</v>
      </c>
      <c r="H3070" s="129" t="s">
        <v>758</v>
      </c>
      <c r="I3070" s="199">
        <v>531.16</v>
      </c>
    </row>
    <row r="3071" spans="1:9" x14ac:dyDescent="0.25">
      <c r="A3071" s="129">
        <v>2021</v>
      </c>
      <c r="B3071" s="129" t="s">
        <v>738</v>
      </c>
      <c r="C3071" s="129" t="s">
        <v>727</v>
      </c>
      <c r="D3071" s="129" t="s">
        <v>728</v>
      </c>
      <c r="E3071" s="129" t="s">
        <v>684</v>
      </c>
      <c r="F3071" s="129" t="s">
        <v>606</v>
      </c>
      <c r="H3071" s="129" t="s">
        <v>758</v>
      </c>
      <c r="I3071" s="199">
        <v>1890.6</v>
      </c>
    </row>
    <row r="3072" spans="1:9" x14ac:dyDescent="0.25">
      <c r="A3072" s="129">
        <v>2021</v>
      </c>
      <c r="C3072" s="129" t="s">
        <v>727</v>
      </c>
      <c r="D3072" s="129" t="s">
        <v>728</v>
      </c>
      <c r="E3072" s="129" t="s">
        <v>685</v>
      </c>
      <c r="F3072" s="129" t="s">
        <v>606</v>
      </c>
      <c r="H3072" s="129" t="s">
        <v>758</v>
      </c>
      <c r="I3072" s="199">
        <v>274.75</v>
      </c>
    </row>
    <row r="3073" spans="1:9" x14ac:dyDescent="0.25">
      <c r="A3073" s="129">
        <v>2021</v>
      </c>
      <c r="B3073" s="129" t="s">
        <v>738</v>
      </c>
      <c r="D3073" s="129" t="s">
        <v>728</v>
      </c>
      <c r="E3073" s="129" t="s">
        <v>686</v>
      </c>
      <c r="F3073" s="129" t="s">
        <v>606</v>
      </c>
      <c r="H3073" s="129" t="s">
        <v>758</v>
      </c>
      <c r="I3073" s="199">
        <v>587.30999999999995</v>
      </c>
    </row>
    <row r="3074" spans="1:9" x14ac:dyDescent="0.25">
      <c r="A3074" s="129">
        <v>2021</v>
      </c>
      <c r="B3074" s="129" t="s">
        <v>738</v>
      </c>
      <c r="D3074" s="129" t="s">
        <v>728</v>
      </c>
      <c r="E3074" s="129" t="s">
        <v>676</v>
      </c>
      <c r="F3074" s="129" t="s">
        <v>606</v>
      </c>
      <c r="H3074" s="129" t="s">
        <v>759</v>
      </c>
      <c r="I3074" s="199">
        <v>6.6325024912486894</v>
      </c>
    </row>
    <row r="3075" spans="1:9" x14ac:dyDescent="0.25">
      <c r="A3075" s="129">
        <v>2021</v>
      </c>
      <c r="C3075" s="129" t="s">
        <v>727</v>
      </c>
      <c r="D3075" s="129" t="s">
        <v>728</v>
      </c>
      <c r="E3075" s="129" t="s">
        <v>677</v>
      </c>
      <c r="F3075" s="129" t="s">
        <v>606</v>
      </c>
      <c r="H3075" s="129" t="s">
        <v>759</v>
      </c>
      <c r="I3075" s="199">
        <v>24.035064059339177</v>
      </c>
    </row>
    <row r="3076" spans="1:9" x14ac:dyDescent="0.25">
      <c r="A3076" s="129">
        <v>2021</v>
      </c>
      <c r="B3076" s="129" t="s">
        <v>738</v>
      </c>
      <c r="D3076" s="129" t="s">
        <v>728</v>
      </c>
      <c r="E3076" s="129" t="s">
        <v>678</v>
      </c>
      <c r="F3076" s="129" t="s">
        <v>606</v>
      </c>
      <c r="H3076" s="129" t="s">
        <v>759</v>
      </c>
      <c r="I3076" s="199">
        <v>3.4289252920240796</v>
      </c>
    </row>
    <row r="3077" spans="1:9" x14ac:dyDescent="0.25">
      <c r="A3077" s="129">
        <v>2021</v>
      </c>
      <c r="B3077" s="129" t="s">
        <v>738</v>
      </c>
      <c r="D3077" s="129" t="s">
        <v>728</v>
      </c>
      <c r="E3077" s="129" t="s">
        <v>679</v>
      </c>
      <c r="F3077" s="129" t="s">
        <v>606</v>
      </c>
      <c r="H3077" s="129" t="s">
        <v>759</v>
      </c>
      <c r="I3077" s="199">
        <v>5.5202639600646615</v>
      </c>
    </row>
    <row r="3078" spans="1:9" x14ac:dyDescent="0.25">
      <c r="A3078" s="129">
        <v>2021</v>
      </c>
      <c r="B3078" s="129" t="s">
        <v>738</v>
      </c>
      <c r="D3078" s="129" t="s">
        <v>728</v>
      </c>
      <c r="E3078" s="129" t="s">
        <v>680</v>
      </c>
      <c r="F3078" s="129" t="s">
        <v>606</v>
      </c>
      <c r="H3078" s="129" t="s">
        <v>759</v>
      </c>
      <c r="I3078" s="199">
        <v>4.6471184388184286</v>
      </c>
    </row>
    <row r="3079" spans="1:9" x14ac:dyDescent="0.25">
      <c r="A3079" s="129">
        <v>2021</v>
      </c>
      <c r="C3079" s="129" t="s">
        <v>727</v>
      </c>
      <c r="D3079" s="129" t="s">
        <v>728</v>
      </c>
      <c r="E3079" s="129" t="s">
        <v>681</v>
      </c>
      <c r="F3079" s="129" t="s">
        <v>606</v>
      </c>
      <c r="H3079" s="129" t="s">
        <v>759</v>
      </c>
      <c r="I3079" s="199">
        <v>6.2272684892622943</v>
      </c>
    </row>
    <row r="3080" spans="1:9" x14ac:dyDescent="0.25">
      <c r="A3080" s="129">
        <v>2021</v>
      </c>
      <c r="B3080" s="129" t="s">
        <v>738</v>
      </c>
      <c r="D3080" s="129" t="s">
        <v>728</v>
      </c>
      <c r="E3080" s="129" t="s">
        <v>682</v>
      </c>
      <c r="F3080" s="129" t="s">
        <v>606</v>
      </c>
      <c r="H3080" s="129" t="s">
        <v>759</v>
      </c>
      <c r="I3080" s="199">
        <v>10.066419231678356</v>
      </c>
    </row>
    <row r="3081" spans="1:9" x14ac:dyDescent="0.25">
      <c r="A3081" s="129">
        <v>2021</v>
      </c>
      <c r="C3081" s="129" t="s">
        <v>727</v>
      </c>
      <c r="D3081" s="129" t="s">
        <v>728</v>
      </c>
      <c r="E3081" s="129" t="s">
        <v>683</v>
      </c>
      <c r="F3081" s="129" t="s">
        <v>606</v>
      </c>
      <c r="H3081" s="129" t="s">
        <v>759</v>
      </c>
      <c r="I3081" s="199">
        <v>5.1979709577320525</v>
      </c>
    </row>
    <row r="3082" spans="1:9" x14ac:dyDescent="0.25">
      <c r="A3082" s="129">
        <v>2021</v>
      </c>
      <c r="B3082" s="129" t="s">
        <v>738</v>
      </c>
      <c r="C3082" s="129" t="s">
        <v>727</v>
      </c>
      <c r="D3082" s="129" t="s">
        <v>728</v>
      </c>
      <c r="E3082" s="129" t="s">
        <v>684</v>
      </c>
      <c r="F3082" s="129" t="s">
        <v>606</v>
      </c>
      <c r="H3082" s="129" t="s">
        <v>759</v>
      </c>
      <c r="I3082" s="199">
        <v>17.550199098326555</v>
      </c>
    </row>
    <row r="3083" spans="1:9" x14ac:dyDescent="0.25">
      <c r="A3083" s="129">
        <v>2021</v>
      </c>
      <c r="C3083" s="129" t="s">
        <v>727</v>
      </c>
      <c r="D3083" s="129" t="s">
        <v>728</v>
      </c>
      <c r="E3083" s="129" t="s">
        <v>685</v>
      </c>
      <c r="F3083" s="129" t="s">
        <v>606</v>
      </c>
      <c r="H3083" s="129" t="s">
        <v>759</v>
      </c>
      <c r="I3083" s="199">
        <v>3.900226757369615</v>
      </c>
    </row>
    <row r="3084" spans="1:9" x14ac:dyDescent="0.25">
      <c r="A3084" s="129">
        <v>2021</v>
      </c>
      <c r="B3084" s="129" t="s">
        <v>738</v>
      </c>
      <c r="D3084" s="129" t="s">
        <v>728</v>
      </c>
      <c r="E3084" s="129" t="s">
        <v>686</v>
      </c>
      <c r="F3084" s="129" t="s">
        <v>606</v>
      </c>
      <c r="H3084" s="129" t="s">
        <v>759</v>
      </c>
      <c r="I3084" s="199">
        <v>9.9088236265732874</v>
      </c>
    </row>
    <row r="3085" spans="1:9" x14ac:dyDescent="0.25">
      <c r="A3085" s="129">
        <v>2022</v>
      </c>
      <c r="B3085" s="129" t="s">
        <v>738</v>
      </c>
      <c r="D3085" s="129" t="s">
        <v>728</v>
      </c>
      <c r="E3085" s="129" t="s">
        <v>676</v>
      </c>
      <c r="F3085" s="129" t="s">
        <v>606</v>
      </c>
      <c r="H3085" s="129" t="s">
        <v>756</v>
      </c>
      <c r="I3085" s="199">
        <v>8306.4399999999987</v>
      </c>
    </row>
    <row r="3086" spans="1:9" x14ac:dyDescent="0.25">
      <c r="A3086" s="129">
        <v>2022</v>
      </c>
      <c r="C3086" s="129" t="s">
        <v>727</v>
      </c>
      <c r="D3086" s="129" t="s">
        <v>728</v>
      </c>
      <c r="E3086" s="129" t="s">
        <v>677</v>
      </c>
      <c r="F3086" s="129" t="s">
        <v>606</v>
      </c>
      <c r="H3086" s="129" t="s">
        <v>756</v>
      </c>
      <c r="I3086" s="199">
        <v>16752.68</v>
      </c>
    </row>
    <row r="3087" spans="1:9" x14ac:dyDescent="0.25">
      <c r="A3087" s="129">
        <v>2022</v>
      </c>
      <c r="B3087" s="129" t="s">
        <v>738</v>
      </c>
      <c r="D3087" s="129" t="s">
        <v>728</v>
      </c>
      <c r="E3087" s="129" t="s">
        <v>678</v>
      </c>
      <c r="F3087" s="129" t="s">
        <v>606</v>
      </c>
      <c r="H3087" s="129" t="s">
        <v>756</v>
      </c>
      <c r="I3087" s="199">
        <v>1270.77</v>
      </c>
    </row>
    <row r="3088" spans="1:9" x14ac:dyDescent="0.25">
      <c r="A3088" s="129">
        <v>2022</v>
      </c>
      <c r="B3088" s="129" t="s">
        <v>738</v>
      </c>
      <c r="D3088" s="129" t="s">
        <v>728</v>
      </c>
      <c r="E3088" s="129" t="s">
        <v>679</v>
      </c>
      <c r="F3088" s="129" t="s">
        <v>606</v>
      </c>
      <c r="H3088" s="129" t="s">
        <v>756</v>
      </c>
      <c r="I3088" s="199">
        <v>2328.8999999999996</v>
      </c>
    </row>
    <row r="3089" spans="1:9" x14ac:dyDescent="0.25">
      <c r="A3089" s="129">
        <v>2022</v>
      </c>
      <c r="B3089" s="129" t="s">
        <v>738</v>
      </c>
      <c r="D3089" s="129" t="s">
        <v>728</v>
      </c>
      <c r="E3089" s="129" t="s">
        <v>680</v>
      </c>
      <c r="F3089" s="129" t="s">
        <v>606</v>
      </c>
      <c r="H3089" s="129" t="s">
        <v>756</v>
      </c>
      <c r="I3089" s="199">
        <v>1435.23</v>
      </c>
    </row>
    <row r="3090" spans="1:9" x14ac:dyDescent="0.25">
      <c r="A3090" s="129">
        <v>2022</v>
      </c>
      <c r="C3090" s="129" t="s">
        <v>727</v>
      </c>
      <c r="D3090" s="129" t="s">
        <v>728</v>
      </c>
      <c r="E3090" s="129" t="s">
        <v>681</v>
      </c>
      <c r="F3090" s="129" t="s">
        <v>606</v>
      </c>
      <c r="H3090" s="129" t="s">
        <v>756</v>
      </c>
      <c r="I3090" s="199">
        <v>3005.56</v>
      </c>
    </row>
    <row r="3091" spans="1:9" x14ac:dyDescent="0.25">
      <c r="A3091" s="129">
        <v>2022</v>
      </c>
      <c r="B3091" s="129" t="s">
        <v>738</v>
      </c>
      <c r="D3091" s="129" t="s">
        <v>728</v>
      </c>
      <c r="E3091" s="129" t="s">
        <v>682</v>
      </c>
      <c r="F3091" s="129" t="s">
        <v>606</v>
      </c>
      <c r="H3091" s="129" t="s">
        <v>756</v>
      </c>
      <c r="I3091" s="199">
        <v>6430.6399999999994</v>
      </c>
    </row>
    <row r="3092" spans="1:9" x14ac:dyDescent="0.25">
      <c r="A3092" s="129">
        <v>2022</v>
      </c>
      <c r="C3092" s="129" t="s">
        <v>727</v>
      </c>
      <c r="D3092" s="129" t="s">
        <v>728</v>
      </c>
      <c r="E3092" s="129" t="s">
        <v>683</v>
      </c>
      <c r="F3092" s="129" t="s">
        <v>606</v>
      </c>
      <c r="H3092" s="129" t="s">
        <v>756</v>
      </c>
      <c r="I3092" s="199">
        <v>1380.29</v>
      </c>
    </row>
    <row r="3093" spans="1:9" x14ac:dyDescent="0.25">
      <c r="A3093" s="129">
        <v>2022</v>
      </c>
      <c r="B3093" s="129" t="s">
        <v>738</v>
      </c>
      <c r="C3093" s="129" t="s">
        <v>727</v>
      </c>
      <c r="D3093" s="129" t="s">
        <v>728</v>
      </c>
      <c r="E3093" s="129" t="s">
        <v>684</v>
      </c>
      <c r="F3093" s="129" t="s">
        <v>606</v>
      </c>
      <c r="H3093" s="129" t="s">
        <v>756</v>
      </c>
      <c r="I3093" s="199">
        <v>8268.32</v>
      </c>
    </row>
    <row r="3094" spans="1:9" x14ac:dyDescent="0.25">
      <c r="A3094" s="129">
        <v>2022</v>
      </c>
      <c r="C3094" s="129" t="s">
        <v>727</v>
      </c>
      <c r="D3094" s="129" t="s">
        <v>728</v>
      </c>
      <c r="E3094" s="129" t="s">
        <v>685</v>
      </c>
      <c r="F3094" s="129" t="s">
        <v>606</v>
      </c>
      <c r="H3094" s="129" t="s">
        <v>756</v>
      </c>
      <c r="I3094" s="199">
        <v>937.40000000000009</v>
      </c>
    </row>
    <row r="3095" spans="1:9" x14ac:dyDescent="0.25">
      <c r="A3095" s="129">
        <v>2022</v>
      </c>
      <c r="B3095" s="129" t="s">
        <v>738</v>
      </c>
      <c r="D3095" s="129" t="s">
        <v>728</v>
      </c>
      <c r="E3095" s="129" t="s">
        <v>686</v>
      </c>
      <c r="F3095" s="129" t="s">
        <v>606</v>
      </c>
      <c r="H3095" s="129" t="s">
        <v>756</v>
      </c>
      <c r="I3095" s="199">
        <v>2399.6</v>
      </c>
    </row>
    <row r="3096" spans="1:9" x14ac:dyDescent="0.25">
      <c r="A3096" s="129">
        <v>2022</v>
      </c>
      <c r="B3096" s="129" t="s">
        <v>738</v>
      </c>
      <c r="D3096" s="129" t="s">
        <v>728</v>
      </c>
      <c r="E3096" s="129" t="s">
        <v>676</v>
      </c>
      <c r="F3096" s="129" t="s">
        <v>606</v>
      </c>
      <c r="H3096" s="129" t="s">
        <v>757</v>
      </c>
      <c r="I3096" s="199">
        <v>5979.92</v>
      </c>
    </row>
    <row r="3097" spans="1:9" x14ac:dyDescent="0.25">
      <c r="A3097" s="129">
        <v>2022</v>
      </c>
      <c r="C3097" s="129" t="s">
        <v>727</v>
      </c>
      <c r="D3097" s="129" t="s">
        <v>728</v>
      </c>
      <c r="E3097" s="129" t="s">
        <v>677</v>
      </c>
      <c r="F3097" s="129" t="s">
        <v>606</v>
      </c>
      <c r="H3097" s="129" t="s">
        <v>757</v>
      </c>
      <c r="I3097" s="199">
        <v>13198.2</v>
      </c>
    </row>
    <row r="3098" spans="1:9" x14ac:dyDescent="0.25">
      <c r="A3098" s="129">
        <v>2022</v>
      </c>
      <c r="B3098" s="129" t="s">
        <v>738</v>
      </c>
      <c r="D3098" s="129" t="s">
        <v>728</v>
      </c>
      <c r="E3098" s="129" t="s">
        <v>678</v>
      </c>
      <c r="F3098" s="129" t="s">
        <v>606</v>
      </c>
      <c r="H3098" s="129" t="s">
        <v>757</v>
      </c>
      <c r="I3098" s="199">
        <v>906.19</v>
      </c>
    </row>
    <row r="3099" spans="1:9" x14ac:dyDescent="0.25">
      <c r="A3099" s="129">
        <v>2022</v>
      </c>
      <c r="B3099" s="129" t="s">
        <v>738</v>
      </c>
      <c r="D3099" s="129" t="s">
        <v>728</v>
      </c>
      <c r="E3099" s="129" t="s">
        <v>679</v>
      </c>
      <c r="F3099" s="129" t="s">
        <v>606</v>
      </c>
      <c r="H3099" s="129" t="s">
        <v>757</v>
      </c>
      <c r="I3099" s="199">
        <v>1571.5500000000002</v>
      </c>
    </row>
    <row r="3100" spans="1:9" x14ac:dyDescent="0.25">
      <c r="A3100" s="129">
        <v>2022</v>
      </c>
      <c r="B3100" s="129" t="s">
        <v>738</v>
      </c>
      <c r="D3100" s="129" t="s">
        <v>728</v>
      </c>
      <c r="E3100" s="129" t="s">
        <v>680</v>
      </c>
      <c r="F3100" s="129" t="s">
        <v>606</v>
      </c>
      <c r="H3100" s="129" t="s">
        <v>757</v>
      </c>
      <c r="I3100" s="199">
        <v>1020.51</v>
      </c>
    </row>
    <row r="3101" spans="1:9" x14ac:dyDescent="0.25">
      <c r="A3101" s="129">
        <v>2022</v>
      </c>
      <c r="C3101" s="129" t="s">
        <v>727</v>
      </c>
      <c r="D3101" s="129" t="s">
        <v>728</v>
      </c>
      <c r="E3101" s="129" t="s">
        <v>681</v>
      </c>
      <c r="F3101" s="129" t="s">
        <v>606</v>
      </c>
      <c r="H3101" s="129" t="s">
        <v>757</v>
      </c>
      <c r="I3101" s="199">
        <v>2048.8200000000002</v>
      </c>
    </row>
    <row r="3102" spans="1:9" x14ac:dyDescent="0.25">
      <c r="A3102" s="129">
        <v>2022</v>
      </c>
      <c r="B3102" s="129" t="s">
        <v>738</v>
      </c>
      <c r="D3102" s="129" t="s">
        <v>728</v>
      </c>
      <c r="E3102" s="129" t="s">
        <v>682</v>
      </c>
      <c r="F3102" s="129" t="s">
        <v>606</v>
      </c>
      <c r="H3102" s="129" t="s">
        <v>757</v>
      </c>
      <c r="I3102" s="199">
        <v>4477.8100000000004</v>
      </c>
    </row>
    <row r="3103" spans="1:9" x14ac:dyDescent="0.25">
      <c r="A3103" s="129">
        <v>2022</v>
      </c>
      <c r="C3103" s="129" t="s">
        <v>727</v>
      </c>
      <c r="D3103" s="129" t="s">
        <v>728</v>
      </c>
      <c r="E3103" s="129" t="s">
        <v>683</v>
      </c>
      <c r="F3103" s="129" t="s">
        <v>606</v>
      </c>
      <c r="H3103" s="129" t="s">
        <v>757</v>
      </c>
      <c r="I3103" s="199">
        <v>849.13</v>
      </c>
    </row>
    <row r="3104" spans="1:9" x14ac:dyDescent="0.25">
      <c r="A3104" s="129">
        <v>2022</v>
      </c>
      <c r="B3104" s="129" t="s">
        <v>738</v>
      </c>
      <c r="C3104" s="129" t="s">
        <v>727</v>
      </c>
      <c r="D3104" s="129" t="s">
        <v>728</v>
      </c>
      <c r="E3104" s="129" t="s">
        <v>684</v>
      </c>
      <c r="F3104" s="129" t="s">
        <v>606</v>
      </c>
      <c r="H3104" s="129" t="s">
        <v>757</v>
      </c>
      <c r="I3104" s="199">
        <v>6377.72</v>
      </c>
    </row>
    <row r="3105" spans="1:9" x14ac:dyDescent="0.25">
      <c r="A3105" s="129">
        <v>2022</v>
      </c>
      <c r="C3105" s="129" t="s">
        <v>727</v>
      </c>
      <c r="D3105" s="129" t="s">
        <v>728</v>
      </c>
      <c r="E3105" s="129" t="s">
        <v>685</v>
      </c>
      <c r="F3105" s="129" t="s">
        <v>606</v>
      </c>
      <c r="H3105" s="129" t="s">
        <v>757</v>
      </c>
      <c r="I3105" s="199">
        <v>662.65000000000009</v>
      </c>
    </row>
    <row r="3106" spans="1:9" x14ac:dyDescent="0.25">
      <c r="A3106" s="129">
        <v>2022</v>
      </c>
      <c r="B3106" s="129" t="s">
        <v>738</v>
      </c>
      <c r="D3106" s="129" t="s">
        <v>728</v>
      </c>
      <c r="E3106" s="129" t="s">
        <v>686</v>
      </c>
      <c r="F3106" s="129" t="s">
        <v>606</v>
      </c>
      <c r="H3106" s="129" t="s">
        <v>757</v>
      </c>
      <c r="I3106" s="199">
        <v>1812.29</v>
      </c>
    </row>
    <row r="3107" spans="1:9" x14ac:dyDescent="0.25">
      <c r="A3107" s="129">
        <v>2022</v>
      </c>
      <c r="B3107" s="129" t="s">
        <v>738</v>
      </c>
      <c r="D3107" s="129" t="s">
        <v>728</v>
      </c>
      <c r="E3107" s="129" t="s">
        <v>676</v>
      </c>
      <c r="F3107" s="129" t="s">
        <v>606</v>
      </c>
      <c r="H3107" s="129" t="s">
        <v>758</v>
      </c>
      <c r="I3107" s="199">
        <v>2326.52</v>
      </c>
    </row>
    <row r="3108" spans="1:9" x14ac:dyDescent="0.25">
      <c r="A3108" s="129">
        <v>2022</v>
      </c>
      <c r="C3108" s="129" t="s">
        <v>727</v>
      </c>
      <c r="D3108" s="129" t="s">
        <v>728</v>
      </c>
      <c r="E3108" s="129" t="s">
        <v>677</v>
      </c>
      <c r="F3108" s="129" t="s">
        <v>606</v>
      </c>
      <c r="H3108" s="129" t="s">
        <v>758</v>
      </c>
      <c r="I3108" s="199">
        <v>3554.48</v>
      </c>
    </row>
    <row r="3109" spans="1:9" x14ac:dyDescent="0.25">
      <c r="A3109" s="129">
        <v>2022</v>
      </c>
      <c r="B3109" s="129" t="s">
        <v>738</v>
      </c>
      <c r="D3109" s="129" t="s">
        <v>728</v>
      </c>
      <c r="E3109" s="129" t="s">
        <v>678</v>
      </c>
      <c r="F3109" s="129" t="s">
        <v>606</v>
      </c>
      <c r="H3109" s="129" t="s">
        <v>758</v>
      </c>
      <c r="I3109" s="199">
        <v>364.58000000000004</v>
      </c>
    </row>
    <row r="3110" spans="1:9" x14ac:dyDescent="0.25">
      <c r="A3110" s="129">
        <v>2022</v>
      </c>
      <c r="B3110" s="129" t="s">
        <v>738</v>
      </c>
      <c r="D3110" s="129" t="s">
        <v>728</v>
      </c>
      <c r="E3110" s="129" t="s">
        <v>679</v>
      </c>
      <c r="F3110" s="129" t="s">
        <v>606</v>
      </c>
      <c r="H3110" s="129" t="s">
        <v>758</v>
      </c>
      <c r="I3110" s="199">
        <v>757.35</v>
      </c>
    </row>
    <row r="3111" spans="1:9" x14ac:dyDescent="0.25">
      <c r="A3111" s="129">
        <v>2022</v>
      </c>
      <c r="B3111" s="129" t="s">
        <v>738</v>
      </c>
      <c r="D3111" s="129" t="s">
        <v>728</v>
      </c>
      <c r="E3111" s="129" t="s">
        <v>680</v>
      </c>
      <c r="F3111" s="129" t="s">
        <v>606</v>
      </c>
      <c r="H3111" s="129" t="s">
        <v>758</v>
      </c>
      <c r="I3111" s="199">
        <v>414.72</v>
      </c>
    </row>
    <row r="3112" spans="1:9" x14ac:dyDescent="0.25">
      <c r="A3112" s="129">
        <v>2022</v>
      </c>
      <c r="C3112" s="129" t="s">
        <v>727</v>
      </c>
      <c r="D3112" s="129" t="s">
        <v>728</v>
      </c>
      <c r="E3112" s="129" t="s">
        <v>681</v>
      </c>
      <c r="F3112" s="129" t="s">
        <v>606</v>
      </c>
      <c r="H3112" s="129" t="s">
        <v>758</v>
      </c>
      <c r="I3112" s="199">
        <v>956.74</v>
      </c>
    </row>
    <row r="3113" spans="1:9" x14ac:dyDescent="0.25">
      <c r="A3113" s="129">
        <v>2022</v>
      </c>
      <c r="B3113" s="129" t="s">
        <v>738</v>
      </c>
      <c r="D3113" s="129" t="s">
        <v>728</v>
      </c>
      <c r="E3113" s="129" t="s">
        <v>682</v>
      </c>
      <c r="F3113" s="129" t="s">
        <v>606</v>
      </c>
      <c r="H3113" s="129" t="s">
        <v>758</v>
      </c>
      <c r="I3113" s="199">
        <v>1952.83</v>
      </c>
    </row>
    <row r="3114" spans="1:9" x14ac:dyDescent="0.25">
      <c r="A3114" s="129">
        <v>2022</v>
      </c>
      <c r="C3114" s="129" t="s">
        <v>727</v>
      </c>
      <c r="D3114" s="129" t="s">
        <v>728</v>
      </c>
      <c r="E3114" s="129" t="s">
        <v>683</v>
      </c>
      <c r="F3114" s="129" t="s">
        <v>606</v>
      </c>
      <c r="H3114" s="129" t="s">
        <v>758</v>
      </c>
      <c r="I3114" s="199">
        <v>531.16</v>
      </c>
    </row>
    <row r="3115" spans="1:9" x14ac:dyDescent="0.25">
      <c r="A3115" s="129">
        <v>2022</v>
      </c>
      <c r="B3115" s="129" t="s">
        <v>738</v>
      </c>
      <c r="C3115" s="129" t="s">
        <v>727</v>
      </c>
      <c r="D3115" s="129" t="s">
        <v>728</v>
      </c>
      <c r="E3115" s="129" t="s">
        <v>684</v>
      </c>
      <c r="F3115" s="129" t="s">
        <v>606</v>
      </c>
      <c r="H3115" s="129" t="s">
        <v>758</v>
      </c>
      <c r="I3115" s="199">
        <v>1890.6</v>
      </c>
    </row>
    <row r="3116" spans="1:9" x14ac:dyDescent="0.25">
      <c r="A3116" s="129">
        <v>2022</v>
      </c>
      <c r="C3116" s="129" t="s">
        <v>727</v>
      </c>
      <c r="D3116" s="129" t="s">
        <v>728</v>
      </c>
      <c r="E3116" s="129" t="s">
        <v>685</v>
      </c>
      <c r="F3116" s="129" t="s">
        <v>606</v>
      </c>
      <c r="H3116" s="129" t="s">
        <v>758</v>
      </c>
      <c r="I3116" s="199">
        <v>274.75</v>
      </c>
    </row>
    <row r="3117" spans="1:9" x14ac:dyDescent="0.25">
      <c r="A3117" s="129">
        <v>2022</v>
      </c>
      <c r="B3117" s="129" t="s">
        <v>738</v>
      </c>
      <c r="D3117" s="129" t="s">
        <v>728</v>
      </c>
      <c r="E3117" s="129" t="s">
        <v>686</v>
      </c>
      <c r="F3117" s="129" t="s">
        <v>606</v>
      </c>
      <c r="H3117" s="129" t="s">
        <v>758</v>
      </c>
      <c r="I3117" s="199">
        <v>587.30999999999995</v>
      </c>
    </row>
    <row r="3118" spans="1:9" x14ac:dyDescent="0.25">
      <c r="A3118" s="129">
        <v>2022</v>
      </c>
      <c r="B3118" s="129" t="s">
        <v>738</v>
      </c>
      <c r="D3118" s="129" t="s">
        <v>728</v>
      </c>
      <c r="E3118" s="129" t="s">
        <v>676</v>
      </c>
      <c r="F3118" s="129" t="s">
        <v>606</v>
      </c>
      <c r="H3118" s="129" t="s">
        <v>759</v>
      </c>
      <c r="I3118" s="199">
        <v>6.6325024912486894</v>
      </c>
    </row>
    <row r="3119" spans="1:9" x14ac:dyDescent="0.25">
      <c r="A3119" s="129">
        <v>2022</v>
      </c>
      <c r="C3119" s="129" t="s">
        <v>727</v>
      </c>
      <c r="D3119" s="129" t="s">
        <v>728</v>
      </c>
      <c r="E3119" s="129" t="s">
        <v>677</v>
      </c>
      <c r="F3119" s="129" t="s">
        <v>606</v>
      </c>
      <c r="H3119" s="129" t="s">
        <v>759</v>
      </c>
      <c r="I3119" s="199">
        <v>24.035064059339177</v>
      </c>
    </row>
    <row r="3120" spans="1:9" x14ac:dyDescent="0.25">
      <c r="A3120" s="129">
        <v>2022</v>
      </c>
      <c r="B3120" s="129" t="s">
        <v>738</v>
      </c>
      <c r="D3120" s="129" t="s">
        <v>728</v>
      </c>
      <c r="E3120" s="129" t="s">
        <v>678</v>
      </c>
      <c r="F3120" s="129" t="s">
        <v>606</v>
      </c>
      <c r="H3120" s="129" t="s">
        <v>759</v>
      </c>
      <c r="I3120" s="199">
        <v>3.4289252920240796</v>
      </c>
    </row>
    <row r="3121" spans="1:9" x14ac:dyDescent="0.25">
      <c r="A3121" s="129">
        <v>2022</v>
      </c>
      <c r="B3121" s="129" t="s">
        <v>738</v>
      </c>
      <c r="D3121" s="129" t="s">
        <v>728</v>
      </c>
      <c r="E3121" s="129" t="s">
        <v>679</v>
      </c>
      <c r="F3121" s="129" t="s">
        <v>606</v>
      </c>
      <c r="H3121" s="129" t="s">
        <v>759</v>
      </c>
      <c r="I3121" s="199">
        <v>5.5202639600646615</v>
      </c>
    </row>
    <row r="3122" spans="1:9" x14ac:dyDescent="0.25">
      <c r="A3122" s="129">
        <v>2022</v>
      </c>
      <c r="B3122" s="129" t="s">
        <v>738</v>
      </c>
      <c r="D3122" s="129" t="s">
        <v>728</v>
      </c>
      <c r="E3122" s="129" t="s">
        <v>680</v>
      </c>
      <c r="F3122" s="129" t="s">
        <v>606</v>
      </c>
      <c r="H3122" s="129" t="s">
        <v>759</v>
      </c>
      <c r="I3122" s="199">
        <v>4.6471184388184286</v>
      </c>
    </row>
    <row r="3123" spans="1:9" x14ac:dyDescent="0.25">
      <c r="A3123" s="129">
        <v>2022</v>
      </c>
      <c r="C3123" s="129" t="s">
        <v>727</v>
      </c>
      <c r="D3123" s="129" t="s">
        <v>728</v>
      </c>
      <c r="E3123" s="129" t="s">
        <v>681</v>
      </c>
      <c r="F3123" s="129" t="s">
        <v>606</v>
      </c>
      <c r="H3123" s="129" t="s">
        <v>759</v>
      </c>
      <c r="I3123" s="199">
        <v>6.2272684892622943</v>
      </c>
    </row>
    <row r="3124" spans="1:9" x14ac:dyDescent="0.25">
      <c r="A3124" s="129">
        <v>2022</v>
      </c>
      <c r="B3124" s="129" t="s">
        <v>738</v>
      </c>
      <c r="D3124" s="129" t="s">
        <v>728</v>
      </c>
      <c r="E3124" s="129" t="s">
        <v>682</v>
      </c>
      <c r="F3124" s="129" t="s">
        <v>606</v>
      </c>
      <c r="H3124" s="129" t="s">
        <v>759</v>
      </c>
      <c r="I3124" s="199">
        <v>10.066419231678356</v>
      </c>
    </row>
    <row r="3125" spans="1:9" x14ac:dyDescent="0.25">
      <c r="A3125" s="129">
        <v>2022</v>
      </c>
      <c r="C3125" s="129" t="s">
        <v>727</v>
      </c>
      <c r="D3125" s="129" t="s">
        <v>728</v>
      </c>
      <c r="E3125" s="129" t="s">
        <v>683</v>
      </c>
      <c r="F3125" s="129" t="s">
        <v>606</v>
      </c>
      <c r="H3125" s="129" t="s">
        <v>759</v>
      </c>
      <c r="I3125" s="199">
        <v>5.1979709577320525</v>
      </c>
    </row>
    <row r="3126" spans="1:9" x14ac:dyDescent="0.25">
      <c r="A3126" s="129">
        <v>2022</v>
      </c>
      <c r="B3126" s="129" t="s">
        <v>738</v>
      </c>
      <c r="C3126" s="129" t="s">
        <v>727</v>
      </c>
      <c r="D3126" s="129" t="s">
        <v>728</v>
      </c>
      <c r="E3126" s="129" t="s">
        <v>684</v>
      </c>
      <c r="F3126" s="129" t="s">
        <v>606</v>
      </c>
      <c r="H3126" s="129" t="s">
        <v>759</v>
      </c>
      <c r="I3126" s="199">
        <v>17.550199098326555</v>
      </c>
    </row>
    <row r="3127" spans="1:9" x14ac:dyDescent="0.25">
      <c r="A3127" s="129">
        <v>2022</v>
      </c>
      <c r="C3127" s="129" t="s">
        <v>727</v>
      </c>
      <c r="D3127" s="129" t="s">
        <v>728</v>
      </c>
      <c r="E3127" s="129" t="s">
        <v>685</v>
      </c>
      <c r="F3127" s="129" t="s">
        <v>606</v>
      </c>
      <c r="H3127" s="129" t="s">
        <v>759</v>
      </c>
      <c r="I3127" s="199">
        <v>3.900226757369615</v>
      </c>
    </row>
    <row r="3128" spans="1:9" x14ac:dyDescent="0.25">
      <c r="A3128" s="129">
        <v>2022</v>
      </c>
      <c r="B3128" s="129" t="s">
        <v>738</v>
      </c>
      <c r="D3128" s="129" t="s">
        <v>728</v>
      </c>
      <c r="E3128" s="129" t="s">
        <v>686</v>
      </c>
      <c r="F3128" s="129" t="s">
        <v>606</v>
      </c>
      <c r="H3128" s="129" t="s">
        <v>759</v>
      </c>
      <c r="I3128" s="199">
        <v>9.9088236265732874</v>
      </c>
    </row>
    <row r="3129" spans="1:9" x14ac:dyDescent="0.25">
      <c r="A3129" s="129">
        <v>2023</v>
      </c>
      <c r="B3129" s="129" t="s">
        <v>738</v>
      </c>
      <c r="D3129" s="129" t="s">
        <v>728</v>
      </c>
      <c r="E3129" s="129" t="s">
        <v>676</v>
      </c>
      <c r="F3129" s="129" t="s">
        <v>628</v>
      </c>
      <c r="G3129" s="129" t="s">
        <v>735</v>
      </c>
      <c r="I3129" s="199">
        <v>16300.5</v>
      </c>
    </row>
    <row r="3130" spans="1:9" x14ac:dyDescent="0.25">
      <c r="A3130" s="129">
        <v>2023</v>
      </c>
      <c r="C3130" s="129" t="s">
        <v>727</v>
      </c>
      <c r="D3130" s="129" t="s">
        <v>728</v>
      </c>
      <c r="E3130" s="129" t="s">
        <v>677</v>
      </c>
      <c r="F3130" s="129" t="s">
        <v>628</v>
      </c>
      <c r="G3130" s="129" t="s">
        <v>735</v>
      </c>
      <c r="I3130" s="199">
        <v>29646.100000000002</v>
      </c>
    </row>
    <row r="3131" spans="1:9" x14ac:dyDescent="0.25">
      <c r="A3131" s="129">
        <v>2023</v>
      </c>
      <c r="B3131" s="129" t="s">
        <v>738</v>
      </c>
      <c r="D3131" s="129" t="s">
        <v>728</v>
      </c>
      <c r="E3131" s="129" t="s">
        <v>678</v>
      </c>
      <c r="F3131" s="129" t="s">
        <v>628</v>
      </c>
      <c r="G3131" s="129" t="s">
        <v>735</v>
      </c>
      <c r="I3131" s="199">
        <v>1977.1</v>
      </c>
    </row>
    <row r="3132" spans="1:9" x14ac:dyDescent="0.25">
      <c r="A3132" s="129">
        <v>2023</v>
      </c>
      <c r="B3132" s="129" t="s">
        <v>738</v>
      </c>
      <c r="D3132" s="129" t="s">
        <v>728</v>
      </c>
      <c r="E3132" s="129" t="s">
        <v>679</v>
      </c>
      <c r="F3132" s="129" t="s">
        <v>628</v>
      </c>
      <c r="G3132" s="129" t="s">
        <v>735</v>
      </c>
      <c r="I3132" s="199">
        <v>4753.2999999999993</v>
      </c>
    </row>
    <row r="3133" spans="1:9" x14ac:dyDescent="0.25">
      <c r="A3133" s="129">
        <v>2023</v>
      </c>
      <c r="B3133" s="129" t="s">
        <v>738</v>
      </c>
      <c r="D3133" s="129" t="s">
        <v>728</v>
      </c>
      <c r="E3133" s="129" t="s">
        <v>680</v>
      </c>
      <c r="F3133" s="129" t="s">
        <v>628</v>
      </c>
      <c r="G3133" s="129" t="s">
        <v>735</v>
      </c>
      <c r="I3133" s="199">
        <v>2381.6999999999998</v>
      </c>
    </row>
    <row r="3134" spans="1:9" x14ac:dyDescent="0.25">
      <c r="A3134" s="129">
        <v>2023</v>
      </c>
      <c r="C3134" s="129" t="s">
        <v>727</v>
      </c>
      <c r="D3134" s="129" t="s">
        <v>728</v>
      </c>
      <c r="E3134" s="129" t="s">
        <v>681</v>
      </c>
      <c r="F3134" s="129" t="s">
        <v>628</v>
      </c>
      <c r="G3134" s="129" t="s">
        <v>735</v>
      </c>
      <c r="I3134" s="199">
        <v>5594.9</v>
      </c>
    </row>
    <row r="3135" spans="1:9" x14ac:dyDescent="0.25">
      <c r="A3135" s="129">
        <v>2023</v>
      </c>
      <c r="B3135" s="129" t="s">
        <v>738</v>
      </c>
      <c r="D3135" s="129" t="s">
        <v>728</v>
      </c>
      <c r="E3135" s="129" t="s">
        <v>682</v>
      </c>
      <c r="F3135" s="129" t="s">
        <v>628</v>
      </c>
      <c r="G3135" s="129" t="s">
        <v>735</v>
      </c>
      <c r="I3135" s="199">
        <v>11572.3</v>
      </c>
    </row>
    <row r="3136" spans="1:9" x14ac:dyDescent="0.25">
      <c r="A3136" s="129">
        <v>2023</v>
      </c>
      <c r="C3136" s="129" t="s">
        <v>727</v>
      </c>
      <c r="D3136" s="129" t="s">
        <v>728</v>
      </c>
      <c r="E3136" s="129" t="s">
        <v>683</v>
      </c>
      <c r="F3136" s="129" t="s">
        <v>628</v>
      </c>
      <c r="G3136" s="129" t="s">
        <v>735</v>
      </c>
      <c r="I3136" s="199">
        <v>2117.6999999999998</v>
      </c>
    </row>
    <row r="3137" spans="1:9" x14ac:dyDescent="0.25">
      <c r="A3137" s="129">
        <v>2023</v>
      </c>
      <c r="B3137" s="129" t="s">
        <v>738</v>
      </c>
      <c r="C3137" s="129" t="s">
        <v>727</v>
      </c>
      <c r="D3137" s="129" t="s">
        <v>728</v>
      </c>
      <c r="E3137" s="129" t="s">
        <v>684</v>
      </c>
      <c r="F3137" s="129" t="s">
        <v>628</v>
      </c>
      <c r="G3137" s="129" t="s">
        <v>735</v>
      </c>
      <c r="I3137" s="199">
        <v>15076.400000000001</v>
      </c>
    </row>
    <row r="3138" spans="1:9" x14ac:dyDescent="0.25">
      <c r="A3138" s="129">
        <v>2023</v>
      </c>
      <c r="C3138" s="129" t="s">
        <v>727</v>
      </c>
      <c r="D3138" s="129" t="s">
        <v>728</v>
      </c>
      <c r="E3138" s="129" t="s">
        <v>685</v>
      </c>
      <c r="F3138" s="129" t="s">
        <v>628</v>
      </c>
      <c r="G3138" s="129" t="s">
        <v>735</v>
      </c>
      <c r="I3138" s="199">
        <v>1893.2</v>
      </c>
    </row>
    <row r="3139" spans="1:9" x14ac:dyDescent="0.25">
      <c r="A3139" s="129">
        <v>2023</v>
      </c>
      <c r="B3139" s="129" t="s">
        <v>738</v>
      </c>
      <c r="D3139" s="129" t="s">
        <v>728</v>
      </c>
      <c r="E3139" s="129" t="s">
        <v>686</v>
      </c>
      <c r="F3139" s="129" t="s">
        <v>628</v>
      </c>
      <c r="G3139" s="129" t="s">
        <v>735</v>
      </c>
      <c r="I3139" s="199">
        <v>3813.8</v>
      </c>
    </row>
    <row r="3140" spans="1:9" x14ac:dyDescent="0.25">
      <c r="A3140" s="129">
        <v>2023</v>
      </c>
      <c r="B3140" s="129" t="s">
        <v>738</v>
      </c>
      <c r="D3140" s="129" t="s">
        <v>728</v>
      </c>
      <c r="E3140" s="129" t="s">
        <v>676</v>
      </c>
      <c r="F3140" s="129" t="s">
        <v>628</v>
      </c>
      <c r="G3140" s="129" t="s">
        <v>751</v>
      </c>
      <c r="I3140" s="199">
        <v>10596</v>
      </c>
    </row>
    <row r="3141" spans="1:9" x14ac:dyDescent="0.25">
      <c r="A3141" s="129">
        <v>2023</v>
      </c>
      <c r="C3141" s="129" t="s">
        <v>727</v>
      </c>
      <c r="D3141" s="129" t="s">
        <v>728</v>
      </c>
      <c r="E3141" s="129" t="s">
        <v>677</v>
      </c>
      <c r="F3141" s="129" t="s">
        <v>628</v>
      </c>
      <c r="G3141" s="129" t="s">
        <v>751</v>
      </c>
      <c r="I3141" s="199">
        <v>13688</v>
      </c>
    </row>
    <row r="3142" spans="1:9" x14ac:dyDescent="0.25">
      <c r="A3142" s="129">
        <v>2023</v>
      </c>
      <c r="B3142" s="129" t="s">
        <v>738</v>
      </c>
      <c r="D3142" s="129" t="s">
        <v>728</v>
      </c>
      <c r="E3142" s="129" t="s">
        <v>678</v>
      </c>
      <c r="F3142" s="129" t="s">
        <v>628</v>
      </c>
      <c r="G3142" s="129" t="s">
        <v>751</v>
      </c>
      <c r="I3142" s="199">
        <v>1065</v>
      </c>
    </row>
    <row r="3143" spans="1:9" x14ac:dyDescent="0.25">
      <c r="A3143" s="129">
        <v>2023</v>
      </c>
      <c r="B3143" s="129" t="s">
        <v>738</v>
      </c>
      <c r="D3143" s="129" t="s">
        <v>728</v>
      </c>
      <c r="E3143" s="129" t="s">
        <v>679</v>
      </c>
      <c r="F3143" s="129" t="s">
        <v>628</v>
      </c>
      <c r="G3143" s="129" t="s">
        <v>751</v>
      </c>
      <c r="I3143" s="199">
        <v>3882</v>
      </c>
    </row>
    <row r="3144" spans="1:9" x14ac:dyDescent="0.25">
      <c r="A3144" s="129">
        <v>2023</v>
      </c>
      <c r="B3144" s="129" t="s">
        <v>738</v>
      </c>
      <c r="D3144" s="129" t="s">
        <v>728</v>
      </c>
      <c r="E3144" s="129" t="s">
        <v>680</v>
      </c>
      <c r="F3144" s="129" t="s">
        <v>628</v>
      </c>
      <c r="G3144" s="129" t="s">
        <v>751</v>
      </c>
      <c r="I3144" s="199">
        <v>1440</v>
      </c>
    </row>
    <row r="3145" spans="1:9" x14ac:dyDescent="0.25">
      <c r="A3145" s="129">
        <v>2023</v>
      </c>
      <c r="C3145" s="129" t="s">
        <v>727</v>
      </c>
      <c r="D3145" s="129" t="s">
        <v>728</v>
      </c>
      <c r="E3145" s="129" t="s">
        <v>681</v>
      </c>
      <c r="F3145" s="129" t="s">
        <v>628</v>
      </c>
      <c r="G3145" s="129" t="s">
        <v>751</v>
      </c>
      <c r="I3145" s="199">
        <v>4053</v>
      </c>
    </row>
    <row r="3146" spans="1:9" x14ac:dyDescent="0.25">
      <c r="A3146" s="129">
        <v>2023</v>
      </c>
      <c r="B3146" s="129" t="s">
        <v>738</v>
      </c>
      <c r="D3146" s="129" t="s">
        <v>728</v>
      </c>
      <c r="E3146" s="129" t="s">
        <v>682</v>
      </c>
      <c r="F3146" s="129" t="s">
        <v>628</v>
      </c>
      <c r="G3146" s="129" t="s">
        <v>751</v>
      </c>
      <c r="I3146" s="199">
        <v>4402</v>
      </c>
    </row>
    <row r="3147" spans="1:9" x14ac:dyDescent="0.25">
      <c r="A3147" s="129">
        <v>2023</v>
      </c>
      <c r="C3147" s="129" t="s">
        <v>727</v>
      </c>
      <c r="D3147" s="129" t="s">
        <v>728</v>
      </c>
      <c r="E3147" s="129" t="s">
        <v>683</v>
      </c>
      <c r="F3147" s="129" t="s">
        <v>628</v>
      </c>
      <c r="G3147" s="129" t="s">
        <v>751</v>
      </c>
      <c r="I3147" s="199">
        <v>1498</v>
      </c>
    </row>
    <row r="3148" spans="1:9" x14ac:dyDescent="0.25">
      <c r="A3148" s="129">
        <v>2023</v>
      </c>
      <c r="B3148" s="129" t="s">
        <v>738</v>
      </c>
      <c r="C3148" s="129" t="s">
        <v>727</v>
      </c>
      <c r="D3148" s="129" t="s">
        <v>728</v>
      </c>
      <c r="E3148" s="129" t="s">
        <v>684</v>
      </c>
      <c r="F3148" s="129" t="s">
        <v>628</v>
      </c>
      <c r="G3148" s="129" t="s">
        <v>751</v>
      </c>
      <c r="I3148" s="199">
        <v>5271</v>
      </c>
    </row>
    <row r="3149" spans="1:9" x14ac:dyDescent="0.25">
      <c r="A3149" s="129">
        <v>2023</v>
      </c>
      <c r="C3149" s="129" t="s">
        <v>727</v>
      </c>
      <c r="D3149" s="129" t="s">
        <v>728</v>
      </c>
      <c r="E3149" s="129" t="s">
        <v>685</v>
      </c>
      <c r="F3149" s="129" t="s">
        <v>628</v>
      </c>
      <c r="G3149" s="129" t="s">
        <v>751</v>
      </c>
      <c r="I3149" s="199">
        <v>1087</v>
      </c>
    </row>
    <row r="3150" spans="1:9" x14ac:dyDescent="0.25">
      <c r="A3150" s="129">
        <v>2023</v>
      </c>
      <c r="B3150" s="129" t="s">
        <v>738</v>
      </c>
      <c r="D3150" s="129" t="s">
        <v>728</v>
      </c>
      <c r="E3150" s="129" t="s">
        <v>686</v>
      </c>
      <c r="F3150" s="129" t="s">
        <v>628</v>
      </c>
      <c r="G3150" s="129" t="s">
        <v>751</v>
      </c>
      <c r="I3150" s="199">
        <v>738</v>
      </c>
    </row>
    <row r="3151" spans="1:9" x14ac:dyDescent="0.25">
      <c r="A3151" s="129">
        <v>2023</v>
      </c>
      <c r="B3151" s="129" t="s">
        <v>738</v>
      </c>
      <c r="D3151" s="129" t="s">
        <v>728</v>
      </c>
      <c r="E3151" s="129" t="s">
        <v>676</v>
      </c>
      <c r="F3151" s="129" t="s">
        <v>628</v>
      </c>
      <c r="G3151" s="129" t="s">
        <v>752</v>
      </c>
      <c r="I3151" s="199">
        <v>3566</v>
      </c>
    </row>
    <row r="3152" spans="1:9" x14ac:dyDescent="0.25">
      <c r="A3152" s="129">
        <v>2023</v>
      </c>
      <c r="C3152" s="129" t="s">
        <v>727</v>
      </c>
      <c r="D3152" s="129" t="s">
        <v>728</v>
      </c>
      <c r="E3152" s="129" t="s">
        <v>677</v>
      </c>
      <c r="F3152" s="129" t="s">
        <v>628</v>
      </c>
      <c r="G3152" s="129" t="s">
        <v>752</v>
      </c>
      <c r="I3152" s="199">
        <v>5064.3999999999996</v>
      </c>
    </row>
    <row r="3153" spans="1:9" x14ac:dyDescent="0.25">
      <c r="A3153" s="129">
        <v>2023</v>
      </c>
      <c r="B3153" s="129" t="s">
        <v>738</v>
      </c>
      <c r="D3153" s="129" t="s">
        <v>728</v>
      </c>
      <c r="E3153" s="129" t="s">
        <v>678</v>
      </c>
      <c r="F3153" s="129" t="s">
        <v>628</v>
      </c>
      <c r="G3153" s="129" t="s">
        <v>752</v>
      </c>
      <c r="I3153" s="199">
        <v>301.7</v>
      </c>
    </row>
    <row r="3154" spans="1:9" x14ac:dyDescent="0.25">
      <c r="A3154" s="129">
        <v>2023</v>
      </c>
      <c r="B3154" s="129" t="s">
        <v>738</v>
      </c>
      <c r="D3154" s="129" t="s">
        <v>728</v>
      </c>
      <c r="E3154" s="129" t="s">
        <v>679</v>
      </c>
      <c r="F3154" s="129" t="s">
        <v>628</v>
      </c>
      <c r="G3154" s="129" t="s">
        <v>752</v>
      </c>
      <c r="I3154" s="199">
        <v>397.9</v>
      </c>
    </row>
    <row r="3155" spans="1:9" x14ac:dyDescent="0.25">
      <c r="A3155" s="129">
        <v>2023</v>
      </c>
      <c r="B3155" s="129" t="s">
        <v>738</v>
      </c>
      <c r="D3155" s="129" t="s">
        <v>728</v>
      </c>
      <c r="E3155" s="129" t="s">
        <v>680</v>
      </c>
      <c r="F3155" s="129" t="s">
        <v>628</v>
      </c>
      <c r="G3155" s="129" t="s">
        <v>752</v>
      </c>
      <c r="I3155" s="199">
        <v>325.7</v>
      </c>
    </row>
    <row r="3156" spans="1:9" x14ac:dyDescent="0.25">
      <c r="A3156" s="129">
        <v>2023</v>
      </c>
      <c r="C3156" s="129" t="s">
        <v>727</v>
      </c>
      <c r="D3156" s="129" t="s">
        <v>728</v>
      </c>
      <c r="E3156" s="129" t="s">
        <v>681</v>
      </c>
      <c r="F3156" s="129" t="s">
        <v>628</v>
      </c>
      <c r="G3156" s="129" t="s">
        <v>752</v>
      </c>
      <c r="I3156" s="199">
        <v>401.2</v>
      </c>
    </row>
    <row r="3157" spans="1:9" x14ac:dyDescent="0.25">
      <c r="A3157" s="129">
        <v>2023</v>
      </c>
      <c r="B3157" s="129" t="s">
        <v>738</v>
      </c>
      <c r="D3157" s="129" t="s">
        <v>728</v>
      </c>
      <c r="E3157" s="129" t="s">
        <v>682</v>
      </c>
      <c r="F3157" s="129" t="s">
        <v>628</v>
      </c>
      <c r="G3157" s="129" t="s">
        <v>752</v>
      </c>
      <c r="I3157" s="199">
        <v>2558.9</v>
      </c>
    </row>
    <row r="3158" spans="1:9" x14ac:dyDescent="0.25">
      <c r="A3158" s="129">
        <v>2023</v>
      </c>
      <c r="C3158" s="129" t="s">
        <v>727</v>
      </c>
      <c r="D3158" s="129" t="s">
        <v>728</v>
      </c>
      <c r="E3158" s="129" t="s">
        <v>683</v>
      </c>
      <c r="F3158" s="129" t="s">
        <v>628</v>
      </c>
      <c r="G3158" s="129" t="s">
        <v>752</v>
      </c>
      <c r="I3158" s="199">
        <v>212.6</v>
      </c>
    </row>
    <row r="3159" spans="1:9" x14ac:dyDescent="0.25">
      <c r="A3159" s="129">
        <v>2023</v>
      </c>
      <c r="B3159" s="129" t="s">
        <v>738</v>
      </c>
      <c r="C3159" s="129" t="s">
        <v>727</v>
      </c>
      <c r="D3159" s="129" t="s">
        <v>728</v>
      </c>
      <c r="E3159" s="129" t="s">
        <v>684</v>
      </c>
      <c r="F3159" s="129" t="s">
        <v>628</v>
      </c>
      <c r="G3159" s="129" t="s">
        <v>752</v>
      </c>
      <c r="I3159" s="199">
        <v>3863.1</v>
      </c>
    </row>
    <row r="3160" spans="1:9" x14ac:dyDescent="0.25">
      <c r="A3160" s="129">
        <v>2023</v>
      </c>
      <c r="C3160" s="129" t="s">
        <v>727</v>
      </c>
      <c r="D3160" s="129" t="s">
        <v>728</v>
      </c>
      <c r="E3160" s="129" t="s">
        <v>685</v>
      </c>
      <c r="F3160" s="129" t="s">
        <v>628</v>
      </c>
      <c r="G3160" s="129" t="s">
        <v>752</v>
      </c>
      <c r="I3160" s="199">
        <v>170.9</v>
      </c>
    </row>
    <row r="3161" spans="1:9" x14ac:dyDescent="0.25">
      <c r="A3161" s="129">
        <v>2023</v>
      </c>
      <c r="B3161" s="129" t="s">
        <v>738</v>
      </c>
      <c r="D3161" s="129" t="s">
        <v>728</v>
      </c>
      <c r="E3161" s="129" t="s">
        <v>686</v>
      </c>
      <c r="F3161" s="129" t="s">
        <v>628</v>
      </c>
      <c r="G3161" s="129" t="s">
        <v>752</v>
      </c>
      <c r="I3161" s="199">
        <v>968.90000000000009</v>
      </c>
    </row>
    <row r="3162" spans="1:9" x14ac:dyDescent="0.25">
      <c r="A3162" s="129">
        <v>2023</v>
      </c>
      <c r="B3162" s="129" t="s">
        <v>738</v>
      </c>
      <c r="D3162" s="129" t="s">
        <v>728</v>
      </c>
      <c r="E3162" s="129" t="s">
        <v>676</v>
      </c>
      <c r="F3162" s="129" t="s">
        <v>628</v>
      </c>
      <c r="G3162" s="129" t="s">
        <v>753</v>
      </c>
      <c r="I3162" s="199">
        <v>2138.5</v>
      </c>
    </row>
    <row r="3163" spans="1:9" x14ac:dyDescent="0.25">
      <c r="A3163" s="129">
        <v>2023</v>
      </c>
      <c r="C3163" s="129" t="s">
        <v>727</v>
      </c>
      <c r="D3163" s="129" t="s">
        <v>728</v>
      </c>
      <c r="E3163" s="129" t="s">
        <v>677</v>
      </c>
      <c r="F3163" s="129" t="s">
        <v>628</v>
      </c>
      <c r="G3163" s="129" t="s">
        <v>753</v>
      </c>
      <c r="I3163" s="199">
        <v>10893.7</v>
      </c>
    </row>
    <row r="3164" spans="1:9" x14ac:dyDescent="0.25">
      <c r="A3164" s="129">
        <v>2023</v>
      </c>
      <c r="B3164" s="129" t="s">
        <v>738</v>
      </c>
      <c r="D3164" s="129" t="s">
        <v>728</v>
      </c>
      <c r="E3164" s="129" t="s">
        <v>678</v>
      </c>
      <c r="F3164" s="129" t="s">
        <v>628</v>
      </c>
      <c r="G3164" s="129" t="s">
        <v>753</v>
      </c>
      <c r="I3164" s="199">
        <v>610.4</v>
      </c>
    </row>
    <row r="3165" spans="1:9" x14ac:dyDescent="0.25">
      <c r="A3165" s="129">
        <v>2023</v>
      </c>
      <c r="B3165" s="129" t="s">
        <v>738</v>
      </c>
      <c r="D3165" s="129" t="s">
        <v>728</v>
      </c>
      <c r="E3165" s="129" t="s">
        <v>679</v>
      </c>
      <c r="F3165" s="129" t="s">
        <v>628</v>
      </c>
      <c r="G3165" s="129" t="s">
        <v>753</v>
      </c>
      <c r="I3165" s="199">
        <v>473.4</v>
      </c>
    </row>
    <row r="3166" spans="1:9" x14ac:dyDescent="0.25">
      <c r="A3166" s="129">
        <v>2023</v>
      </c>
      <c r="B3166" s="129" t="s">
        <v>738</v>
      </c>
      <c r="D3166" s="129" t="s">
        <v>728</v>
      </c>
      <c r="E3166" s="129" t="s">
        <v>680</v>
      </c>
      <c r="F3166" s="129" t="s">
        <v>628</v>
      </c>
      <c r="G3166" s="129" t="s">
        <v>753</v>
      </c>
      <c r="I3166" s="199">
        <v>616</v>
      </c>
    </row>
    <row r="3167" spans="1:9" x14ac:dyDescent="0.25">
      <c r="A3167" s="129">
        <v>2023</v>
      </c>
      <c r="C3167" s="129" t="s">
        <v>727</v>
      </c>
      <c r="D3167" s="129" t="s">
        <v>728</v>
      </c>
      <c r="E3167" s="129" t="s">
        <v>681</v>
      </c>
      <c r="F3167" s="129" t="s">
        <v>628</v>
      </c>
      <c r="G3167" s="129" t="s">
        <v>753</v>
      </c>
      <c r="I3167" s="199">
        <v>1140.7</v>
      </c>
    </row>
    <row r="3168" spans="1:9" x14ac:dyDescent="0.25">
      <c r="A3168" s="129">
        <v>2023</v>
      </c>
      <c r="B3168" s="129" t="s">
        <v>738</v>
      </c>
      <c r="D3168" s="129" t="s">
        <v>728</v>
      </c>
      <c r="E3168" s="129" t="s">
        <v>682</v>
      </c>
      <c r="F3168" s="129" t="s">
        <v>628</v>
      </c>
      <c r="G3168" s="129" t="s">
        <v>753</v>
      </c>
      <c r="I3168" s="199">
        <v>4611.3999999999996</v>
      </c>
    </row>
    <row r="3169" spans="1:9" x14ac:dyDescent="0.25">
      <c r="A3169" s="129">
        <v>2023</v>
      </c>
      <c r="C3169" s="129" t="s">
        <v>727</v>
      </c>
      <c r="D3169" s="129" t="s">
        <v>728</v>
      </c>
      <c r="E3169" s="129" t="s">
        <v>683</v>
      </c>
      <c r="F3169" s="129" t="s">
        <v>628</v>
      </c>
      <c r="G3169" s="129" t="s">
        <v>753</v>
      </c>
      <c r="I3169" s="199">
        <v>407.1</v>
      </c>
    </row>
    <row r="3170" spans="1:9" x14ac:dyDescent="0.25">
      <c r="A3170" s="129">
        <v>2023</v>
      </c>
      <c r="B3170" s="129" t="s">
        <v>738</v>
      </c>
      <c r="C3170" s="129" t="s">
        <v>727</v>
      </c>
      <c r="D3170" s="129" t="s">
        <v>728</v>
      </c>
      <c r="E3170" s="129" t="s">
        <v>684</v>
      </c>
      <c r="F3170" s="129" t="s">
        <v>628</v>
      </c>
      <c r="G3170" s="129" t="s">
        <v>753</v>
      </c>
      <c r="I3170" s="199">
        <v>5942.3</v>
      </c>
    </row>
    <row r="3171" spans="1:9" x14ac:dyDescent="0.25">
      <c r="A3171" s="129">
        <v>2023</v>
      </c>
      <c r="C3171" s="129" t="s">
        <v>727</v>
      </c>
      <c r="D3171" s="129" t="s">
        <v>728</v>
      </c>
      <c r="E3171" s="129" t="s">
        <v>685</v>
      </c>
      <c r="F3171" s="129" t="s">
        <v>628</v>
      </c>
      <c r="G3171" s="129" t="s">
        <v>753</v>
      </c>
      <c r="I3171" s="199">
        <v>635.29999999999995</v>
      </c>
    </row>
    <row r="3172" spans="1:9" x14ac:dyDescent="0.25">
      <c r="A3172" s="129">
        <v>2023</v>
      </c>
      <c r="B3172" s="129" t="s">
        <v>738</v>
      </c>
      <c r="D3172" s="129" t="s">
        <v>728</v>
      </c>
      <c r="E3172" s="129" t="s">
        <v>686</v>
      </c>
      <c r="F3172" s="129" t="s">
        <v>628</v>
      </c>
      <c r="G3172" s="129" t="s">
        <v>753</v>
      </c>
      <c r="I3172" s="199">
        <v>2106.9</v>
      </c>
    </row>
    <row r="3173" spans="1:9" x14ac:dyDescent="0.25">
      <c r="A3173" s="129">
        <v>2023</v>
      </c>
      <c r="B3173" s="129" t="s">
        <v>738</v>
      </c>
      <c r="D3173" s="129" t="s">
        <v>728</v>
      </c>
      <c r="E3173" s="129" t="s">
        <v>676</v>
      </c>
      <c r="F3173" s="129" t="s">
        <v>628</v>
      </c>
      <c r="G3173" s="129" t="s">
        <v>754</v>
      </c>
      <c r="I3173" s="199">
        <v>12614.1331222272</v>
      </c>
    </row>
    <row r="3174" spans="1:9" x14ac:dyDescent="0.25">
      <c r="A3174" s="129">
        <v>2023</v>
      </c>
      <c r="C3174" s="129" t="s">
        <v>727</v>
      </c>
      <c r="D3174" s="129" t="s">
        <v>728</v>
      </c>
      <c r="E3174" s="129" t="s">
        <v>677</v>
      </c>
      <c r="F3174" s="129" t="s">
        <v>628</v>
      </c>
      <c r="G3174" s="129" t="s">
        <v>754</v>
      </c>
      <c r="I3174" s="199">
        <v>41811.217186127098</v>
      </c>
    </row>
    <row r="3175" spans="1:9" x14ac:dyDescent="0.25">
      <c r="A3175" s="129">
        <v>2023</v>
      </c>
      <c r="B3175" s="129" t="s">
        <v>738</v>
      </c>
      <c r="D3175" s="129" t="s">
        <v>728</v>
      </c>
      <c r="E3175" s="129" t="s">
        <v>678</v>
      </c>
      <c r="F3175" s="129" t="s">
        <v>628</v>
      </c>
      <c r="G3175" s="129" t="s">
        <v>754</v>
      </c>
      <c r="I3175" s="199">
        <v>5292.4299035404201</v>
      </c>
    </row>
    <row r="3176" spans="1:9" x14ac:dyDescent="0.25">
      <c r="A3176" s="129">
        <v>2023</v>
      </c>
      <c r="B3176" s="129" t="s">
        <v>738</v>
      </c>
      <c r="D3176" s="129" t="s">
        <v>728</v>
      </c>
      <c r="E3176" s="129" t="s">
        <v>679</v>
      </c>
      <c r="F3176" s="129" t="s">
        <v>628</v>
      </c>
      <c r="G3176" s="129" t="s">
        <v>754</v>
      </c>
      <c r="I3176" s="199">
        <v>11077.578472201183</v>
      </c>
    </row>
    <row r="3177" spans="1:9" x14ac:dyDescent="0.25">
      <c r="A3177" s="129">
        <v>2023</v>
      </c>
      <c r="B3177" s="129" t="s">
        <v>738</v>
      </c>
      <c r="D3177" s="129" t="s">
        <v>728</v>
      </c>
      <c r="E3177" s="129" t="s">
        <v>680</v>
      </c>
      <c r="F3177" s="129" t="s">
        <v>628</v>
      </c>
      <c r="G3177" s="129" t="s">
        <v>754</v>
      </c>
      <c r="I3177" s="199">
        <v>7536.7583079945962</v>
      </c>
    </row>
    <row r="3178" spans="1:9" x14ac:dyDescent="0.25">
      <c r="A3178" s="129">
        <v>2023</v>
      </c>
      <c r="C3178" s="129" t="s">
        <v>727</v>
      </c>
      <c r="D3178" s="129" t="s">
        <v>728</v>
      </c>
      <c r="E3178" s="129" t="s">
        <v>681</v>
      </c>
      <c r="F3178" s="129" t="s">
        <v>628</v>
      </c>
      <c r="G3178" s="129" t="s">
        <v>754</v>
      </c>
      <c r="I3178" s="199">
        <v>11363.257845028942</v>
      </c>
    </row>
    <row r="3179" spans="1:9" x14ac:dyDescent="0.25">
      <c r="A3179" s="129">
        <v>2023</v>
      </c>
      <c r="B3179" s="129" t="s">
        <v>738</v>
      </c>
      <c r="D3179" s="129" t="s">
        <v>728</v>
      </c>
      <c r="E3179" s="129" t="s">
        <v>682</v>
      </c>
      <c r="F3179" s="129" t="s">
        <v>628</v>
      </c>
      <c r="G3179" s="129" t="s">
        <v>754</v>
      </c>
      <c r="I3179" s="199">
        <v>17908.248930293019</v>
      </c>
    </row>
    <row r="3180" spans="1:9" x14ac:dyDescent="0.25">
      <c r="A3180" s="129">
        <v>2023</v>
      </c>
      <c r="C3180" s="129" t="s">
        <v>727</v>
      </c>
      <c r="D3180" s="129" t="s">
        <v>728</v>
      </c>
      <c r="E3180" s="129" t="s">
        <v>683</v>
      </c>
      <c r="F3180" s="129" t="s">
        <v>628</v>
      </c>
      <c r="G3180" s="129" t="s">
        <v>754</v>
      </c>
      <c r="I3180" s="199">
        <v>7892.6089467702568</v>
      </c>
    </row>
    <row r="3181" spans="1:9" x14ac:dyDescent="0.25">
      <c r="A3181" s="129">
        <v>2023</v>
      </c>
      <c r="B3181" s="129" t="s">
        <v>738</v>
      </c>
      <c r="C3181" s="129" t="s">
        <v>727</v>
      </c>
      <c r="D3181" s="129" t="s">
        <v>728</v>
      </c>
      <c r="E3181" s="129" t="s">
        <v>684</v>
      </c>
      <c r="F3181" s="129" t="s">
        <v>628</v>
      </c>
      <c r="G3181" s="129" t="s">
        <v>754</v>
      </c>
      <c r="I3181" s="199">
        <v>31509.394528392586</v>
      </c>
    </row>
    <row r="3182" spans="1:9" x14ac:dyDescent="0.25">
      <c r="A3182" s="129">
        <v>2023</v>
      </c>
      <c r="C3182" s="129" t="s">
        <v>727</v>
      </c>
      <c r="D3182" s="129" t="s">
        <v>728</v>
      </c>
      <c r="E3182" s="129" t="s">
        <v>685</v>
      </c>
      <c r="F3182" s="129" t="s">
        <v>628</v>
      </c>
      <c r="G3182" s="129" t="s">
        <v>754</v>
      </c>
      <c r="I3182" s="199">
        <v>7853.2793549136404</v>
      </c>
    </row>
    <row r="3183" spans="1:9" x14ac:dyDescent="0.25">
      <c r="A3183" s="129">
        <v>2023</v>
      </c>
      <c r="B3183" s="129" t="s">
        <v>738</v>
      </c>
      <c r="D3183" s="129" t="s">
        <v>728</v>
      </c>
      <c r="E3183" s="129" t="s">
        <v>686</v>
      </c>
      <c r="F3183" s="129" t="s">
        <v>628</v>
      </c>
      <c r="G3183" s="129" t="s">
        <v>754</v>
      </c>
      <c r="I3183" s="199">
        <v>15104.433042416644</v>
      </c>
    </row>
    <row r="3184" spans="1:9" x14ac:dyDescent="0.25">
      <c r="A3184" s="129">
        <v>2023</v>
      </c>
      <c r="B3184" s="129" t="s">
        <v>738</v>
      </c>
      <c r="D3184" s="129" t="s">
        <v>728</v>
      </c>
      <c r="E3184" s="129" t="s">
        <v>676</v>
      </c>
      <c r="F3184" s="129" t="s">
        <v>628</v>
      </c>
      <c r="G3184" s="129" t="s">
        <v>755</v>
      </c>
      <c r="I3184" s="199">
        <v>12452.635599694424</v>
      </c>
    </row>
    <row r="3185" spans="1:9" x14ac:dyDescent="0.25">
      <c r="A3185" s="129">
        <v>2023</v>
      </c>
      <c r="C3185" s="129" t="s">
        <v>727</v>
      </c>
      <c r="D3185" s="129" t="s">
        <v>728</v>
      </c>
      <c r="E3185" s="129" t="s">
        <v>677</v>
      </c>
      <c r="F3185" s="129" t="s">
        <v>628</v>
      </c>
      <c r="G3185" s="129" t="s">
        <v>755</v>
      </c>
      <c r="I3185" s="199">
        <v>22647.89915966387</v>
      </c>
    </row>
    <row r="3186" spans="1:9" x14ac:dyDescent="0.25">
      <c r="A3186" s="129">
        <v>2023</v>
      </c>
      <c r="B3186" s="129" t="s">
        <v>738</v>
      </c>
      <c r="D3186" s="129" t="s">
        <v>728</v>
      </c>
      <c r="E3186" s="129" t="s">
        <v>678</v>
      </c>
      <c r="F3186" s="129" t="s">
        <v>628</v>
      </c>
      <c r="G3186" s="129" t="s">
        <v>755</v>
      </c>
      <c r="I3186" s="199">
        <v>1510.3896103896104</v>
      </c>
    </row>
    <row r="3187" spans="1:9" x14ac:dyDescent="0.25">
      <c r="A3187" s="129">
        <v>2023</v>
      </c>
      <c r="B3187" s="129" t="s">
        <v>738</v>
      </c>
      <c r="D3187" s="129" t="s">
        <v>728</v>
      </c>
      <c r="E3187" s="129" t="s">
        <v>679</v>
      </c>
      <c r="F3187" s="129" t="s">
        <v>628</v>
      </c>
      <c r="G3187" s="129" t="s">
        <v>755</v>
      </c>
      <c r="I3187" s="199">
        <v>3631.2452253628721</v>
      </c>
    </row>
    <row r="3188" spans="1:9" x14ac:dyDescent="0.25">
      <c r="A3188" s="129">
        <v>2023</v>
      </c>
      <c r="B3188" s="129" t="s">
        <v>738</v>
      </c>
      <c r="D3188" s="129" t="s">
        <v>728</v>
      </c>
      <c r="E3188" s="129" t="s">
        <v>680</v>
      </c>
      <c r="F3188" s="129" t="s">
        <v>628</v>
      </c>
      <c r="G3188" s="129" t="s">
        <v>755</v>
      </c>
      <c r="I3188" s="199">
        <v>1819.4805194805194</v>
      </c>
    </row>
    <row r="3189" spans="1:9" x14ac:dyDescent="0.25">
      <c r="A3189" s="129">
        <v>2023</v>
      </c>
      <c r="C3189" s="129" t="s">
        <v>727</v>
      </c>
      <c r="D3189" s="129" t="s">
        <v>728</v>
      </c>
      <c r="E3189" s="129" t="s">
        <v>681</v>
      </c>
      <c r="F3189" s="129" t="s">
        <v>628</v>
      </c>
      <c r="G3189" s="129" t="s">
        <v>755</v>
      </c>
      <c r="I3189" s="199">
        <v>4274.1787624140561</v>
      </c>
    </row>
    <row r="3190" spans="1:9" x14ac:dyDescent="0.25">
      <c r="A3190" s="129">
        <v>2023</v>
      </c>
      <c r="B3190" s="129" t="s">
        <v>738</v>
      </c>
      <c r="D3190" s="129" t="s">
        <v>728</v>
      </c>
      <c r="E3190" s="129" t="s">
        <v>682</v>
      </c>
      <c r="F3190" s="129" t="s">
        <v>628</v>
      </c>
      <c r="G3190" s="129" t="s">
        <v>755</v>
      </c>
      <c r="I3190" s="199">
        <v>8840.5653170359055</v>
      </c>
    </row>
    <row r="3191" spans="1:9" x14ac:dyDescent="0.25">
      <c r="A3191" s="129">
        <v>2023</v>
      </c>
      <c r="C3191" s="129" t="s">
        <v>727</v>
      </c>
      <c r="D3191" s="129" t="s">
        <v>728</v>
      </c>
      <c r="E3191" s="129" t="s">
        <v>683</v>
      </c>
      <c r="F3191" s="129" t="s">
        <v>628</v>
      </c>
      <c r="G3191" s="129" t="s">
        <v>755</v>
      </c>
      <c r="I3191" s="199">
        <v>1617.7998472116119</v>
      </c>
    </row>
    <row r="3192" spans="1:9" x14ac:dyDescent="0.25">
      <c r="A3192" s="129">
        <v>2023</v>
      </c>
      <c r="B3192" s="129" t="s">
        <v>738</v>
      </c>
      <c r="C3192" s="129" t="s">
        <v>727</v>
      </c>
      <c r="D3192" s="129" t="s">
        <v>728</v>
      </c>
      <c r="E3192" s="129" t="s">
        <v>684</v>
      </c>
      <c r="F3192" s="129" t="s">
        <v>628</v>
      </c>
      <c r="G3192" s="129" t="s">
        <v>755</v>
      </c>
      <c r="I3192" s="199">
        <v>11517.494270435449</v>
      </c>
    </row>
    <row r="3193" spans="1:9" x14ac:dyDescent="0.25">
      <c r="A3193" s="129">
        <v>2023</v>
      </c>
      <c r="C3193" s="129" t="s">
        <v>727</v>
      </c>
      <c r="D3193" s="129" t="s">
        <v>728</v>
      </c>
      <c r="E3193" s="129" t="s">
        <v>685</v>
      </c>
      <c r="F3193" s="129" t="s">
        <v>628</v>
      </c>
      <c r="G3193" s="129" t="s">
        <v>755</v>
      </c>
      <c r="I3193" s="199">
        <v>1446.2948815889993</v>
      </c>
    </row>
    <row r="3194" spans="1:9" x14ac:dyDescent="0.25">
      <c r="A3194" s="129">
        <v>2023</v>
      </c>
      <c r="B3194" s="129" t="s">
        <v>738</v>
      </c>
      <c r="D3194" s="129" t="s">
        <v>728</v>
      </c>
      <c r="E3194" s="129" t="s">
        <v>686</v>
      </c>
      <c r="F3194" s="129" t="s">
        <v>628</v>
      </c>
      <c r="G3194" s="129" t="s">
        <v>755</v>
      </c>
      <c r="I3194" s="199">
        <v>2913.521772345302</v>
      </c>
    </row>
    <row r="3195" spans="1:9" x14ac:dyDescent="0.25">
      <c r="A3195" s="129">
        <v>2023</v>
      </c>
      <c r="B3195" s="129" t="s">
        <v>738</v>
      </c>
      <c r="D3195" s="129" t="s">
        <v>728</v>
      </c>
      <c r="E3195" s="129" t="s">
        <v>676</v>
      </c>
      <c r="F3195" s="129" t="s">
        <v>606</v>
      </c>
      <c r="H3195" s="129" t="s">
        <v>756</v>
      </c>
      <c r="I3195" s="199">
        <v>8847.4</v>
      </c>
    </row>
    <row r="3196" spans="1:9" x14ac:dyDescent="0.25">
      <c r="A3196" s="129">
        <v>2023</v>
      </c>
      <c r="C3196" s="129" t="s">
        <v>727</v>
      </c>
      <c r="D3196" s="129" t="s">
        <v>728</v>
      </c>
      <c r="E3196" s="129" t="s">
        <v>677</v>
      </c>
      <c r="F3196" s="129" t="s">
        <v>606</v>
      </c>
      <c r="H3196" s="129" t="s">
        <v>756</v>
      </c>
      <c r="I3196" s="199">
        <v>17473.2</v>
      </c>
    </row>
    <row r="3197" spans="1:9" x14ac:dyDescent="0.25">
      <c r="A3197" s="129">
        <v>2023</v>
      </c>
      <c r="B3197" s="129" t="s">
        <v>738</v>
      </c>
      <c r="D3197" s="129" t="s">
        <v>728</v>
      </c>
      <c r="E3197" s="129" t="s">
        <v>678</v>
      </c>
      <c r="F3197" s="129" t="s">
        <v>606</v>
      </c>
      <c r="H3197" s="129" t="s">
        <v>756</v>
      </c>
      <c r="I3197" s="199">
        <v>1320.8</v>
      </c>
    </row>
    <row r="3198" spans="1:9" x14ac:dyDescent="0.25">
      <c r="A3198" s="129">
        <v>2023</v>
      </c>
      <c r="B3198" s="129" t="s">
        <v>738</v>
      </c>
      <c r="D3198" s="129" t="s">
        <v>728</v>
      </c>
      <c r="E3198" s="129" t="s">
        <v>679</v>
      </c>
      <c r="F3198" s="129" t="s">
        <v>606</v>
      </c>
      <c r="H3198" s="129" t="s">
        <v>756</v>
      </c>
      <c r="I3198" s="199">
        <v>2664.5</v>
      </c>
    </row>
    <row r="3199" spans="1:9" x14ac:dyDescent="0.25">
      <c r="A3199" s="129">
        <v>2023</v>
      </c>
      <c r="B3199" s="129" t="s">
        <v>738</v>
      </c>
      <c r="D3199" s="129" t="s">
        <v>728</v>
      </c>
      <c r="E3199" s="129" t="s">
        <v>680</v>
      </c>
      <c r="F3199" s="129" t="s">
        <v>606</v>
      </c>
      <c r="H3199" s="129" t="s">
        <v>756</v>
      </c>
      <c r="I3199" s="199">
        <v>1529.6000000000001</v>
      </c>
    </row>
    <row r="3200" spans="1:9" x14ac:dyDescent="0.25">
      <c r="A3200" s="129">
        <v>2023</v>
      </c>
      <c r="C3200" s="129" t="s">
        <v>727</v>
      </c>
      <c r="D3200" s="129" t="s">
        <v>728</v>
      </c>
      <c r="E3200" s="129" t="s">
        <v>681</v>
      </c>
      <c r="F3200" s="129" t="s">
        <v>606</v>
      </c>
      <c r="H3200" s="129" t="s">
        <v>756</v>
      </c>
      <c r="I3200" s="199">
        <v>3246.8999999999996</v>
      </c>
    </row>
    <row r="3201" spans="1:9" x14ac:dyDescent="0.25">
      <c r="A3201" s="129">
        <v>2023</v>
      </c>
      <c r="B3201" s="129" t="s">
        <v>738</v>
      </c>
      <c r="D3201" s="129" t="s">
        <v>728</v>
      </c>
      <c r="E3201" s="129" t="s">
        <v>682</v>
      </c>
      <c r="F3201" s="129" t="s">
        <v>606</v>
      </c>
      <c r="H3201" s="129" t="s">
        <v>756</v>
      </c>
      <c r="I3201" s="199">
        <v>6720.5</v>
      </c>
    </row>
    <row r="3202" spans="1:9" x14ac:dyDescent="0.25">
      <c r="A3202" s="129">
        <v>2023</v>
      </c>
      <c r="C3202" s="129" t="s">
        <v>727</v>
      </c>
      <c r="D3202" s="129" t="s">
        <v>728</v>
      </c>
      <c r="E3202" s="129" t="s">
        <v>683</v>
      </c>
      <c r="F3202" s="129" t="s">
        <v>606</v>
      </c>
      <c r="H3202" s="129" t="s">
        <v>756</v>
      </c>
      <c r="I3202" s="199">
        <v>1364.1</v>
      </c>
    </row>
    <row r="3203" spans="1:9" x14ac:dyDescent="0.25">
      <c r="A3203" s="129">
        <v>2023</v>
      </c>
      <c r="B3203" s="129" t="s">
        <v>738</v>
      </c>
      <c r="C3203" s="129" t="s">
        <v>727</v>
      </c>
      <c r="D3203" s="129" t="s">
        <v>728</v>
      </c>
      <c r="E3203" s="129" t="s">
        <v>684</v>
      </c>
      <c r="F3203" s="129" t="s">
        <v>606</v>
      </c>
      <c r="H3203" s="129" t="s">
        <v>756</v>
      </c>
      <c r="I3203" s="199">
        <v>8346.6</v>
      </c>
    </row>
    <row r="3204" spans="1:9" x14ac:dyDescent="0.25">
      <c r="A3204" s="129">
        <v>2023</v>
      </c>
      <c r="C3204" s="129" t="s">
        <v>727</v>
      </c>
      <c r="D3204" s="129" t="s">
        <v>728</v>
      </c>
      <c r="E3204" s="129" t="s">
        <v>685</v>
      </c>
      <c r="F3204" s="129" t="s">
        <v>606</v>
      </c>
      <c r="H3204" s="129" t="s">
        <v>756</v>
      </c>
      <c r="I3204" s="199">
        <v>1005.6</v>
      </c>
    </row>
    <row r="3205" spans="1:9" x14ac:dyDescent="0.25">
      <c r="A3205" s="129">
        <v>2023</v>
      </c>
      <c r="B3205" s="129" t="s">
        <v>738</v>
      </c>
      <c r="D3205" s="129" t="s">
        <v>728</v>
      </c>
      <c r="E3205" s="129" t="s">
        <v>686</v>
      </c>
      <c r="F3205" s="129" t="s">
        <v>606</v>
      </c>
      <c r="H3205" s="129" t="s">
        <v>756</v>
      </c>
      <c r="I3205" s="199">
        <v>2433.2999999999997</v>
      </c>
    </row>
    <row r="3206" spans="1:9" x14ac:dyDescent="0.25">
      <c r="A3206" s="129">
        <v>2023</v>
      </c>
      <c r="B3206" s="129" t="s">
        <v>738</v>
      </c>
      <c r="D3206" s="129" t="s">
        <v>728</v>
      </c>
      <c r="E3206" s="129" t="s">
        <v>676</v>
      </c>
      <c r="F3206" s="129" t="s">
        <v>606</v>
      </c>
      <c r="H3206" s="129" t="s">
        <v>757</v>
      </c>
      <c r="I3206" s="199">
        <v>6327.7</v>
      </c>
    </row>
    <row r="3207" spans="1:9" x14ac:dyDescent="0.25">
      <c r="A3207" s="129">
        <v>2023</v>
      </c>
      <c r="C3207" s="129" t="s">
        <v>727</v>
      </c>
      <c r="D3207" s="129" t="s">
        <v>728</v>
      </c>
      <c r="E3207" s="129" t="s">
        <v>677</v>
      </c>
      <c r="F3207" s="129" t="s">
        <v>606</v>
      </c>
      <c r="H3207" s="129" t="s">
        <v>757</v>
      </c>
      <c r="I3207" s="199">
        <v>13406.1</v>
      </c>
    </row>
    <row r="3208" spans="1:9" x14ac:dyDescent="0.25">
      <c r="A3208" s="129">
        <v>2023</v>
      </c>
      <c r="B3208" s="129" t="s">
        <v>738</v>
      </c>
      <c r="D3208" s="129" t="s">
        <v>728</v>
      </c>
      <c r="E3208" s="129" t="s">
        <v>678</v>
      </c>
      <c r="F3208" s="129" t="s">
        <v>606</v>
      </c>
      <c r="H3208" s="129" t="s">
        <v>757</v>
      </c>
      <c r="I3208" s="199">
        <v>968.2</v>
      </c>
    </row>
    <row r="3209" spans="1:9" x14ac:dyDescent="0.25">
      <c r="A3209" s="129">
        <v>2023</v>
      </c>
      <c r="B3209" s="129" t="s">
        <v>738</v>
      </c>
      <c r="D3209" s="129" t="s">
        <v>728</v>
      </c>
      <c r="E3209" s="129" t="s">
        <v>679</v>
      </c>
      <c r="F3209" s="129" t="s">
        <v>606</v>
      </c>
      <c r="H3209" s="129" t="s">
        <v>757</v>
      </c>
      <c r="I3209" s="199">
        <v>1919.1</v>
      </c>
    </row>
    <row r="3210" spans="1:9" x14ac:dyDescent="0.25">
      <c r="A3210" s="129">
        <v>2023</v>
      </c>
      <c r="B3210" s="129" t="s">
        <v>738</v>
      </c>
      <c r="D3210" s="129" t="s">
        <v>728</v>
      </c>
      <c r="E3210" s="129" t="s">
        <v>680</v>
      </c>
      <c r="F3210" s="129" t="s">
        <v>606</v>
      </c>
      <c r="H3210" s="129" t="s">
        <v>757</v>
      </c>
      <c r="I3210" s="199">
        <v>1190.8000000000002</v>
      </c>
    </row>
    <row r="3211" spans="1:9" x14ac:dyDescent="0.25">
      <c r="A3211" s="129">
        <v>2023</v>
      </c>
      <c r="C3211" s="129" t="s">
        <v>727</v>
      </c>
      <c r="D3211" s="129" t="s">
        <v>728</v>
      </c>
      <c r="E3211" s="129" t="s">
        <v>681</v>
      </c>
      <c r="F3211" s="129" t="s">
        <v>606</v>
      </c>
      <c r="H3211" s="129" t="s">
        <v>757</v>
      </c>
      <c r="I3211" s="199">
        <v>2255.6</v>
      </c>
    </row>
    <row r="3212" spans="1:9" x14ac:dyDescent="0.25">
      <c r="A3212" s="129">
        <v>2023</v>
      </c>
      <c r="B3212" s="129" t="s">
        <v>738</v>
      </c>
      <c r="D3212" s="129" t="s">
        <v>728</v>
      </c>
      <c r="E3212" s="129" t="s">
        <v>682</v>
      </c>
      <c r="F3212" s="129" t="s">
        <v>606</v>
      </c>
      <c r="H3212" s="129" t="s">
        <v>757</v>
      </c>
      <c r="I3212" s="199">
        <v>4782.8999999999996</v>
      </c>
    </row>
    <row r="3213" spans="1:9" x14ac:dyDescent="0.25">
      <c r="A3213" s="129">
        <v>2023</v>
      </c>
      <c r="C3213" s="129" t="s">
        <v>727</v>
      </c>
      <c r="D3213" s="129" t="s">
        <v>728</v>
      </c>
      <c r="E3213" s="129" t="s">
        <v>683</v>
      </c>
      <c r="F3213" s="129" t="s">
        <v>606</v>
      </c>
      <c r="H3213" s="129" t="s">
        <v>757</v>
      </c>
      <c r="I3213" s="199">
        <v>990.80000000000007</v>
      </c>
    </row>
    <row r="3214" spans="1:9" x14ac:dyDescent="0.25">
      <c r="A3214" s="129">
        <v>2023</v>
      </c>
      <c r="B3214" s="129" t="s">
        <v>738</v>
      </c>
      <c r="C3214" s="129" t="s">
        <v>727</v>
      </c>
      <c r="D3214" s="129" t="s">
        <v>728</v>
      </c>
      <c r="E3214" s="129" t="s">
        <v>684</v>
      </c>
      <c r="F3214" s="129" t="s">
        <v>606</v>
      </c>
      <c r="H3214" s="129" t="s">
        <v>757</v>
      </c>
      <c r="I3214" s="199">
        <v>6755.3</v>
      </c>
    </row>
    <row r="3215" spans="1:9" x14ac:dyDescent="0.25">
      <c r="A3215" s="129">
        <v>2023</v>
      </c>
      <c r="C3215" s="129" t="s">
        <v>727</v>
      </c>
      <c r="D3215" s="129" t="s">
        <v>728</v>
      </c>
      <c r="E3215" s="129" t="s">
        <v>685</v>
      </c>
      <c r="F3215" s="129" t="s">
        <v>606</v>
      </c>
      <c r="H3215" s="129" t="s">
        <v>757</v>
      </c>
      <c r="I3215" s="199">
        <v>769.1</v>
      </c>
    </row>
    <row r="3216" spans="1:9" x14ac:dyDescent="0.25">
      <c r="A3216" s="129">
        <v>2023</v>
      </c>
      <c r="B3216" s="129" t="s">
        <v>738</v>
      </c>
      <c r="D3216" s="129" t="s">
        <v>728</v>
      </c>
      <c r="E3216" s="129" t="s">
        <v>686</v>
      </c>
      <c r="F3216" s="129" t="s">
        <v>606</v>
      </c>
      <c r="H3216" s="129" t="s">
        <v>757</v>
      </c>
      <c r="I3216" s="199">
        <v>1852.1</v>
      </c>
    </row>
    <row r="3217" spans="1:9" x14ac:dyDescent="0.25">
      <c r="A3217" s="129">
        <v>2023</v>
      </c>
      <c r="B3217" s="129" t="s">
        <v>738</v>
      </c>
      <c r="D3217" s="129" t="s">
        <v>728</v>
      </c>
      <c r="E3217" s="129" t="s">
        <v>676</v>
      </c>
      <c r="F3217" s="129" t="s">
        <v>606</v>
      </c>
      <c r="H3217" s="129" t="s">
        <v>758</v>
      </c>
      <c r="I3217" s="199">
        <v>2519.7000000000003</v>
      </c>
    </row>
    <row r="3218" spans="1:9" x14ac:dyDescent="0.25">
      <c r="A3218" s="129">
        <v>2023</v>
      </c>
      <c r="C3218" s="129" t="s">
        <v>727</v>
      </c>
      <c r="D3218" s="129" t="s">
        <v>728</v>
      </c>
      <c r="E3218" s="129" t="s">
        <v>677</v>
      </c>
      <c r="F3218" s="129" t="s">
        <v>606</v>
      </c>
      <c r="H3218" s="129" t="s">
        <v>758</v>
      </c>
      <c r="I3218" s="199">
        <v>4067.1000000000004</v>
      </c>
    </row>
    <row r="3219" spans="1:9" x14ac:dyDescent="0.25">
      <c r="A3219" s="129">
        <v>2023</v>
      </c>
      <c r="B3219" s="129" t="s">
        <v>738</v>
      </c>
      <c r="D3219" s="129" t="s">
        <v>728</v>
      </c>
      <c r="E3219" s="129" t="s">
        <v>678</v>
      </c>
      <c r="F3219" s="129" t="s">
        <v>606</v>
      </c>
      <c r="H3219" s="129" t="s">
        <v>758</v>
      </c>
      <c r="I3219" s="199">
        <v>352.59999999999997</v>
      </c>
    </row>
    <row r="3220" spans="1:9" x14ac:dyDescent="0.25">
      <c r="A3220" s="129">
        <v>2023</v>
      </c>
      <c r="B3220" s="129" t="s">
        <v>738</v>
      </c>
      <c r="D3220" s="129" t="s">
        <v>728</v>
      </c>
      <c r="E3220" s="129" t="s">
        <v>679</v>
      </c>
      <c r="F3220" s="129" t="s">
        <v>606</v>
      </c>
      <c r="H3220" s="129" t="s">
        <v>758</v>
      </c>
      <c r="I3220" s="199">
        <v>745.4000000000002</v>
      </c>
    </row>
    <row r="3221" spans="1:9" x14ac:dyDescent="0.25">
      <c r="A3221" s="129">
        <v>2023</v>
      </c>
      <c r="B3221" s="129" t="s">
        <v>738</v>
      </c>
      <c r="D3221" s="129" t="s">
        <v>728</v>
      </c>
      <c r="E3221" s="129" t="s">
        <v>680</v>
      </c>
      <c r="F3221" s="129" t="s">
        <v>606</v>
      </c>
      <c r="H3221" s="129" t="s">
        <v>758</v>
      </c>
      <c r="I3221" s="199">
        <v>338.79999999999995</v>
      </c>
    </row>
    <row r="3222" spans="1:9" x14ac:dyDescent="0.25">
      <c r="A3222" s="129">
        <v>2023</v>
      </c>
      <c r="C3222" s="129" t="s">
        <v>727</v>
      </c>
      <c r="D3222" s="129" t="s">
        <v>728</v>
      </c>
      <c r="E3222" s="129" t="s">
        <v>681</v>
      </c>
      <c r="F3222" s="129" t="s">
        <v>606</v>
      </c>
      <c r="H3222" s="129" t="s">
        <v>758</v>
      </c>
      <c r="I3222" s="199">
        <v>991.3</v>
      </c>
    </row>
    <row r="3223" spans="1:9" x14ac:dyDescent="0.25">
      <c r="A3223" s="129">
        <v>2023</v>
      </c>
      <c r="B3223" s="129" t="s">
        <v>738</v>
      </c>
      <c r="D3223" s="129" t="s">
        <v>728</v>
      </c>
      <c r="E3223" s="129" t="s">
        <v>682</v>
      </c>
      <c r="F3223" s="129" t="s">
        <v>606</v>
      </c>
      <c r="H3223" s="129" t="s">
        <v>758</v>
      </c>
      <c r="I3223" s="199">
        <v>1937.6</v>
      </c>
    </row>
    <row r="3224" spans="1:9" x14ac:dyDescent="0.25">
      <c r="A3224" s="129">
        <v>2023</v>
      </c>
      <c r="C3224" s="129" t="s">
        <v>727</v>
      </c>
      <c r="D3224" s="129" t="s">
        <v>728</v>
      </c>
      <c r="E3224" s="129" t="s">
        <v>683</v>
      </c>
      <c r="F3224" s="129" t="s">
        <v>606</v>
      </c>
      <c r="H3224" s="129" t="s">
        <v>758</v>
      </c>
      <c r="I3224" s="199">
        <v>373.29999999999995</v>
      </c>
    </row>
    <row r="3225" spans="1:9" x14ac:dyDescent="0.25">
      <c r="A3225" s="129">
        <v>2023</v>
      </c>
      <c r="B3225" s="129" t="s">
        <v>738</v>
      </c>
      <c r="C3225" s="129" t="s">
        <v>727</v>
      </c>
      <c r="D3225" s="129" t="s">
        <v>728</v>
      </c>
      <c r="E3225" s="129" t="s">
        <v>684</v>
      </c>
      <c r="F3225" s="129" t="s">
        <v>606</v>
      </c>
      <c r="H3225" s="129" t="s">
        <v>758</v>
      </c>
      <c r="I3225" s="199">
        <v>1591.3</v>
      </c>
    </row>
    <row r="3226" spans="1:9" x14ac:dyDescent="0.25">
      <c r="A3226" s="129">
        <v>2023</v>
      </c>
      <c r="C3226" s="129" t="s">
        <v>727</v>
      </c>
      <c r="D3226" s="129" t="s">
        <v>728</v>
      </c>
      <c r="E3226" s="129" t="s">
        <v>685</v>
      </c>
      <c r="F3226" s="129" t="s">
        <v>606</v>
      </c>
      <c r="H3226" s="129" t="s">
        <v>758</v>
      </c>
      <c r="I3226" s="199">
        <v>236.50000000000003</v>
      </c>
    </row>
    <row r="3227" spans="1:9" x14ac:dyDescent="0.25">
      <c r="A3227" s="129">
        <v>2023</v>
      </c>
      <c r="B3227" s="129" t="s">
        <v>738</v>
      </c>
      <c r="D3227" s="129" t="s">
        <v>728</v>
      </c>
      <c r="E3227" s="129" t="s">
        <v>686</v>
      </c>
      <c r="F3227" s="129" t="s">
        <v>606</v>
      </c>
      <c r="H3227" s="129" t="s">
        <v>758</v>
      </c>
      <c r="I3227" s="199">
        <v>581.19999999999993</v>
      </c>
    </row>
    <row r="3228" spans="1:9" x14ac:dyDescent="0.25">
      <c r="A3228" s="129">
        <v>2023</v>
      </c>
      <c r="B3228" s="129" t="s">
        <v>738</v>
      </c>
      <c r="D3228" s="129" t="s">
        <v>728</v>
      </c>
      <c r="E3228" s="129" t="s">
        <v>676</v>
      </c>
      <c r="F3228" s="129" t="s">
        <v>606</v>
      </c>
      <c r="H3228" s="129" t="s">
        <v>759</v>
      </c>
      <c r="I3228" s="199">
        <v>6.8465557121310958</v>
      </c>
    </row>
    <row r="3229" spans="1:9" x14ac:dyDescent="0.25">
      <c r="A3229" s="129">
        <v>2023</v>
      </c>
      <c r="C3229" s="129" t="s">
        <v>727</v>
      </c>
      <c r="D3229" s="129" t="s">
        <v>728</v>
      </c>
      <c r="E3229" s="129" t="s">
        <v>677</v>
      </c>
      <c r="F3229" s="129" t="s">
        <v>606</v>
      </c>
      <c r="H3229" s="129" t="s">
        <v>759</v>
      </c>
      <c r="I3229" s="199">
        <v>24.643565850583254</v>
      </c>
    </row>
    <row r="3230" spans="1:9" x14ac:dyDescent="0.25">
      <c r="A3230" s="129">
        <v>2023</v>
      </c>
      <c r="B3230" s="129" t="s">
        <v>738</v>
      </c>
      <c r="D3230" s="129" t="s">
        <v>728</v>
      </c>
      <c r="E3230" s="129" t="s">
        <v>678</v>
      </c>
      <c r="F3230" s="129" t="s">
        <v>606</v>
      </c>
      <c r="H3230" s="129" t="s">
        <v>759</v>
      </c>
      <c r="I3230" s="199">
        <v>3.5350669650026227</v>
      </c>
    </row>
    <row r="3231" spans="1:9" x14ac:dyDescent="0.25">
      <c r="A3231" s="129">
        <v>2023</v>
      </c>
      <c r="B3231" s="129" t="s">
        <v>738</v>
      </c>
      <c r="D3231" s="129" t="s">
        <v>728</v>
      </c>
      <c r="E3231" s="129" t="s">
        <v>679</v>
      </c>
      <c r="F3231" s="129" t="s">
        <v>606</v>
      </c>
      <c r="H3231" s="129" t="s">
        <v>759</v>
      </c>
      <c r="I3231" s="199">
        <v>6.209493802158466</v>
      </c>
    </row>
    <row r="3232" spans="1:9" x14ac:dyDescent="0.25">
      <c r="A3232" s="129">
        <v>2023</v>
      </c>
      <c r="B3232" s="129" t="s">
        <v>738</v>
      </c>
      <c r="D3232" s="129" t="s">
        <v>728</v>
      </c>
      <c r="E3232" s="129" t="s">
        <v>680</v>
      </c>
      <c r="F3232" s="129" t="s">
        <v>606</v>
      </c>
      <c r="H3232" s="129" t="s">
        <v>759</v>
      </c>
      <c r="I3232" s="199">
        <v>4.8397252342185286</v>
      </c>
    </row>
    <row r="3233" spans="1:9" x14ac:dyDescent="0.25">
      <c r="A3233" s="129">
        <v>2023</v>
      </c>
      <c r="C3233" s="129" t="s">
        <v>727</v>
      </c>
      <c r="D3233" s="129" t="s">
        <v>728</v>
      </c>
      <c r="E3233" s="129" t="s">
        <v>681</v>
      </c>
      <c r="F3233" s="129" t="s">
        <v>606</v>
      </c>
      <c r="H3233" s="129" t="s">
        <v>759</v>
      </c>
      <c r="I3233" s="199">
        <v>6.5946988930638764</v>
      </c>
    </row>
    <row r="3234" spans="1:9" x14ac:dyDescent="0.25">
      <c r="A3234" s="129">
        <v>2023</v>
      </c>
      <c r="B3234" s="129" t="s">
        <v>738</v>
      </c>
      <c r="D3234" s="129" t="s">
        <v>728</v>
      </c>
      <c r="E3234" s="129" t="s">
        <v>682</v>
      </c>
      <c r="F3234" s="129" t="s">
        <v>606</v>
      </c>
      <c r="H3234" s="129" t="s">
        <v>759</v>
      </c>
      <c r="I3234" s="199">
        <v>10.3999504801108</v>
      </c>
    </row>
    <row r="3235" spans="1:9" x14ac:dyDescent="0.25">
      <c r="A3235" s="129">
        <v>2023</v>
      </c>
      <c r="C3235" s="129" t="s">
        <v>727</v>
      </c>
      <c r="D3235" s="129" t="s">
        <v>728</v>
      </c>
      <c r="E3235" s="129" t="s">
        <v>683</v>
      </c>
      <c r="F3235" s="129" t="s">
        <v>606</v>
      </c>
      <c r="H3235" s="129" t="s">
        <v>759</v>
      </c>
      <c r="I3235" s="199">
        <v>5.0830026270191713</v>
      </c>
    </row>
    <row r="3236" spans="1:9" x14ac:dyDescent="0.25">
      <c r="A3236" s="129">
        <v>2023</v>
      </c>
      <c r="B3236" s="129" t="s">
        <v>738</v>
      </c>
      <c r="C3236" s="129" t="s">
        <v>727</v>
      </c>
      <c r="D3236" s="129" t="s">
        <v>728</v>
      </c>
      <c r="E3236" s="129" t="s">
        <v>684</v>
      </c>
      <c r="F3236" s="129" t="s">
        <v>606</v>
      </c>
      <c r="H3236" s="129" t="s">
        <v>759</v>
      </c>
      <c r="I3236" s="199">
        <v>17.444353877986082</v>
      </c>
    </row>
    <row r="3237" spans="1:9" x14ac:dyDescent="0.25">
      <c r="A3237" s="129">
        <v>2023</v>
      </c>
      <c r="C3237" s="129" t="s">
        <v>727</v>
      </c>
      <c r="D3237" s="129" t="s">
        <v>728</v>
      </c>
      <c r="E3237" s="129" t="s">
        <v>685</v>
      </c>
      <c r="F3237" s="129" t="s">
        <v>606</v>
      </c>
      <c r="H3237" s="129" t="s">
        <v>759</v>
      </c>
      <c r="I3237" s="199">
        <v>4.1711602594946164</v>
      </c>
    </row>
    <row r="3238" spans="1:9" x14ac:dyDescent="0.25">
      <c r="A3238" s="129">
        <v>2023</v>
      </c>
      <c r="B3238" s="129" t="s">
        <v>738</v>
      </c>
      <c r="D3238" s="129" t="s">
        <v>728</v>
      </c>
      <c r="E3238" s="129" t="s">
        <v>686</v>
      </c>
      <c r="F3238" s="129" t="s">
        <v>606</v>
      </c>
      <c r="H3238" s="129" t="s">
        <v>759</v>
      </c>
      <c r="I3238" s="199">
        <v>9.7858545196574998</v>
      </c>
    </row>
    <row r="3267" spans="10:12" x14ac:dyDescent="0.25">
      <c r="J3267" s="129" t="s">
        <v>676</v>
      </c>
      <c r="K3267" s="129">
        <v>8847.4</v>
      </c>
    </row>
    <row r="3268" spans="10:12" x14ac:dyDescent="0.25">
      <c r="J3268" s="129" t="s">
        <v>677</v>
      </c>
      <c r="K3268" s="129">
        <v>17473.2</v>
      </c>
    </row>
    <row r="3269" spans="10:12" x14ac:dyDescent="0.25">
      <c r="J3269" s="129" t="s">
        <v>678</v>
      </c>
      <c r="K3269" s="129">
        <v>1320.8</v>
      </c>
    </row>
    <row r="3270" spans="10:12" x14ac:dyDescent="0.25">
      <c r="J3270" s="129" t="s">
        <v>679</v>
      </c>
      <c r="K3270" s="129">
        <v>2664.5</v>
      </c>
    </row>
    <row r="3271" spans="10:12" x14ac:dyDescent="0.25">
      <c r="J3271" s="129" t="s">
        <v>680</v>
      </c>
      <c r="K3271" s="129">
        <v>1529.6000000000001</v>
      </c>
    </row>
    <row r="3272" spans="10:12" x14ac:dyDescent="0.25">
      <c r="J3272" s="129" t="s">
        <v>681</v>
      </c>
      <c r="K3272" s="129">
        <v>3246.8999999999996</v>
      </c>
    </row>
    <row r="3273" spans="10:12" x14ac:dyDescent="0.25">
      <c r="J3273" s="129" t="s">
        <v>682</v>
      </c>
      <c r="K3273" s="129">
        <v>6720.5</v>
      </c>
    </row>
    <row r="3274" spans="10:12" x14ac:dyDescent="0.25">
      <c r="J3274" s="129" t="s">
        <v>683</v>
      </c>
      <c r="K3274" s="129">
        <v>1364.1</v>
      </c>
    </row>
    <row r="3275" spans="10:12" x14ac:dyDescent="0.25">
      <c r="J3275" s="129" t="s">
        <v>684</v>
      </c>
      <c r="K3275" s="129">
        <v>8346.6</v>
      </c>
    </row>
    <row r="3276" spans="10:12" x14ac:dyDescent="0.25">
      <c r="J3276" s="129" t="s">
        <v>685</v>
      </c>
      <c r="K3276" s="129">
        <v>1005.6</v>
      </c>
    </row>
    <row r="3277" spans="10:12" x14ac:dyDescent="0.25">
      <c r="J3277" s="129" t="s">
        <v>686</v>
      </c>
      <c r="K3277" s="129">
        <v>2433.2999999999997</v>
      </c>
      <c r="L3277" s="129">
        <f>SUBTOTAL(9,K3277:K3278)</f>
        <v>2493.9999999999995</v>
      </c>
    </row>
    <row r="3278" spans="10:12" x14ac:dyDescent="0.25">
      <c r="K3278" s="129">
        <v>60.7</v>
      </c>
    </row>
  </sheetData>
  <autoFilter ref="A4:I3238" xr:uid="{81221E4C-3D2E-40D2-9E59-1B23E6302085}"/>
  <pageMargins left="0.7" right="0.7" top="0.75" bottom="0.75" header="0.3" footer="0.3"/>
  <pageSetup paperSize="9"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84E20-D829-4944-A422-ACCAA1BA23AA}">
  <dimension ref="A1:F20"/>
  <sheetViews>
    <sheetView zoomScaleNormal="100" workbookViewId="0">
      <selection activeCell="F5" sqref="F5:F15"/>
    </sheetView>
  </sheetViews>
  <sheetFormatPr defaultColWidth="12.28515625" defaultRowHeight="15" x14ac:dyDescent="0.25"/>
  <cols>
    <col min="1" max="1" width="17" customWidth="1"/>
    <col min="2" max="6" width="18" customWidth="1"/>
    <col min="10" max="11" width="12.5703125" bestFit="1" customWidth="1"/>
    <col min="12" max="12" width="12.28515625" bestFit="1" customWidth="1"/>
  </cols>
  <sheetData>
    <row r="1" spans="1:6" x14ac:dyDescent="0.25">
      <c r="A1" s="1" t="s">
        <v>760</v>
      </c>
    </row>
    <row r="2" spans="1:6" x14ac:dyDescent="0.25">
      <c r="A2" t="s">
        <v>761</v>
      </c>
    </row>
    <row r="4" spans="1:6" ht="45.6" customHeight="1" x14ac:dyDescent="0.25">
      <c r="A4" s="122"/>
      <c r="B4" s="122" t="s">
        <v>762</v>
      </c>
      <c r="C4" s="122" t="s">
        <v>759</v>
      </c>
      <c r="D4" s="122" t="s">
        <v>763</v>
      </c>
      <c r="E4" s="122" t="s">
        <v>764</v>
      </c>
      <c r="F4" s="122" t="s">
        <v>765</v>
      </c>
    </row>
    <row r="5" spans="1:6" x14ac:dyDescent="0.25">
      <c r="A5" t="s">
        <v>676</v>
      </c>
      <c r="B5" s="155">
        <v>0.94543490717080103</v>
      </c>
      <c r="C5" s="155">
        <v>0.68833792020316797</v>
      </c>
      <c r="D5" s="155">
        <v>1.3050930867649664</v>
      </c>
      <c r="E5" s="155">
        <v>1.1953659351342241</v>
      </c>
      <c r="F5" s="155">
        <v>0.75153443006538601</v>
      </c>
    </row>
    <row r="6" spans="1:6" x14ac:dyDescent="0.25">
      <c r="A6" t="s">
        <v>677</v>
      </c>
      <c r="B6" s="155">
        <v>1.9284966040933635</v>
      </c>
      <c r="C6" s="155">
        <v>2.4776108713939413</v>
      </c>
      <c r="D6" s="155">
        <v>0.92698539768472665</v>
      </c>
      <c r="E6" s="155">
        <v>1.3486139904314198</v>
      </c>
      <c r="F6" s="155">
        <v>1.2069589838326027</v>
      </c>
    </row>
    <row r="7" spans="1:6" x14ac:dyDescent="0.25">
      <c r="A7" t="s">
        <v>678</v>
      </c>
      <c r="B7" s="155">
        <v>0.58272526545830639</v>
      </c>
      <c r="C7" s="155">
        <v>0.35540799560826503</v>
      </c>
      <c r="D7" s="155">
        <v>1.0814873335633519</v>
      </c>
      <c r="E7" s="155">
        <v>0.41535208794054446</v>
      </c>
      <c r="F7" s="155">
        <v>1.2356091076930988</v>
      </c>
    </row>
    <row r="8" spans="1:6" x14ac:dyDescent="0.25">
      <c r="A8" t="s">
        <v>679</v>
      </c>
      <c r="B8" s="155">
        <v>0.690180983924365</v>
      </c>
      <c r="C8" s="155">
        <v>0.62428909206404459</v>
      </c>
      <c r="D8" s="155">
        <v>1.6396863129345012</v>
      </c>
      <c r="E8" s="155">
        <v>1.3234226745460742</v>
      </c>
      <c r="F8" s="155">
        <v>1.2466477058205163</v>
      </c>
    </row>
    <row r="9" spans="1:6" x14ac:dyDescent="0.25">
      <c r="A9" t="s">
        <v>680</v>
      </c>
      <c r="B9" s="155">
        <v>0.74706214468004828</v>
      </c>
      <c r="C9" s="155">
        <v>0.48657551945047017</v>
      </c>
      <c r="D9" s="155">
        <v>1.2138804055220227</v>
      </c>
      <c r="E9" s="155">
        <v>0.61896709381638559</v>
      </c>
      <c r="F9" s="155">
        <v>1.0300135408080129</v>
      </c>
    </row>
    <row r="10" spans="1:6" x14ac:dyDescent="0.25">
      <c r="A10" t="s">
        <v>681</v>
      </c>
      <c r="B10" s="155">
        <v>0.95626854648097181</v>
      </c>
      <c r="C10" s="155">
        <v>0.66301677971810002</v>
      </c>
      <c r="D10" s="155">
        <v>1.4544029299878625</v>
      </c>
      <c r="E10" s="155">
        <v>0.85057186323295075</v>
      </c>
      <c r="F10" s="155">
        <v>1.3493057875568641</v>
      </c>
    </row>
    <row r="11" spans="1:6" x14ac:dyDescent="0.25">
      <c r="A11" t="s">
        <v>682</v>
      </c>
      <c r="B11" s="155">
        <v>0.9346441513836441</v>
      </c>
      <c r="C11" s="155">
        <v>1.0455885535279106</v>
      </c>
      <c r="D11" s="155">
        <v>0.76371411989931348</v>
      </c>
      <c r="E11" s="155">
        <v>0.76384299278538104</v>
      </c>
      <c r="F11" s="155">
        <v>1.1522773956806052</v>
      </c>
    </row>
    <row r="12" spans="1:6" x14ac:dyDescent="0.25">
      <c r="A12" t="s">
        <v>683</v>
      </c>
      <c r="B12" s="155">
        <v>0.59284162835997145</v>
      </c>
      <c r="C12" s="155">
        <v>0.51103410295343277</v>
      </c>
      <c r="D12" s="155">
        <v>1.4201945522737058</v>
      </c>
      <c r="E12" s="155">
        <v>0.72596019993688998</v>
      </c>
      <c r="F12" s="155">
        <v>1.2951988656259208</v>
      </c>
    </row>
    <row r="13" spans="1:6" x14ac:dyDescent="0.25">
      <c r="A13" t="s">
        <v>684</v>
      </c>
      <c r="B13" s="155">
        <v>0.98271345894236295</v>
      </c>
      <c r="C13" s="155">
        <v>1.7538176526315672</v>
      </c>
      <c r="D13" s="155">
        <v>0.70193327484491119</v>
      </c>
      <c r="E13" s="155">
        <v>1.3961841435713251</v>
      </c>
      <c r="F13" s="155">
        <v>0.75925472582779641</v>
      </c>
    </row>
    <row r="14" spans="1:6" x14ac:dyDescent="0.25">
      <c r="A14" t="s">
        <v>685</v>
      </c>
      <c r="B14" s="155">
        <v>0.61206787439119859</v>
      </c>
      <c r="C14" s="155">
        <v>0.41935944123953317</v>
      </c>
      <c r="D14" s="155">
        <v>1.1527457081452215</v>
      </c>
      <c r="E14" s="155">
        <v>0.55965937760420148</v>
      </c>
      <c r="F14" s="155">
        <v>2.4690656625000851</v>
      </c>
    </row>
    <row r="15" spans="1:6" x14ac:dyDescent="0.25">
      <c r="A15" t="s">
        <v>686</v>
      </c>
      <c r="B15" s="155">
        <v>0.87376648422439862</v>
      </c>
      <c r="C15" s="155">
        <v>0.98384867233850914</v>
      </c>
      <c r="D15" s="155">
        <v>0.38850705803628871</v>
      </c>
      <c r="E15" s="155">
        <v>0.38887101384845468</v>
      </c>
      <c r="F15" s="155">
        <v>0.37373514065022567</v>
      </c>
    </row>
    <row r="16" spans="1:6" x14ac:dyDescent="0.25">
      <c r="A16" t="s">
        <v>724</v>
      </c>
    </row>
    <row r="17" spans="1:6" x14ac:dyDescent="0.25">
      <c r="A17" t="s">
        <v>710</v>
      </c>
      <c r="B17">
        <v>1</v>
      </c>
      <c r="C17">
        <v>1</v>
      </c>
      <c r="D17">
        <v>1</v>
      </c>
      <c r="E17">
        <v>1</v>
      </c>
      <c r="F17">
        <v>1</v>
      </c>
    </row>
    <row r="18" spans="1:6" x14ac:dyDescent="0.25">
      <c r="A18" t="s">
        <v>766</v>
      </c>
      <c r="B18" t="s">
        <v>767</v>
      </c>
      <c r="C18" t="s">
        <v>768</v>
      </c>
      <c r="D18" t="s">
        <v>165</v>
      </c>
      <c r="E18" t="s">
        <v>168</v>
      </c>
      <c r="F18" t="s">
        <v>162</v>
      </c>
    </row>
    <row r="20" spans="1:6" x14ac:dyDescent="0.25">
      <c r="A20" t="s">
        <v>769</v>
      </c>
    </row>
  </sheetData>
  <pageMargins left="0.7" right="0.7" top="0.75" bottom="0.75" header="0.3" footer="0.3"/>
  <pageSetup paperSize="9" orientation="portrait" horizontalDpi="4294967295" verticalDpi="4294967295"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1CF8-A7AD-4CF5-99A2-B28910CE3151}">
  <dimension ref="A1:R12"/>
  <sheetViews>
    <sheetView workbookViewId="0">
      <selection activeCell="F8" sqref="F8"/>
    </sheetView>
  </sheetViews>
  <sheetFormatPr defaultColWidth="11.5703125" defaultRowHeight="15" x14ac:dyDescent="0.25"/>
  <cols>
    <col min="1" max="1" width="26.7109375" style="41" customWidth="1"/>
    <col min="2" max="9" width="4.85546875" style="41" bestFit="1" customWidth="1"/>
    <col min="10" max="18" width="5.85546875" style="41" bestFit="1" customWidth="1"/>
    <col min="19" max="16384" width="11.5703125" style="41"/>
  </cols>
  <sheetData>
    <row r="1" spans="1:18" ht="17.25" x14ac:dyDescent="0.25">
      <c r="A1" s="15" t="s">
        <v>770</v>
      </c>
      <c r="C1" s="77"/>
      <c r="D1" s="77"/>
      <c r="E1" s="77"/>
      <c r="F1" s="77"/>
      <c r="G1" s="77"/>
      <c r="H1" s="77"/>
      <c r="I1" s="77"/>
      <c r="J1" s="77"/>
      <c r="K1" s="77"/>
      <c r="L1" s="77"/>
      <c r="M1" s="77"/>
      <c r="N1" s="77"/>
      <c r="O1" s="77"/>
      <c r="P1" s="77"/>
      <c r="Q1" s="77"/>
      <c r="R1" s="77"/>
    </row>
    <row r="2" spans="1:18" x14ac:dyDescent="0.25">
      <c r="A2" s="41" t="s">
        <v>533</v>
      </c>
      <c r="B2" s="42"/>
      <c r="C2" s="42"/>
      <c r="D2" s="42"/>
      <c r="E2" s="42"/>
      <c r="F2" s="42"/>
      <c r="G2" s="42"/>
      <c r="H2" s="42"/>
      <c r="I2" s="42"/>
      <c r="J2" s="42"/>
      <c r="K2" s="42"/>
      <c r="L2" s="42"/>
      <c r="M2" s="42"/>
      <c r="N2" s="42"/>
      <c r="O2" s="42"/>
      <c r="P2" s="42"/>
      <c r="Q2" s="42"/>
      <c r="R2" s="42"/>
    </row>
    <row r="3" spans="1:18" x14ac:dyDescent="0.25">
      <c r="C3" s="77"/>
      <c r="D3" s="77"/>
      <c r="E3" s="77"/>
      <c r="F3" s="77"/>
      <c r="G3" s="77"/>
      <c r="H3" s="77"/>
      <c r="I3" s="77"/>
      <c r="J3" s="77"/>
      <c r="K3" s="77"/>
      <c r="L3" s="77"/>
      <c r="M3" s="77"/>
      <c r="N3" s="77"/>
      <c r="O3" s="77"/>
      <c r="P3" s="77"/>
      <c r="Q3" s="77"/>
      <c r="R3" s="77"/>
    </row>
    <row r="4" spans="1:18" x14ac:dyDescent="0.25">
      <c r="A4" s="81"/>
      <c r="B4" s="81" t="s">
        <v>520</v>
      </c>
      <c r="C4" s="81" t="s">
        <v>521</v>
      </c>
      <c r="D4" s="81" t="s">
        <v>522</v>
      </c>
      <c r="E4" s="81" t="s">
        <v>523</v>
      </c>
      <c r="F4" s="81" t="s">
        <v>524</v>
      </c>
      <c r="G4" s="81" t="s">
        <v>525</v>
      </c>
      <c r="H4" s="81" t="s">
        <v>332</v>
      </c>
      <c r="I4" s="81" t="s">
        <v>334</v>
      </c>
      <c r="J4" s="81" t="s">
        <v>336</v>
      </c>
      <c r="K4" s="81" t="s">
        <v>338</v>
      </c>
      <c r="L4" s="81" t="s">
        <v>340</v>
      </c>
      <c r="M4" s="81" t="s">
        <v>342</v>
      </c>
      <c r="N4" s="81" t="s">
        <v>344</v>
      </c>
      <c r="O4" s="81" t="s">
        <v>346</v>
      </c>
      <c r="P4" s="81" t="s">
        <v>348</v>
      </c>
      <c r="Q4" s="81" t="s">
        <v>350</v>
      </c>
      <c r="R4" s="81" t="s">
        <v>352</v>
      </c>
    </row>
    <row r="5" spans="1:18" x14ac:dyDescent="0.25">
      <c r="A5" s="15" t="s">
        <v>575</v>
      </c>
      <c r="B5" s="77">
        <v>0.32308791994281627</v>
      </c>
      <c r="C5" s="77">
        <v>0.3445353594389246</v>
      </c>
      <c r="D5" s="77">
        <v>0.31929347826086957</v>
      </c>
      <c r="E5" s="77">
        <v>0.33136094674556216</v>
      </c>
      <c r="F5" s="77">
        <v>0.33787632221318142</v>
      </c>
      <c r="G5" s="77">
        <v>0.35557928457020821</v>
      </c>
      <c r="H5" s="77">
        <v>0.37456838312565682</v>
      </c>
      <c r="I5" s="77">
        <v>0.37606837606837606</v>
      </c>
      <c r="J5" s="77">
        <v>0.38070825026108424</v>
      </c>
      <c r="K5" s="77">
        <v>0.36041701141816979</v>
      </c>
      <c r="L5" s="77">
        <v>0.35008963250672243</v>
      </c>
      <c r="M5" s="77">
        <v>0.3281353682813537</v>
      </c>
      <c r="N5" s="77">
        <v>0.31923902325851167</v>
      </c>
      <c r="O5" s="77">
        <v>0.30573459715639811</v>
      </c>
      <c r="P5" s="77">
        <v>0.33575808839078031</v>
      </c>
      <c r="Q5" s="77">
        <v>0.34024179620034545</v>
      </c>
      <c r="R5" s="77">
        <v>0.37795275590551181</v>
      </c>
    </row>
    <row r="6" spans="1:18" x14ac:dyDescent="0.25">
      <c r="A6" s="41" t="s">
        <v>545</v>
      </c>
      <c r="B6" s="77">
        <v>0.2326388888888889</v>
      </c>
      <c r="C6" s="77">
        <v>0.21989528795811519</v>
      </c>
      <c r="D6" s="77">
        <v>0.1736111111111111</v>
      </c>
      <c r="E6" s="77">
        <v>0.18691588785046728</v>
      </c>
      <c r="F6" s="77">
        <v>0.21146953405017921</v>
      </c>
      <c r="G6" s="77">
        <v>0.19689922480620156</v>
      </c>
      <c r="H6" s="77">
        <v>0.25260416666666669</v>
      </c>
      <c r="I6" s="77">
        <v>0.23502304147465439</v>
      </c>
      <c r="J6" s="77">
        <v>0.25437788018433177</v>
      </c>
      <c r="K6" s="77">
        <v>0.24509033778476041</v>
      </c>
      <c r="L6" s="77">
        <v>0.22654462242562928</v>
      </c>
      <c r="M6" s="77">
        <v>0.22048271363339855</v>
      </c>
      <c r="N6" s="77">
        <v>0.1970995385629532</v>
      </c>
      <c r="O6" s="77">
        <v>0.18828213879408418</v>
      </c>
      <c r="P6" s="77">
        <v>0.21189024390243902</v>
      </c>
      <c r="Q6" s="77">
        <v>0.23775141825683341</v>
      </c>
      <c r="R6" s="77">
        <v>0.27451838879159368</v>
      </c>
    </row>
    <row r="7" spans="1:18" x14ac:dyDescent="0.25">
      <c r="A7" s="41" t="s">
        <v>546</v>
      </c>
      <c r="B7" s="77">
        <v>0.28239845261121854</v>
      </c>
      <c r="C7" s="77">
        <v>0.30163447251114411</v>
      </c>
      <c r="D7" s="77">
        <v>0.28765264586160111</v>
      </c>
      <c r="E7" s="77">
        <v>0.30255839822024472</v>
      </c>
      <c r="F7" s="77">
        <v>0.31046931407942241</v>
      </c>
      <c r="G7" s="77">
        <v>0.31570639305445936</v>
      </c>
      <c r="H7" s="77">
        <v>0.3035479632063075</v>
      </c>
      <c r="I7" s="77">
        <v>0.31186440677966104</v>
      </c>
      <c r="J7" s="77">
        <v>0.31889763779527558</v>
      </c>
      <c r="K7" s="77">
        <v>0.29014308426073132</v>
      </c>
      <c r="L7" s="77">
        <v>0.26823683349689237</v>
      </c>
      <c r="M7" s="77">
        <v>0.24900057110222729</v>
      </c>
      <c r="N7" s="77">
        <v>0.24455375966268447</v>
      </c>
      <c r="O7" s="77">
        <v>0.21110500274876307</v>
      </c>
      <c r="P7" s="77">
        <v>0.26496279521190552</v>
      </c>
      <c r="Q7" s="77">
        <v>0.3041905336147121</v>
      </c>
      <c r="R7" s="77">
        <v>0.34276554223585171</v>
      </c>
    </row>
    <row r="8" spans="1:18" ht="17.25" x14ac:dyDescent="0.25">
      <c r="A8" s="41" t="s">
        <v>771</v>
      </c>
      <c r="B8" s="77">
        <v>0.37749003984063745</v>
      </c>
      <c r="C8" s="77">
        <v>0.41370767960363336</v>
      </c>
      <c r="D8" s="77">
        <v>0.37626262626262624</v>
      </c>
      <c r="E8" s="77">
        <v>0.4030206677265501</v>
      </c>
      <c r="F8" s="77">
        <v>0.39883551673944689</v>
      </c>
      <c r="G8" s="77">
        <v>0.44346648612051454</v>
      </c>
      <c r="H8" s="77">
        <v>0.46573033707865169</v>
      </c>
      <c r="I8" s="77">
        <v>0.46923076923076923</v>
      </c>
      <c r="J8" s="77">
        <v>0.46898759503801518</v>
      </c>
      <c r="K8" s="77">
        <v>0.45989761092150172</v>
      </c>
      <c r="L8" s="77">
        <v>0.47297815254886932</v>
      </c>
      <c r="M8" s="77">
        <v>0.46227056424201224</v>
      </c>
      <c r="N8" s="77">
        <v>0.41654180401558288</v>
      </c>
      <c r="O8" s="77">
        <v>0.41563275434243174</v>
      </c>
      <c r="P8" s="77">
        <v>0.43890063424947146</v>
      </c>
      <c r="Q8" s="77">
        <v>0.44511560091647573</v>
      </c>
      <c r="R8" s="77">
        <v>0.47569444444444442</v>
      </c>
    </row>
    <row r="9" spans="1:18" x14ac:dyDescent="0.25">
      <c r="A9" s="41" t="s">
        <v>548</v>
      </c>
      <c r="B9" s="77">
        <v>0.33596837944664032</v>
      </c>
      <c r="C9" s="77">
        <v>0.38535031847133761</v>
      </c>
      <c r="D9" s="77">
        <v>0.3883248730964467</v>
      </c>
      <c r="E9" s="77">
        <v>0.39705882352941174</v>
      </c>
      <c r="F9" s="77">
        <v>0.39147286821705424</v>
      </c>
      <c r="G9" s="77">
        <v>0.41680129240710823</v>
      </c>
      <c r="H9" s="77">
        <v>0.46863468634686345</v>
      </c>
      <c r="I9" s="77">
        <v>0.4502212389380531</v>
      </c>
      <c r="J9" s="77">
        <v>0.48381294964028776</v>
      </c>
      <c r="K9" s="77">
        <v>0.52117647058823524</v>
      </c>
      <c r="L9" s="77">
        <v>0.51951621770203404</v>
      </c>
      <c r="M9" s="77">
        <v>0.49057619816908993</v>
      </c>
      <c r="N9" s="77">
        <v>0.46023329798515378</v>
      </c>
      <c r="O9" s="77">
        <v>0.45254629629629628</v>
      </c>
      <c r="P9" s="77">
        <v>0.42725988700564971</v>
      </c>
      <c r="Q9" s="77">
        <v>0.41587092525518604</v>
      </c>
      <c r="R9" s="77">
        <v>0.46691519105312207</v>
      </c>
    </row>
    <row r="10" spans="1:18" x14ac:dyDescent="0.25">
      <c r="A10" s="41" t="s">
        <v>549</v>
      </c>
      <c r="B10" s="77">
        <v>0.30936227951153322</v>
      </c>
      <c r="C10" s="77">
        <v>0.31985731272294887</v>
      </c>
      <c r="D10" s="77">
        <v>0.30967741935483872</v>
      </c>
      <c r="E10" s="77">
        <v>0.31409649952696311</v>
      </c>
      <c r="F10" s="77">
        <v>0.33088235294117646</v>
      </c>
      <c r="G10" s="77">
        <v>0.34574798261949102</v>
      </c>
      <c r="H10" s="77">
        <v>0.35376827896512936</v>
      </c>
      <c r="I10" s="77">
        <v>0.36643302180685361</v>
      </c>
      <c r="J10" s="77">
        <v>0.36478873239436621</v>
      </c>
      <c r="K10" s="77">
        <v>0.31695273924288736</v>
      </c>
      <c r="L10" s="77">
        <v>0.30298409932476583</v>
      </c>
      <c r="M10" s="77">
        <v>0.27960275019098546</v>
      </c>
      <c r="N10" s="77">
        <v>0.30519897304236199</v>
      </c>
      <c r="O10" s="77">
        <v>0.29185022026431717</v>
      </c>
      <c r="P10" s="77">
        <v>0.32749275179629395</v>
      </c>
      <c r="Q10" s="77">
        <v>0.30268150771565899</v>
      </c>
      <c r="R10" s="77">
        <v>0.34708440182852046</v>
      </c>
    </row>
    <row r="12" spans="1:18" ht="17.25" x14ac:dyDescent="0.25">
      <c r="A12" s="169" t="s">
        <v>772</v>
      </c>
      <c r="B12" s="77"/>
    </row>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A113D-E9D3-4572-95EC-A2401B886B92}">
  <dimension ref="A1:I24"/>
  <sheetViews>
    <sheetView workbookViewId="0">
      <selection activeCell="C17" sqref="C17"/>
    </sheetView>
  </sheetViews>
  <sheetFormatPr defaultColWidth="11.5703125" defaultRowHeight="15" x14ac:dyDescent="0.25"/>
  <cols>
    <col min="1" max="16384" width="11.5703125" style="41"/>
  </cols>
  <sheetData>
    <row r="1" spans="1:9" x14ac:dyDescent="0.25">
      <c r="A1" s="166" t="s">
        <v>773</v>
      </c>
    </row>
    <row r="2" spans="1:9" x14ac:dyDescent="0.25">
      <c r="A2" s="41" t="s">
        <v>533</v>
      </c>
    </row>
    <row r="4" spans="1:9" x14ac:dyDescent="0.25">
      <c r="A4" s="15" t="s">
        <v>298</v>
      </c>
    </row>
    <row r="5" spans="1:9" ht="45" x14ac:dyDescent="0.25">
      <c r="A5" s="81"/>
      <c r="B5" s="81" t="s">
        <v>536</v>
      </c>
      <c r="C5" s="81" t="s">
        <v>600</v>
      </c>
      <c r="D5" s="81" t="s">
        <v>538</v>
      </c>
      <c r="E5" s="92" t="s">
        <v>774</v>
      </c>
      <c r="F5" s="81" t="s">
        <v>451</v>
      </c>
      <c r="G5" s="81" t="s">
        <v>540</v>
      </c>
      <c r="H5" s="81" t="s">
        <v>534</v>
      </c>
    </row>
    <row r="6" spans="1:9" x14ac:dyDescent="0.25">
      <c r="A6" s="15" t="s">
        <v>545</v>
      </c>
      <c r="B6" s="42">
        <v>8</v>
      </c>
      <c r="C6" s="42">
        <v>307</v>
      </c>
      <c r="D6" s="42">
        <v>116</v>
      </c>
      <c r="E6" s="42">
        <v>70</v>
      </c>
      <c r="F6" s="42">
        <v>120</v>
      </c>
      <c r="G6" s="42">
        <v>6</v>
      </c>
      <c r="H6" s="42">
        <v>2284</v>
      </c>
      <c r="I6" s="167"/>
    </row>
    <row r="7" spans="1:9" x14ac:dyDescent="0.25">
      <c r="A7" s="15" t="s">
        <v>546</v>
      </c>
      <c r="B7" s="42">
        <v>63</v>
      </c>
      <c r="C7" s="42">
        <v>1004</v>
      </c>
      <c r="D7" s="42">
        <v>558</v>
      </c>
      <c r="E7" s="42">
        <v>579</v>
      </c>
      <c r="F7" s="42">
        <v>226</v>
      </c>
      <c r="G7" s="42">
        <v>28</v>
      </c>
      <c r="H7" s="42">
        <v>7174</v>
      </c>
      <c r="I7" s="167"/>
    </row>
    <row r="8" spans="1:9" x14ac:dyDescent="0.25">
      <c r="A8" s="15" t="s">
        <v>547</v>
      </c>
      <c r="B8" s="42">
        <v>103</v>
      </c>
      <c r="C8" s="42">
        <v>1193</v>
      </c>
      <c r="D8" s="42">
        <v>181</v>
      </c>
      <c r="E8" s="42">
        <v>223</v>
      </c>
      <c r="F8" s="42">
        <v>290</v>
      </c>
      <c r="G8" s="42">
        <v>38</v>
      </c>
      <c r="H8" s="42">
        <v>4269</v>
      </c>
      <c r="I8" s="167"/>
    </row>
    <row r="9" spans="1:9" x14ac:dyDescent="0.25">
      <c r="A9" s="15" t="s">
        <v>548</v>
      </c>
      <c r="B9" s="42">
        <v>202</v>
      </c>
      <c r="C9" s="42">
        <v>764</v>
      </c>
      <c r="D9" s="42">
        <v>155</v>
      </c>
      <c r="E9" s="42">
        <v>63</v>
      </c>
      <c r="F9" s="42">
        <v>241</v>
      </c>
      <c r="G9" s="42">
        <v>78</v>
      </c>
      <c r="H9" s="42">
        <v>3219</v>
      </c>
      <c r="I9" s="167"/>
    </row>
    <row r="10" spans="1:9" x14ac:dyDescent="0.25">
      <c r="A10" s="15" t="s">
        <v>549</v>
      </c>
      <c r="B10" s="42">
        <v>204</v>
      </c>
      <c r="C10" s="42">
        <v>994</v>
      </c>
      <c r="D10" s="42">
        <v>774</v>
      </c>
      <c r="E10" s="42">
        <v>772</v>
      </c>
      <c r="F10" s="42">
        <v>247</v>
      </c>
      <c r="G10" s="42">
        <v>122</v>
      </c>
      <c r="H10" s="42">
        <v>8969</v>
      </c>
      <c r="I10" s="167"/>
    </row>
    <row r="11" spans="1:9" x14ac:dyDescent="0.25">
      <c r="A11" s="15" t="s">
        <v>550</v>
      </c>
      <c r="B11" s="42">
        <v>44</v>
      </c>
      <c r="C11" s="42">
        <v>148</v>
      </c>
      <c r="D11" s="42">
        <v>37</v>
      </c>
      <c r="E11" s="42">
        <v>20</v>
      </c>
      <c r="F11" s="42">
        <v>17</v>
      </c>
      <c r="G11" s="42">
        <v>37</v>
      </c>
      <c r="H11" s="42">
        <v>627</v>
      </c>
      <c r="I11" s="167"/>
    </row>
    <row r="12" spans="1:9" x14ac:dyDescent="0.25">
      <c r="A12" s="15" t="s">
        <v>626</v>
      </c>
      <c r="B12" s="42">
        <v>623</v>
      </c>
      <c r="C12" s="42">
        <v>4409</v>
      </c>
      <c r="D12" s="42">
        <v>1822</v>
      </c>
      <c r="E12" s="42">
        <v>1727</v>
      </c>
      <c r="F12" s="42">
        <v>1142</v>
      </c>
      <c r="G12" s="42">
        <v>309</v>
      </c>
      <c r="H12" s="42">
        <v>26543</v>
      </c>
    </row>
    <row r="15" spans="1:9" x14ac:dyDescent="0.25">
      <c r="A15" s="15" t="s">
        <v>645</v>
      </c>
    </row>
    <row r="16" spans="1:9" ht="45" x14ac:dyDescent="0.25">
      <c r="A16" s="82"/>
      <c r="B16" s="81" t="s">
        <v>536</v>
      </c>
      <c r="C16" s="81" t="s">
        <v>600</v>
      </c>
      <c r="D16" s="81" t="s">
        <v>538</v>
      </c>
      <c r="E16" s="92" t="s">
        <v>774</v>
      </c>
      <c r="F16" s="81" t="s">
        <v>451</v>
      </c>
      <c r="G16" s="81" t="s">
        <v>540</v>
      </c>
      <c r="H16" s="81" t="s">
        <v>534</v>
      </c>
    </row>
    <row r="17" spans="1:8" x14ac:dyDescent="0.25">
      <c r="A17" s="15" t="s">
        <v>545</v>
      </c>
      <c r="B17" s="167">
        <f t="shared" ref="B17:H22" si="0">B6/B$12</f>
        <v>1.2841091492776886E-2</v>
      </c>
      <c r="C17" s="167">
        <f t="shared" si="0"/>
        <v>6.9630301655704246E-2</v>
      </c>
      <c r="D17" s="167">
        <f t="shared" si="0"/>
        <v>6.3666300768386391E-2</v>
      </c>
      <c r="E17" s="167">
        <f t="shared" si="0"/>
        <v>4.0532715691951361E-2</v>
      </c>
      <c r="F17" s="167">
        <f t="shared" si="0"/>
        <v>0.10507880910683012</v>
      </c>
      <c r="G17" s="167">
        <f t="shared" si="0"/>
        <v>1.9417475728155338E-2</v>
      </c>
      <c r="H17" s="167">
        <f t="shared" si="0"/>
        <v>8.6049052480880087E-2</v>
      </c>
    </row>
    <row r="18" spans="1:8" x14ac:dyDescent="0.25">
      <c r="A18" s="15" t="s">
        <v>546</v>
      </c>
      <c r="B18" s="167">
        <f t="shared" si="0"/>
        <v>0.10112359550561797</v>
      </c>
      <c r="C18" s="167">
        <f t="shared" si="0"/>
        <v>0.22771603538217283</v>
      </c>
      <c r="D18" s="167">
        <f t="shared" si="0"/>
        <v>0.3062568605927552</v>
      </c>
      <c r="E18" s="167">
        <f t="shared" si="0"/>
        <v>0.33526346265199769</v>
      </c>
      <c r="F18" s="167">
        <f t="shared" si="0"/>
        <v>0.19789842381786341</v>
      </c>
      <c r="G18" s="167">
        <f t="shared" si="0"/>
        <v>9.0614886731391592E-2</v>
      </c>
      <c r="H18" s="167">
        <f t="shared" si="0"/>
        <v>0.27027841615491843</v>
      </c>
    </row>
    <row r="19" spans="1:8" x14ac:dyDescent="0.25">
      <c r="A19" s="15" t="s">
        <v>547</v>
      </c>
      <c r="B19" s="167">
        <f t="shared" si="0"/>
        <v>0.1653290529695024</v>
      </c>
      <c r="C19" s="167">
        <f t="shared" si="0"/>
        <v>0.27058289861646634</v>
      </c>
      <c r="D19" s="167">
        <f t="shared" si="0"/>
        <v>9.9341383095499447E-2</v>
      </c>
      <c r="E19" s="167">
        <f t="shared" si="0"/>
        <v>0.12912565141864504</v>
      </c>
      <c r="F19" s="167">
        <f t="shared" si="0"/>
        <v>0.25394045534150611</v>
      </c>
      <c r="G19" s="167">
        <f t="shared" si="0"/>
        <v>0.12297734627831715</v>
      </c>
      <c r="H19" s="167">
        <f t="shared" si="0"/>
        <v>0.16083336472893042</v>
      </c>
    </row>
    <row r="20" spans="1:8" x14ac:dyDescent="0.25">
      <c r="A20" s="15" t="s">
        <v>548</v>
      </c>
      <c r="B20" s="167">
        <f t="shared" si="0"/>
        <v>0.32423756019261635</v>
      </c>
      <c r="C20" s="167">
        <f t="shared" si="0"/>
        <v>0.17328192333862555</v>
      </c>
      <c r="D20" s="167">
        <f t="shared" si="0"/>
        <v>8.5071350164654225E-2</v>
      </c>
      <c r="E20" s="167">
        <f t="shared" si="0"/>
        <v>3.6479444122756222E-2</v>
      </c>
      <c r="F20" s="167">
        <f t="shared" si="0"/>
        <v>0.21103327495621715</v>
      </c>
      <c r="G20" s="167">
        <f t="shared" si="0"/>
        <v>0.25242718446601942</v>
      </c>
      <c r="H20" s="167">
        <f t="shared" si="0"/>
        <v>0.12127491240628414</v>
      </c>
    </row>
    <row r="21" spans="1:8" x14ac:dyDescent="0.25">
      <c r="A21" s="15" t="s">
        <v>549</v>
      </c>
      <c r="B21" s="167">
        <f t="shared" si="0"/>
        <v>0.3274478330658106</v>
      </c>
      <c r="C21" s="167">
        <f t="shared" si="0"/>
        <v>0.22544794738035837</v>
      </c>
      <c r="D21" s="167">
        <f t="shared" si="0"/>
        <v>0.42480790340285401</v>
      </c>
      <c r="E21" s="167">
        <f t="shared" si="0"/>
        <v>0.44701795020266361</v>
      </c>
      <c r="F21" s="167">
        <f t="shared" si="0"/>
        <v>0.21628721541155868</v>
      </c>
      <c r="G21" s="167">
        <f t="shared" si="0"/>
        <v>0.39482200647249188</v>
      </c>
      <c r="H21" s="167">
        <f t="shared" si="0"/>
        <v>0.33790453226839468</v>
      </c>
    </row>
    <row r="22" spans="1:8" x14ac:dyDescent="0.25">
      <c r="A22" s="15" t="s">
        <v>550</v>
      </c>
      <c r="B22" s="167">
        <f t="shared" si="0"/>
        <v>7.0626003210272875E-2</v>
      </c>
      <c r="C22" s="167">
        <f t="shared" si="0"/>
        <v>3.3567702426854161E-2</v>
      </c>
      <c r="D22" s="167">
        <f t="shared" si="0"/>
        <v>2.0307354555433591E-2</v>
      </c>
      <c r="E22" s="167">
        <f t="shared" si="0"/>
        <v>1.1580775911986103E-2</v>
      </c>
      <c r="F22" s="167">
        <f t="shared" si="0"/>
        <v>1.4886164623467601E-2</v>
      </c>
      <c r="G22" s="167">
        <f t="shared" si="0"/>
        <v>0.11974110032362459</v>
      </c>
      <c r="H22" s="167">
        <f t="shared" si="0"/>
        <v>2.3622047244094488E-2</v>
      </c>
    </row>
    <row r="23" spans="1:8" x14ac:dyDescent="0.25">
      <c r="B23" s="167"/>
      <c r="C23" s="167"/>
      <c r="D23" s="167"/>
      <c r="E23" s="167"/>
      <c r="F23" s="167"/>
      <c r="G23" s="167"/>
      <c r="H23" s="167"/>
    </row>
    <row r="24" spans="1:8" x14ac:dyDescent="0.25">
      <c r="B24" s="167"/>
      <c r="C24" s="167"/>
      <c r="D24" s="167"/>
      <c r="E24" s="167"/>
      <c r="F24" s="167"/>
      <c r="G24" s="167"/>
      <c r="H24" s="16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6C032-E742-4308-92A9-485621CC8B33}">
  <dimension ref="A1:I30"/>
  <sheetViews>
    <sheetView workbookViewId="0">
      <selection activeCell="F20" sqref="F20"/>
    </sheetView>
  </sheetViews>
  <sheetFormatPr defaultColWidth="11.5703125" defaultRowHeight="15" x14ac:dyDescent="0.25"/>
  <cols>
    <col min="1" max="16384" width="11.5703125" style="19"/>
  </cols>
  <sheetData>
    <row r="1" spans="1:9" ht="17.25" x14ac:dyDescent="0.25">
      <c r="A1" s="18" t="s">
        <v>19</v>
      </c>
      <c r="B1" s="18" t="s">
        <v>294</v>
      </c>
    </row>
    <row r="4" spans="1:9" x14ac:dyDescent="0.25">
      <c r="A4" s="207"/>
      <c r="B4" s="124" t="s">
        <v>295</v>
      </c>
      <c r="C4" s="124"/>
      <c r="D4" s="124" t="s">
        <v>296</v>
      </c>
      <c r="E4" s="124"/>
      <c r="F4" s="124" t="s">
        <v>297</v>
      </c>
      <c r="G4" s="124"/>
      <c r="H4" s="209" t="s">
        <v>267</v>
      </c>
      <c r="I4" s="209"/>
    </row>
    <row r="5" spans="1:9" x14ac:dyDescent="0.25">
      <c r="A5" s="208"/>
      <c r="B5" s="125" t="s">
        <v>298</v>
      </c>
      <c r="C5" s="125" t="s">
        <v>299</v>
      </c>
      <c r="D5" s="125" t="s">
        <v>298</v>
      </c>
      <c r="E5" s="125" t="s">
        <v>299</v>
      </c>
      <c r="F5" s="125" t="s">
        <v>298</v>
      </c>
      <c r="G5" s="125" t="s">
        <v>299</v>
      </c>
      <c r="H5" s="125" t="s">
        <v>298</v>
      </c>
      <c r="I5" s="125" t="s">
        <v>299</v>
      </c>
    </row>
    <row r="6" spans="1:9" x14ac:dyDescent="0.25">
      <c r="A6" s="52">
        <v>2003</v>
      </c>
      <c r="B6" s="53">
        <v>4429.2</v>
      </c>
      <c r="C6" s="53">
        <v>18</v>
      </c>
      <c r="D6" s="53">
        <v>8559.2000000000007</v>
      </c>
      <c r="E6" s="53">
        <v>34</v>
      </c>
      <c r="F6" s="53">
        <v>11824.9</v>
      </c>
      <c r="G6" s="53">
        <v>48</v>
      </c>
      <c r="H6" s="53">
        <v>24813.300000000003</v>
      </c>
      <c r="I6" s="53">
        <v>100</v>
      </c>
    </row>
    <row r="7" spans="1:9" x14ac:dyDescent="0.25">
      <c r="A7" s="52">
        <v>2005</v>
      </c>
      <c r="B7" s="53">
        <v>5376.6</v>
      </c>
      <c r="C7" s="53">
        <v>19</v>
      </c>
      <c r="D7" s="53">
        <v>10095.799999999999</v>
      </c>
      <c r="E7" s="53">
        <v>37</v>
      </c>
      <c r="F7" s="53">
        <v>11970.2</v>
      </c>
      <c r="G7" s="53">
        <v>44</v>
      </c>
      <c r="H7" s="53">
        <v>27442.6</v>
      </c>
      <c r="I7" s="53">
        <v>100</v>
      </c>
    </row>
    <row r="8" spans="1:9" x14ac:dyDescent="0.25">
      <c r="A8" s="52">
        <v>2007</v>
      </c>
      <c r="B8" s="53">
        <v>6107.8</v>
      </c>
      <c r="C8" s="53">
        <v>18</v>
      </c>
      <c r="D8" s="53">
        <v>12857.6</v>
      </c>
      <c r="E8" s="53">
        <v>37</v>
      </c>
      <c r="F8" s="53">
        <v>14990.5</v>
      </c>
      <c r="G8" s="53">
        <v>45</v>
      </c>
      <c r="H8" s="53">
        <v>33955.9</v>
      </c>
      <c r="I8" s="53">
        <v>100</v>
      </c>
    </row>
    <row r="9" spans="1:9" x14ac:dyDescent="0.25">
      <c r="A9" s="52">
        <v>2009</v>
      </c>
      <c r="B9" s="53">
        <v>7652.8</v>
      </c>
      <c r="C9" s="53">
        <v>20</v>
      </c>
      <c r="D9" s="53">
        <v>15361.9</v>
      </c>
      <c r="E9" s="53">
        <v>39</v>
      </c>
      <c r="F9" s="53">
        <v>16046.8</v>
      </c>
      <c r="G9" s="53">
        <v>41</v>
      </c>
      <c r="H9" s="53">
        <v>39061.5</v>
      </c>
      <c r="I9" s="53">
        <v>100</v>
      </c>
    </row>
    <row r="10" spans="1:9" x14ac:dyDescent="0.25">
      <c r="A10" s="52">
        <v>2011</v>
      </c>
      <c r="B10" s="53">
        <v>8174.9896747799476</v>
      </c>
      <c r="C10" s="53">
        <v>19</v>
      </c>
      <c r="D10" s="53">
        <v>16588.261574815122</v>
      </c>
      <c r="E10" s="53">
        <v>39</v>
      </c>
      <c r="F10" s="53">
        <v>17814.295970404928</v>
      </c>
      <c r="G10" s="53">
        <v>42</v>
      </c>
      <c r="H10" s="53">
        <v>42577.547219999993</v>
      </c>
      <c r="I10" s="53">
        <v>100</v>
      </c>
    </row>
    <row r="11" spans="1:9" x14ac:dyDescent="0.25">
      <c r="A11" s="52">
        <v>2013</v>
      </c>
      <c r="B11" s="53">
        <v>9010.5</v>
      </c>
      <c r="C11" s="53">
        <v>18.843440817939801</v>
      </c>
      <c r="D11" s="53">
        <v>18905.800000000003</v>
      </c>
      <c r="E11" s="53">
        <v>39.537242485523151</v>
      </c>
      <c r="F11" s="53">
        <v>19901.399999999998</v>
      </c>
      <c r="G11" s="53">
        <v>41.619316696537055</v>
      </c>
      <c r="H11" s="53">
        <f>SUM(B11,D11,F11)</f>
        <v>47817.7</v>
      </c>
      <c r="I11" s="53">
        <v>100</v>
      </c>
    </row>
    <row r="12" spans="1:9" x14ac:dyDescent="0.25">
      <c r="A12" s="54">
        <v>2015</v>
      </c>
      <c r="B12" s="53">
        <v>10396.08</v>
      </c>
      <c r="C12" s="53">
        <f>+B12/$H12*100</f>
        <v>18.53577094556309</v>
      </c>
      <c r="D12" s="53">
        <v>21365.77</v>
      </c>
      <c r="E12" s="53">
        <f>+D12/$H12*100</f>
        <v>38.094264260719768</v>
      </c>
      <c r="F12" s="53">
        <v>24324.73</v>
      </c>
      <c r="G12" s="53">
        <f>+F12/$H12*100</f>
        <v>43.369964793717145</v>
      </c>
      <c r="H12" s="53">
        <f>SUM(B12,D12,F12)</f>
        <v>56086.58</v>
      </c>
      <c r="I12" s="53">
        <v>100</v>
      </c>
    </row>
    <row r="13" spans="1:9" x14ac:dyDescent="0.25">
      <c r="A13" s="54">
        <v>2017</v>
      </c>
      <c r="B13" s="53">
        <v>11432.599693500002</v>
      </c>
      <c r="C13" s="53">
        <f>+B13/$H13*100</f>
        <v>17.713421791773339</v>
      </c>
      <c r="D13" s="53">
        <v>24171.473823700006</v>
      </c>
      <c r="E13" s="53">
        <f>+D13/$H13*100</f>
        <v>37.450756839797023</v>
      </c>
      <c r="F13" s="53">
        <v>28937.943422800003</v>
      </c>
      <c r="G13" s="53">
        <f>+F13/$H13*100</f>
        <v>44.835821368429642</v>
      </c>
      <c r="H13" s="53">
        <f>SUM(B13,D13,F13)</f>
        <v>64542.016940000009</v>
      </c>
      <c r="I13" s="53">
        <v>100</v>
      </c>
    </row>
    <row r="14" spans="1:9" x14ac:dyDescent="0.25">
      <c r="A14" s="54">
        <v>2019</v>
      </c>
      <c r="B14" s="53">
        <v>12766</v>
      </c>
      <c r="C14" s="53">
        <f>+B14/$H14*100</f>
        <v>17.886064953624569</v>
      </c>
      <c r="D14" s="53">
        <v>26388</v>
      </c>
      <c r="E14" s="53">
        <f>+D14/$H14*100</f>
        <v>36.971446184885252</v>
      </c>
      <c r="F14" s="53">
        <v>32221</v>
      </c>
      <c r="G14" s="53">
        <f>+F14/$H14*100</f>
        <v>45.143889931907978</v>
      </c>
      <c r="H14" s="53">
        <v>71374</v>
      </c>
      <c r="I14" s="53">
        <f>SUM(C14,E14,G14)</f>
        <v>100.0014010704178</v>
      </c>
    </row>
    <row r="15" spans="1:9" x14ac:dyDescent="0.25">
      <c r="A15" s="54">
        <v>2021</v>
      </c>
      <c r="B15" s="53">
        <v>13115.400000000001</v>
      </c>
      <c r="C15" s="53">
        <f>+B15/$H15*100</f>
        <v>17.267556679042581</v>
      </c>
      <c r="D15" s="53">
        <v>27013</v>
      </c>
      <c r="E15" s="53">
        <f>+D15/$H15*100</f>
        <v>35.564947204887169</v>
      </c>
      <c r="F15" s="53">
        <v>35825</v>
      </c>
      <c r="G15" s="53">
        <f>+F15/$H15*100</f>
        <v>47.166706164257313</v>
      </c>
      <c r="H15" s="53">
        <v>75954</v>
      </c>
      <c r="I15" s="53">
        <f>SUM(C15,E15,G15)</f>
        <v>99.999210048187052</v>
      </c>
    </row>
    <row r="16" spans="1:9" x14ac:dyDescent="0.25">
      <c r="A16" s="54">
        <v>2023</v>
      </c>
      <c r="B16" s="53">
        <v>14304</v>
      </c>
      <c r="C16" s="53">
        <f>+B16/$H16*100</f>
        <v>16.175506049983039</v>
      </c>
      <c r="D16" s="53">
        <v>32137</v>
      </c>
      <c r="E16" s="53">
        <f>+D16/$H16*100</f>
        <v>36.341739228768517</v>
      </c>
      <c r="F16" s="53">
        <v>41990</v>
      </c>
      <c r="G16" s="53">
        <f>+F16/$H16*100</f>
        <v>47.483885559199365</v>
      </c>
      <c r="H16" s="53">
        <v>88430</v>
      </c>
      <c r="I16" s="53">
        <f>SUM(C16,E16,G16)</f>
        <v>100.00113083795092</v>
      </c>
    </row>
    <row r="19" spans="1:7" ht="17.25" x14ac:dyDescent="0.25">
      <c r="A19" s="51" t="s">
        <v>286</v>
      </c>
    </row>
    <row r="20" spans="1:7" x14ac:dyDescent="0.25">
      <c r="A20" s="38" t="s">
        <v>276</v>
      </c>
    </row>
    <row r="22" spans="1:7" x14ac:dyDescent="0.25">
      <c r="A22" s="2"/>
      <c r="B22" s="2"/>
      <c r="C22" s="2"/>
      <c r="D22" s="2"/>
      <c r="E22" s="2"/>
      <c r="F22" s="2"/>
      <c r="G22" s="2"/>
    </row>
    <row r="23" spans="1:7" x14ac:dyDescent="0.25">
      <c r="A23" s="2"/>
      <c r="B23" s="2"/>
      <c r="C23" s="2"/>
      <c r="D23" s="2"/>
      <c r="E23" s="2"/>
      <c r="F23" s="2"/>
      <c r="G23" s="2"/>
    </row>
    <row r="24" spans="1:7" x14ac:dyDescent="0.25">
      <c r="A24" s="2"/>
      <c r="B24" s="2"/>
      <c r="C24" s="2"/>
      <c r="D24" s="2"/>
      <c r="E24" s="2"/>
      <c r="F24" s="2"/>
      <c r="G24" s="2"/>
    </row>
    <row r="25" spans="1:7" x14ac:dyDescent="0.25">
      <c r="A25" s="2"/>
      <c r="B25" s="2"/>
      <c r="C25" s="2"/>
      <c r="D25" s="2"/>
      <c r="E25" s="2"/>
      <c r="F25" s="2"/>
      <c r="G25" s="2"/>
    </row>
    <row r="26" spans="1:7" x14ac:dyDescent="0.25">
      <c r="A26" s="2"/>
      <c r="B26" s="2"/>
      <c r="C26" s="2"/>
      <c r="D26" s="2"/>
      <c r="E26" s="2"/>
      <c r="F26" s="2"/>
      <c r="G26" s="2"/>
    </row>
    <row r="27" spans="1:7" x14ac:dyDescent="0.25">
      <c r="A27" s="2"/>
      <c r="B27" s="2"/>
      <c r="C27" s="2"/>
      <c r="D27" s="2"/>
      <c r="E27" s="2"/>
      <c r="F27" s="2"/>
      <c r="G27" s="2"/>
    </row>
    <row r="28" spans="1:7" x14ac:dyDescent="0.25">
      <c r="A28" s="2"/>
      <c r="B28" s="2"/>
      <c r="C28" s="2"/>
      <c r="D28" s="2"/>
      <c r="E28" s="2"/>
      <c r="F28" s="2"/>
      <c r="G28" s="2"/>
    </row>
    <row r="29" spans="1:7" x14ac:dyDescent="0.25">
      <c r="A29" s="2"/>
      <c r="B29" s="2"/>
      <c r="C29" s="2"/>
      <c r="D29" s="2"/>
      <c r="E29" s="2"/>
      <c r="F29" s="2"/>
      <c r="G29" s="2"/>
    </row>
    <row r="30" spans="1:7" x14ac:dyDescent="0.25">
      <c r="A30" s="2"/>
      <c r="B30" s="2"/>
      <c r="C30" s="2"/>
      <c r="D30" s="2"/>
      <c r="E30" s="2"/>
      <c r="F30" s="2"/>
      <c r="G30" s="2"/>
    </row>
  </sheetData>
  <mergeCells count="2">
    <mergeCell ref="A4:A5"/>
    <mergeCell ref="H4:I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E116-FD1A-4BA3-8E3B-5BCF3AD2EBE2}">
  <dimension ref="A1:AF61"/>
  <sheetViews>
    <sheetView topLeftCell="A15" zoomScaleNormal="100" workbookViewId="0">
      <selection activeCell="AD20" sqref="AD20"/>
    </sheetView>
  </sheetViews>
  <sheetFormatPr defaultColWidth="11.5703125" defaultRowHeight="15" x14ac:dyDescent="0.25"/>
  <cols>
    <col min="1" max="1" width="19" style="41" customWidth="1"/>
    <col min="2" max="2" width="27.140625" style="41" bestFit="1" customWidth="1"/>
    <col min="3" max="3" width="5.85546875" style="41" bestFit="1" customWidth="1"/>
    <col min="4" max="8" width="6.28515625" style="41" bestFit="1" customWidth="1"/>
    <col min="9" max="12" width="6.5703125" style="41" bestFit="1" customWidth="1"/>
    <col min="13" max="13" width="5.85546875" style="41" bestFit="1" customWidth="1"/>
    <col min="14" max="15" width="6.28515625" style="41" bestFit="1" customWidth="1"/>
    <col min="16" max="16" width="6.5703125" style="41" bestFit="1" customWidth="1"/>
    <col min="17" max="18" width="6.28515625" style="41" bestFit="1" customWidth="1"/>
    <col min="19" max="19" width="6.5703125" style="41" bestFit="1" customWidth="1"/>
    <col min="20" max="20" width="11.5703125" style="41"/>
    <col min="21" max="21" width="35" style="41" bestFit="1" customWidth="1"/>
    <col min="22" max="22" width="11.5703125" style="41"/>
    <col min="23" max="39" width="5.85546875" style="41" customWidth="1"/>
    <col min="40" max="16384" width="11.5703125" style="41"/>
  </cols>
  <sheetData>
    <row r="1" spans="1:32" x14ac:dyDescent="0.25">
      <c r="A1" s="15" t="s">
        <v>775</v>
      </c>
    </row>
    <row r="2" spans="1:32" x14ac:dyDescent="0.25">
      <c r="A2" s="41" t="s">
        <v>533</v>
      </c>
    </row>
    <row r="5" spans="1:32" x14ac:dyDescent="0.25">
      <c r="C5" s="15" t="s">
        <v>520</v>
      </c>
      <c r="D5" s="15" t="s">
        <v>521</v>
      </c>
      <c r="E5" s="15" t="s">
        <v>522</v>
      </c>
      <c r="F5" s="15" t="s">
        <v>523</v>
      </c>
      <c r="G5" s="15" t="s">
        <v>524</v>
      </c>
      <c r="H5" s="15" t="s">
        <v>525</v>
      </c>
      <c r="I5" s="15" t="s">
        <v>332</v>
      </c>
      <c r="J5" s="15" t="s">
        <v>334</v>
      </c>
      <c r="K5" s="15" t="s">
        <v>336</v>
      </c>
      <c r="L5" s="15" t="s">
        <v>338</v>
      </c>
      <c r="M5" s="15" t="s">
        <v>340</v>
      </c>
      <c r="N5" s="15" t="s">
        <v>342</v>
      </c>
      <c r="O5" s="15" t="s">
        <v>344</v>
      </c>
      <c r="P5" s="15" t="s">
        <v>346</v>
      </c>
      <c r="Q5" s="15" t="s">
        <v>348</v>
      </c>
      <c r="R5" s="15" t="s">
        <v>350</v>
      </c>
      <c r="S5" s="15" t="s">
        <v>352</v>
      </c>
    </row>
    <row r="6" spans="1:32" x14ac:dyDescent="0.25">
      <c r="A6" s="15" t="s">
        <v>626</v>
      </c>
      <c r="B6" s="15" t="s">
        <v>534</v>
      </c>
      <c r="C6" s="42">
        <v>6301.801801801802</v>
      </c>
      <c r="D6" s="42">
        <v>7343.3476394849786</v>
      </c>
      <c r="E6" s="42">
        <v>7434.3434343434346</v>
      </c>
      <c r="F6" s="42">
        <v>7971.6981132075471</v>
      </c>
      <c r="G6" s="42">
        <v>8670.1940035273383</v>
      </c>
      <c r="H6" s="42">
        <v>9380.6343906510847</v>
      </c>
      <c r="I6" s="42">
        <v>10640.575079872204</v>
      </c>
      <c r="J6" s="42">
        <v>12561.349693251534</v>
      </c>
      <c r="K6" s="42">
        <v>14100.401606425703</v>
      </c>
      <c r="L6" s="42">
        <v>14775.061124694377</v>
      </c>
      <c r="M6" s="42">
        <v>15110.609480812642</v>
      </c>
      <c r="N6" s="42">
        <v>15863.157894736843</v>
      </c>
      <c r="O6" s="42">
        <v>17241</v>
      </c>
      <c r="P6" s="42">
        <v>20268.972142170991</v>
      </c>
      <c r="Q6" s="42">
        <v>21417.572463768112</v>
      </c>
      <c r="R6" s="42">
        <v>21275.590551181103</v>
      </c>
      <c r="S6" s="42">
        <v>20277.310924369747</v>
      </c>
      <c r="V6" s="42"/>
      <c r="W6" s="42"/>
      <c r="X6" s="42"/>
      <c r="Y6" s="167"/>
      <c r="AC6" s="42"/>
      <c r="AD6" s="42"/>
      <c r="AE6" s="42"/>
      <c r="AF6" s="167"/>
    </row>
    <row r="7" spans="1:32" x14ac:dyDescent="0.25">
      <c r="B7" s="15" t="s">
        <v>666</v>
      </c>
      <c r="C7" s="42">
        <v>4265.7657657657655</v>
      </c>
      <c r="D7" s="42">
        <v>4813.3047210300429</v>
      </c>
      <c r="E7" s="42">
        <v>5060.606060606061</v>
      </c>
      <c r="F7" s="42">
        <v>5330.1886792452824</v>
      </c>
      <c r="G7" s="42">
        <v>5740.7407407407409</v>
      </c>
      <c r="H7" s="42">
        <v>6045.0751252086811</v>
      </c>
      <c r="I7" s="42">
        <v>6654.9520766773167</v>
      </c>
      <c r="J7" s="42">
        <v>7837.4233128834348</v>
      </c>
      <c r="K7" s="42">
        <v>8732.262382864792</v>
      </c>
      <c r="L7" s="42">
        <v>9449.8777506112474</v>
      </c>
      <c r="M7" s="42">
        <v>9820.541760722348</v>
      </c>
      <c r="N7" s="42">
        <v>10657.894736842105</v>
      </c>
      <c r="O7" s="42">
        <v>11737</v>
      </c>
      <c r="P7" s="42">
        <v>14072.046109510087</v>
      </c>
      <c r="Q7" s="42">
        <v>14226.449275362318</v>
      </c>
      <c r="R7" s="42">
        <v>14036.745406824146</v>
      </c>
      <c r="S7" s="42">
        <v>12613.44537815126</v>
      </c>
      <c r="V7" s="42"/>
      <c r="W7" s="42"/>
      <c r="X7" s="42"/>
      <c r="Y7" s="167"/>
      <c r="AC7" s="42"/>
      <c r="AD7" s="42"/>
      <c r="AE7" s="42"/>
      <c r="AF7" s="167"/>
    </row>
    <row r="8" spans="1:32" x14ac:dyDescent="0.25">
      <c r="B8" s="15" t="s">
        <v>264</v>
      </c>
      <c r="C8" s="42">
        <v>331.08108108108109</v>
      </c>
      <c r="D8" s="42">
        <v>446.3519313304721</v>
      </c>
      <c r="E8" s="42">
        <v>430.30303030303031</v>
      </c>
      <c r="F8" s="42">
        <v>469.81132075471697</v>
      </c>
      <c r="G8" s="42">
        <v>499.11816578483251</v>
      </c>
      <c r="H8" s="42">
        <v>575.95993322203674</v>
      </c>
      <c r="I8" s="42">
        <v>583.06709265175721</v>
      </c>
      <c r="J8" s="42">
        <v>645.70552147239266</v>
      </c>
      <c r="K8" s="42">
        <v>618.47389558232931</v>
      </c>
      <c r="L8" s="42">
        <v>606.35696821515899</v>
      </c>
      <c r="M8" s="42">
        <v>611.73814898419869</v>
      </c>
      <c r="N8" s="42">
        <v>678.94736842105272</v>
      </c>
      <c r="O8" s="42">
        <v>567</v>
      </c>
      <c r="P8" s="42">
        <v>501.44092219020177</v>
      </c>
      <c r="Q8" s="42">
        <v>552.53623188405788</v>
      </c>
      <c r="R8" s="42">
        <v>482.93963254593177</v>
      </c>
      <c r="S8" s="42">
        <v>475.93582887700535</v>
      </c>
      <c r="V8" s="42"/>
      <c r="W8" s="42"/>
      <c r="X8" s="42"/>
      <c r="Y8" s="167"/>
      <c r="AC8" s="42"/>
      <c r="AD8" s="42"/>
      <c r="AE8" s="42"/>
      <c r="AF8" s="167"/>
    </row>
    <row r="9" spans="1:32" x14ac:dyDescent="0.25">
      <c r="B9" s="15" t="s">
        <v>600</v>
      </c>
      <c r="C9" s="42">
        <v>1114.8648648648648</v>
      </c>
      <c r="D9" s="42">
        <v>1390.5579399141629</v>
      </c>
      <c r="E9" s="42">
        <v>1129.2929292929293</v>
      </c>
      <c r="F9" s="42">
        <v>1173.5849056603772</v>
      </c>
      <c r="G9" s="42">
        <v>1185.1851851851852</v>
      </c>
      <c r="H9" s="42">
        <v>1515.8597662771285</v>
      </c>
      <c r="I9" s="42">
        <v>2044.7284345047924</v>
      </c>
      <c r="J9" s="42">
        <v>2369.6319018404906</v>
      </c>
      <c r="K9" s="42">
        <v>2497.9919678714859</v>
      </c>
      <c r="L9" s="42">
        <v>2820.2933985330073</v>
      </c>
      <c r="M9" s="42">
        <v>2752.8216704288939</v>
      </c>
      <c r="N9" s="42">
        <v>2467.3684210526317</v>
      </c>
      <c r="O9" s="42">
        <v>2637</v>
      </c>
      <c r="P9" s="42">
        <v>3104.7070124879924</v>
      </c>
      <c r="Q9" s="42">
        <v>3362.31884057971</v>
      </c>
      <c r="R9" s="42">
        <v>3328.9588801399823</v>
      </c>
      <c r="S9" s="42">
        <v>3368.2200152788391</v>
      </c>
      <c r="V9" s="42"/>
      <c r="W9" s="42"/>
      <c r="X9" s="42"/>
      <c r="Y9" s="167"/>
      <c r="AC9" s="42"/>
      <c r="AD9" s="42"/>
      <c r="AE9" s="42"/>
      <c r="AF9" s="167"/>
    </row>
    <row r="10" spans="1:32" x14ac:dyDescent="0.25">
      <c r="B10" s="15" t="s">
        <v>538</v>
      </c>
      <c r="C10" s="42">
        <v>272.52252252252254</v>
      </c>
      <c r="D10" s="42">
        <v>345.49356223175965</v>
      </c>
      <c r="E10" s="42">
        <v>442.42424242424244</v>
      </c>
      <c r="F10" s="42">
        <v>501.88679245283015</v>
      </c>
      <c r="G10" s="42">
        <v>527.33686067019403</v>
      </c>
      <c r="H10" s="42">
        <v>527.54590984974959</v>
      </c>
      <c r="I10" s="42">
        <v>551.11821086261978</v>
      </c>
      <c r="J10" s="42">
        <v>786.80981595092021</v>
      </c>
      <c r="K10" s="42">
        <v>1297.1887550200804</v>
      </c>
      <c r="L10" s="42">
        <v>1000.0000000000001</v>
      </c>
      <c r="M10" s="42">
        <v>1069.9774266365689</v>
      </c>
      <c r="N10" s="42">
        <v>1090.5263157894738</v>
      </c>
      <c r="O10" s="42">
        <v>1137</v>
      </c>
      <c r="P10" s="42">
        <v>1160.422670509126</v>
      </c>
      <c r="Q10" s="42">
        <v>1430.2536231884058</v>
      </c>
      <c r="R10" s="42">
        <v>1245.8442694663167</v>
      </c>
      <c r="S10" s="42">
        <v>1391.9022154316272</v>
      </c>
      <c r="V10" s="42"/>
      <c r="W10" s="42"/>
      <c r="X10" s="42"/>
      <c r="Y10" s="167"/>
      <c r="AC10" s="42"/>
      <c r="AD10" s="42"/>
      <c r="AE10" s="42"/>
      <c r="AF10" s="167"/>
    </row>
    <row r="11" spans="1:32" x14ac:dyDescent="0.25">
      <c r="B11" s="15" t="s">
        <v>539</v>
      </c>
      <c r="C11" s="42">
        <v>263.51351351351349</v>
      </c>
      <c r="D11" s="42">
        <v>274.67811158798281</v>
      </c>
      <c r="E11" s="42">
        <v>248.4848484848485</v>
      </c>
      <c r="F11" s="42">
        <v>281.1320754716981</v>
      </c>
      <c r="G11" s="42">
        <v>428.57142857142861</v>
      </c>
      <c r="H11" s="42">
        <v>437.39565943238733</v>
      </c>
      <c r="I11" s="42">
        <v>464.85623003194888</v>
      </c>
      <c r="J11" s="42">
        <v>503.06748466257665</v>
      </c>
      <c r="K11" s="42">
        <v>575.63587684069614</v>
      </c>
      <c r="L11" s="42">
        <v>506.11246943765286</v>
      </c>
      <c r="M11" s="42">
        <v>495.48532731376974</v>
      </c>
      <c r="N11" s="42">
        <v>509.47368421052636</v>
      </c>
      <c r="O11" s="42">
        <v>605</v>
      </c>
      <c r="P11" s="42">
        <v>728.14601344860716</v>
      </c>
      <c r="Q11" s="42">
        <v>944.74637681159413</v>
      </c>
      <c r="R11" s="42">
        <v>1228.3464566929133</v>
      </c>
      <c r="S11" s="42">
        <v>1319.327731092437</v>
      </c>
      <c r="V11" s="42"/>
      <c r="W11" s="42"/>
      <c r="X11" s="42"/>
      <c r="Y11" s="167"/>
      <c r="AC11" s="42"/>
      <c r="AD11" s="42"/>
      <c r="AE11" s="42"/>
      <c r="AF11" s="167"/>
    </row>
    <row r="12" spans="1:32" x14ac:dyDescent="0.25">
      <c r="B12" s="15" t="s">
        <v>451</v>
      </c>
      <c r="C12" s="42"/>
      <c r="D12" s="42"/>
      <c r="E12" s="42">
        <v>62.62626262626263</v>
      </c>
      <c r="F12" s="42">
        <v>109.43396226415094</v>
      </c>
      <c r="G12" s="42">
        <v>181.65784832451502</v>
      </c>
      <c r="H12" s="42">
        <v>170.28380634390652</v>
      </c>
      <c r="I12" s="42">
        <v>215.65495207667732</v>
      </c>
      <c r="J12" s="42">
        <v>253.06748466257667</v>
      </c>
      <c r="K12" s="42">
        <v>227.57697456492636</v>
      </c>
      <c r="L12" s="42">
        <v>242.05378973105135</v>
      </c>
      <c r="M12" s="42">
        <v>253.95033860045146</v>
      </c>
      <c r="N12" s="42">
        <v>337.89473684210526</v>
      </c>
      <c r="O12" s="42">
        <v>406</v>
      </c>
      <c r="P12" s="42">
        <v>505.28338136407302</v>
      </c>
      <c r="Q12" s="42">
        <v>606.88405797101439</v>
      </c>
      <c r="R12" s="42">
        <v>719.1601049868766</v>
      </c>
      <c r="S12" s="42">
        <v>872.42169595110772</v>
      </c>
      <c r="V12" s="42"/>
      <c r="W12" s="42"/>
      <c r="X12" s="42"/>
      <c r="Y12" s="167"/>
      <c r="AC12" s="42"/>
      <c r="AD12" s="42"/>
      <c r="AE12" s="42"/>
      <c r="AF12" s="167"/>
    </row>
    <row r="13" spans="1:32" x14ac:dyDescent="0.25">
      <c r="B13" s="15" t="s">
        <v>540</v>
      </c>
      <c r="C13" s="42">
        <v>54.054054054054056</v>
      </c>
      <c r="D13" s="42">
        <v>72.961373390557938</v>
      </c>
      <c r="E13" s="42">
        <v>60.606060606060609</v>
      </c>
      <c r="F13" s="42">
        <v>103.77358490566037</v>
      </c>
      <c r="G13" s="42">
        <v>109.34744268077603</v>
      </c>
      <c r="H13" s="42">
        <v>106.84474123539232</v>
      </c>
      <c r="I13" s="42">
        <v>126.19808306709265</v>
      </c>
      <c r="J13" s="42">
        <v>164.11042944785277</v>
      </c>
      <c r="K13" s="42">
        <v>149.93306559571619</v>
      </c>
      <c r="L13" s="42">
        <v>151.58924205378975</v>
      </c>
      <c r="M13" s="42">
        <v>104.96613995485328</v>
      </c>
      <c r="N13" s="42">
        <v>121.05263157894737</v>
      </c>
      <c r="O13" s="42">
        <v>151</v>
      </c>
      <c r="P13" s="42">
        <v>195.96541786743518</v>
      </c>
      <c r="Q13" s="42">
        <v>294.38405797101444</v>
      </c>
      <c r="R13" s="42">
        <v>232.72090988626422</v>
      </c>
      <c r="S13" s="42">
        <v>236.05805958747138</v>
      </c>
      <c r="U13" s="41" t="s">
        <v>555</v>
      </c>
      <c r="V13" s="42"/>
      <c r="W13" s="42"/>
      <c r="X13" s="42"/>
      <c r="Y13" s="167"/>
      <c r="AC13" s="42"/>
      <c r="AD13" s="42"/>
      <c r="AE13" s="42" t="s">
        <v>650</v>
      </c>
      <c r="AF13" s="167"/>
    </row>
    <row r="14" spans="1:32" x14ac:dyDescent="0.25">
      <c r="A14" s="15" t="s">
        <v>545</v>
      </c>
      <c r="B14" s="15" t="s">
        <v>534</v>
      </c>
      <c r="C14" s="42">
        <v>648.64864864864865</v>
      </c>
      <c r="D14" s="42">
        <v>819.74248927038627</v>
      </c>
      <c r="E14" s="42">
        <v>872.72727272727275</v>
      </c>
      <c r="F14" s="42">
        <v>1009.4339622641509</v>
      </c>
      <c r="G14" s="42">
        <v>984.12698412698421</v>
      </c>
      <c r="H14" s="42">
        <v>1076.7946577629382</v>
      </c>
      <c r="I14" s="42">
        <v>1226.8370607028753</v>
      </c>
      <c r="J14" s="42">
        <v>1331.2883435582821</v>
      </c>
      <c r="K14" s="42">
        <v>1452.4765729585006</v>
      </c>
      <c r="L14" s="42">
        <v>1556.2347188264059</v>
      </c>
      <c r="M14" s="42">
        <v>1479.6839729119638</v>
      </c>
      <c r="N14" s="42">
        <v>1613.6842105263158</v>
      </c>
      <c r="O14" s="42">
        <v>1517</v>
      </c>
      <c r="P14" s="42">
        <v>1688.7608069164266</v>
      </c>
      <c r="Q14" s="42">
        <v>1782.6086956521738</v>
      </c>
      <c r="R14" s="42">
        <v>1696.4129483814522</v>
      </c>
      <c r="S14" s="42">
        <v>1744.8433919022154</v>
      </c>
      <c r="V14" s="42"/>
      <c r="W14" s="42"/>
      <c r="X14" s="42"/>
      <c r="Y14" s="167"/>
      <c r="AC14" s="42"/>
      <c r="AD14" s="42"/>
      <c r="AE14" s="42"/>
      <c r="AF14" s="167"/>
    </row>
    <row r="15" spans="1:32" x14ac:dyDescent="0.25">
      <c r="B15" s="15" t="s">
        <v>666</v>
      </c>
      <c r="C15" s="42">
        <v>497.74774774774772</v>
      </c>
      <c r="D15" s="42">
        <v>639.48497854077254</v>
      </c>
      <c r="E15" s="42">
        <v>721.21212121212125</v>
      </c>
      <c r="F15" s="42">
        <v>820.75471698113199</v>
      </c>
      <c r="G15" s="42">
        <v>776.01410934744274</v>
      </c>
      <c r="H15" s="42">
        <v>864.77462437395661</v>
      </c>
      <c r="I15" s="42">
        <v>916.93290734824279</v>
      </c>
      <c r="J15" s="42">
        <v>1018.4049079754601</v>
      </c>
      <c r="K15" s="42">
        <v>1082.9986613119142</v>
      </c>
      <c r="L15" s="42">
        <v>1174.8166259168704</v>
      </c>
      <c r="M15" s="42">
        <v>1144.469525959368</v>
      </c>
      <c r="N15" s="42">
        <v>1257.8947368421054</v>
      </c>
      <c r="O15" s="42">
        <v>1218</v>
      </c>
      <c r="P15" s="42">
        <v>1370.7973102785784</v>
      </c>
      <c r="Q15" s="42">
        <v>1404.891304347826</v>
      </c>
      <c r="R15" s="42">
        <v>1293.0883639545057</v>
      </c>
      <c r="S15" s="42">
        <v>1265.85179526356</v>
      </c>
      <c r="V15" s="42"/>
      <c r="W15" s="42"/>
      <c r="X15" s="42"/>
      <c r="Y15" s="167"/>
      <c r="AC15" s="42"/>
      <c r="AD15" s="42"/>
      <c r="AE15" s="42"/>
      <c r="AF15" s="167"/>
    </row>
    <row r="16" spans="1:32" x14ac:dyDescent="0.25">
      <c r="B16" s="15" t="s">
        <v>264</v>
      </c>
      <c r="C16" s="42">
        <v>11.261261261261261</v>
      </c>
      <c r="D16" s="42">
        <v>12.875536480686694</v>
      </c>
      <c r="E16" s="42">
        <v>12.121212121212121</v>
      </c>
      <c r="F16" s="42">
        <v>22.641509433962263</v>
      </c>
      <c r="G16" s="42">
        <v>17.636684303350972</v>
      </c>
      <c r="H16" s="42">
        <v>25.041736227045075</v>
      </c>
      <c r="I16" s="42">
        <v>70.287539936102235</v>
      </c>
      <c r="J16" s="42">
        <v>61.349693251533743</v>
      </c>
      <c r="K16" s="42">
        <v>22.757697456492636</v>
      </c>
      <c r="L16" s="42">
        <v>40.342298288508559</v>
      </c>
      <c r="M16" s="42">
        <v>34.988713318284425</v>
      </c>
      <c r="N16" s="42">
        <v>30.526315789473685</v>
      </c>
      <c r="O16" s="42">
        <v>19</v>
      </c>
      <c r="P16" s="42">
        <v>14.409221902017292</v>
      </c>
      <c r="Q16" s="42">
        <v>8.1521739130434767</v>
      </c>
      <c r="R16" s="42">
        <v>6.1242344706911638</v>
      </c>
      <c r="S16" s="42">
        <v>6.1115355233002298</v>
      </c>
      <c r="V16" s="42"/>
      <c r="W16" s="42"/>
      <c r="X16" s="42"/>
      <c r="Y16" s="167"/>
      <c r="AC16" s="42"/>
      <c r="AD16" s="42"/>
      <c r="AE16" s="42"/>
      <c r="AF16" s="167"/>
    </row>
    <row r="17" spans="1:32" x14ac:dyDescent="0.25">
      <c r="B17" s="15" t="s">
        <v>600</v>
      </c>
      <c r="C17" s="42">
        <v>114.86486486486487</v>
      </c>
      <c r="D17" s="42">
        <v>126.60944206008583</v>
      </c>
      <c r="E17" s="42">
        <v>107.07070707070707</v>
      </c>
      <c r="F17" s="42">
        <v>100</v>
      </c>
      <c r="G17" s="42">
        <v>116.40211640211642</v>
      </c>
      <c r="H17" s="42">
        <v>131.8864774624374</v>
      </c>
      <c r="I17" s="42">
        <v>143.76996805111821</v>
      </c>
      <c r="J17" s="42">
        <v>145.70552147239263</v>
      </c>
      <c r="K17" s="42">
        <v>157.96519410977243</v>
      </c>
      <c r="L17" s="42">
        <v>176.039119804401</v>
      </c>
      <c r="M17" s="42">
        <v>174.94356659142213</v>
      </c>
      <c r="N17" s="42">
        <v>178.94736842105263</v>
      </c>
      <c r="O17" s="42">
        <v>175</v>
      </c>
      <c r="P17" s="42">
        <v>186.35926993275697</v>
      </c>
      <c r="Q17" s="42">
        <v>230.07246376811591</v>
      </c>
      <c r="R17" s="42">
        <v>199.47506561679791</v>
      </c>
      <c r="S17" s="42">
        <v>234.5301757066463</v>
      </c>
      <c r="V17" s="42"/>
      <c r="W17" s="42"/>
      <c r="X17" s="42"/>
      <c r="Y17" s="167"/>
      <c r="AC17" s="42"/>
      <c r="AD17" s="42"/>
      <c r="AE17" s="42"/>
      <c r="AF17" s="167"/>
    </row>
    <row r="18" spans="1:32" x14ac:dyDescent="0.25">
      <c r="B18" s="15" t="s">
        <v>538</v>
      </c>
      <c r="C18" s="42">
        <v>20.27027027027027</v>
      </c>
      <c r="D18" s="42">
        <v>27.896995708154506</v>
      </c>
      <c r="E18" s="42">
        <v>22.222222222222221</v>
      </c>
      <c r="F18" s="42">
        <v>45.283018867924525</v>
      </c>
      <c r="G18" s="42">
        <v>40.564373897707235</v>
      </c>
      <c r="H18" s="42">
        <v>33.388981636060102</v>
      </c>
      <c r="I18" s="42">
        <v>59.105431309904155</v>
      </c>
      <c r="J18" s="42">
        <v>70.552147239263803</v>
      </c>
      <c r="K18" s="42">
        <v>124.49799196787149</v>
      </c>
      <c r="L18" s="42">
        <v>112.46943765281175</v>
      </c>
      <c r="M18" s="42">
        <v>81.264108352144476</v>
      </c>
      <c r="N18" s="42">
        <v>92.631578947368425</v>
      </c>
      <c r="O18" s="42">
        <v>69</v>
      </c>
      <c r="P18" s="42">
        <v>82.61287223823247</v>
      </c>
      <c r="Q18" s="42">
        <v>55.25362318840579</v>
      </c>
      <c r="R18" s="42">
        <v>83.114610673665794</v>
      </c>
      <c r="S18" s="42">
        <v>88.617265087853326</v>
      </c>
      <c r="V18" s="42"/>
      <c r="W18" s="42"/>
      <c r="X18" s="42"/>
      <c r="Y18" s="167"/>
      <c r="AC18" s="42"/>
      <c r="AD18" s="42"/>
      <c r="AE18" s="42"/>
      <c r="AF18" s="167"/>
    </row>
    <row r="19" spans="1:32" x14ac:dyDescent="0.25">
      <c r="B19" s="15" t="s">
        <v>539</v>
      </c>
      <c r="C19" s="42">
        <v>4.5045045045045047</v>
      </c>
      <c r="D19" s="42">
        <v>6.4377682403433472</v>
      </c>
      <c r="E19" s="42">
        <v>4.0404040404040407</v>
      </c>
      <c r="F19" s="42">
        <v>5.6603773584905657</v>
      </c>
      <c r="G19" s="42">
        <v>15.873015873015875</v>
      </c>
      <c r="H19" s="42">
        <v>11.686143572621036</v>
      </c>
      <c r="I19" s="42">
        <v>20.766773162939298</v>
      </c>
      <c r="J19" s="42">
        <v>16.871165644171779</v>
      </c>
      <c r="K19" s="42">
        <v>26.773761713520749</v>
      </c>
      <c r="L19" s="42">
        <v>28.117359413202937</v>
      </c>
      <c r="M19" s="42">
        <v>18.058690744920995</v>
      </c>
      <c r="N19" s="42">
        <v>23.157894736842106</v>
      </c>
      <c r="O19" s="42">
        <v>17</v>
      </c>
      <c r="P19" s="42">
        <v>7.6849183477425562</v>
      </c>
      <c r="Q19" s="42">
        <v>37.137681159420289</v>
      </c>
      <c r="R19" s="42">
        <v>30.621172353455819</v>
      </c>
      <c r="S19" s="42">
        <v>53.475935828877006</v>
      </c>
      <c r="V19" s="42"/>
      <c r="W19" s="42"/>
      <c r="X19" s="42"/>
      <c r="Y19" s="167"/>
      <c r="AC19" s="42"/>
      <c r="AD19" s="42"/>
      <c r="AE19" s="42"/>
      <c r="AF19" s="167"/>
    </row>
    <row r="20" spans="1:32" x14ac:dyDescent="0.25">
      <c r="B20" s="15" t="s">
        <v>451</v>
      </c>
      <c r="C20" s="42"/>
      <c r="D20" s="42"/>
      <c r="E20" s="42">
        <v>0</v>
      </c>
      <c r="F20" s="42">
        <v>1.8867924528301885</v>
      </c>
      <c r="G20" s="42">
        <v>8.8183421516754859</v>
      </c>
      <c r="H20" s="42">
        <v>3.33889816360601</v>
      </c>
      <c r="I20" s="42">
        <v>6.3897763578274764</v>
      </c>
      <c r="J20" s="42">
        <v>6.1349693251533743</v>
      </c>
      <c r="K20" s="42">
        <v>9.3708165997322617</v>
      </c>
      <c r="L20" s="42">
        <v>4.8899755501222497</v>
      </c>
      <c r="M20" s="42">
        <v>18.058690744920995</v>
      </c>
      <c r="N20" s="42">
        <v>25.263157894736842</v>
      </c>
      <c r="O20" s="42">
        <v>16</v>
      </c>
      <c r="P20" s="42">
        <v>21.133525456292027</v>
      </c>
      <c r="Q20" s="42">
        <v>38.949275362318836</v>
      </c>
      <c r="R20" s="42">
        <v>77.865266841644797</v>
      </c>
      <c r="S20" s="42">
        <v>91.673032849503443</v>
      </c>
      <c r="V20" s="42"/>
      <c r="W20" s="42"/>
      <c r="AE20" s="42"/>
    </row>
    <row r="21" spans="1:32" x14ac:dyDescent="0.25">
      <c r="B21" s="15" t="s">
        <v>540</v>
      </c>
      <c r="C21" s="42">
        <v>2.2522522522522523</v>
      </c>
      <c r="D21" s="42">
        <v>6.4377682403433472</v>
      </c>
      <c r="E21" s="42">
        <v>4.0404040404040407</v>
      </c>
      <c r="F21" s="42">
        <v>11.320754716981131</v>
      </c>
      <c r="G21" s="42">
        <v>8.8183421516754859</v>
      </c>
      <c r="H21" s="42">
        <v>8.3472454090150254</v>
      </c>
      <c r="I21" s="42">
        <v>11.182108626198083</v>
      </c>
      <c r="J21" s="42">
        <v>12.269938650306749</v>
      </c>
      <c r="K21" s="42">
        <v>28.112449799196789</v>
      </c>
      <c r="L21" s="42">
        <v>19.559902200488999</v>
      </c>
      <c r="M21" s="42">
        <v>6.7720090293453721</v>
      </c>
      <c r="N21" s="42">
        <v>6.3157894736842106</v>
      </c>
      <c r="O21" s="42">
        <v>3</v>
      </c>
      <c r="P21" s="42">
        <v>5.7636887608069172</v>
      </c>
      <c r="Q21" s="42">
        <v>8.1521739130434767</v>
      </c>
      <c r="R21" s="42">
        <v>6.1242344706911638</v>
      </c>
      <c r="S21" s="42">
        <v>4.5836516424751723</v>
      </c>
      <c r="V21" s="42"/>
    </row>
    <row r="22" spans="1:32" x14ac:dyDescent="0.25">
      <c r="A22" s="15" t="s">
        <v>546</v>
      </c>
      <c r="B22" s="15" t="s">
        <v>534</v>
      </c>
      <c r="C22" s="42">
        <v>1164.4144144144143</v>
      </c>
      <c r="D22" s="42">
        <v>1444.2060085836908</v>
      </c>
      <c r="E22" s="42">
        <v>1488.8888888888889</v>
      </c>
      <c r="F22" s="42">
        <v>1696.2264150943395</v>
      </c>
      <c r="G22" s="42">
        <v>1954.1446208112877</v>
      </c>
      <c r="H22" s="42">
        <v>2115.1919866444073</v>
      </c>
      <c r="I22" s="42">
        <v>2431.3099041533546</v>
      </c>
      <c r="J22" s="42">
        <v>2714.7239263803681</v>
      </c>
      <c r="K22" s="42">
        <v>3060.2409638554218</v>
      </c>
      <c r="L22" s="42">
        <v>3075.7946210268951</v>
      </c>
      <c r="M22" s="42">
        <v>3450.3386004514673</v>
      </c>
      <c r="N22" s="42">
        <v>3686.3157894736842</v>
      </c>
      <c r="O22" s="42">
        <v>4269</v>
      </c>
      <c r="P22" s="42">
        <v>5242.0749279538904</v>
      </c>
      <c r="Q22" s="42">
        <v>5599.63768115942</v>
      </c>
      <c r="R22" s="42">
        <v>5804.0244969378828</v>
      </c>
      <c r="S22" s="42">
        <v>5480.5194805194806</v>
      </c>
      <c r="V22" s="42"/>
    </row>
    <row r="23" spans="1:32" x14ac:dyDescent="0.25">
      <c r="B23" s="15" t="s">
        <v>666</v>
      </c>
      <c r="C23" s="42">
        <v>835.58558558558559</v>
      </c>
      <c r="D23" s="42">
        <v>1008.5836909871244</v>
      </c>
      <c r="E23" s="42">
        <v>1060.6060606060605</v>
      </c>
      <c r="F23" s="42">
        <v>1183.0188679245282</v>
      </c>
      <c r="G23" s="42">
        <v>1347.4426807760142</v>
      </c>
      <c r="H23" s="42">
        <v>1447.4123539232055</v>
      </c>
      <c r="I23" s="42">
        <v>1693.2907348242811</v>
      </c>
      <c r="J23" s="42">
        <v>1868.0981595092023</v>
      </c>
      <c r="K23" s="42">
        <v>2084.3373493975905</v>
      </c>
      <c r="L23" s="42">
        <v>2183.3740831295845</v>
      </c>
      <c r="M23" s="42">
        <v>2524.8306997742661</v>
      </c>
      <c r="N23" s="42">
        <v>2768.4210526315792</v>
      </c>
      <c r="O23" s="42">
        <v>3225</v>
      </c>
      <c r="P23" s="42">
        <v>4135.4466858789629</v>
      </c>
      <c r="Q23" s="42">
        <v>4115.942028985507</v>
      </c>
      <c r="R23" s="42">
        <v>4038.4951881014872</v>
      </c>
      <c r="S23" s="42">
        <v>3601.9862490450728</v>
      </c>
    </row>
    <row r="24" spans="1:32" x14ac:dyDescent="0.25">
      <c r="B24" s="15" t="s">
        <v>264</v>
      </c>
      <c r="C24" s="42">
        <v>22.522522522522522</v>
      </c>
      <c r="D24" s="42">
        <v>45.064377682403432</v>
      </c>
      <c r="E24" s="42">
        <v>56.565656565656568</v>
      </c>
      <c r="F24" s="42">
        <v>58.490566037735846</v>
      </c>
      <c r="G24" s="42">
        <v>70.546737213403887</v>
      </c>
      <c r="H24" s="42">
        <v>85.14190317195326</v>
      </c>
      <c r="I24" s="42">
        <v>78.274760383386578</v>
      </c>
      <c r="J24" s="42">
        <v>85.889570552147234</v>
      </c>
      <c r="K24" s="42">
        <v>92.369477911646584</v>
      </c>
      <c r="L24" s="42">
        <v>88.019559902200498</v>
      </c>
      <c r="M24" s="42">
        <v>89.164785553047409</v>
      </c>
      <c r="N24" s="42">
        <v>72.631578947368425</v>
      </c>
      <c r="O24" s="42">
        <v>72</v>
      </c>
      <c r="P24" s="42">
        <v>54.755043227665709</v>
      </c>
      <c r="Q24" s="42">
        <v>76.086956521739125</v>
      </c>
      <c r="R24" s="42">
        <v>76.115485564304464</v>
      </c>
      <c r="S24" s="42">
        <v>48.128342245989309</v>
      </c>
    </row>
    <row r="25" spans="1:32" x14ac:dyDescent="0.25">
      <c r="B25" s="15" t="s">
        <v>600</v>
      </c>
      <c r="C25" s="42">
        <v>209.45945945945945</v>
      </c>
      <c r="D25" s="42">
        <v>255.36480686695276</v>
      </c>
      <c r="E25" s="42">
        <v>193.93939393939394</v>
      </c>
      <c r="F25" s="42">
        <v>222.64150943396226</v>
      </c>
      <c r="G25" s="42">
        <v>248.67724867724871</v>
      </c>
      <c r="H25" s="42">
        <v>323.87312186978301</v>
      </c>
      <c r="I25" s="42">
        <v>335.46325878594251</v>
      </c>
      <c r="J25" s="42">
        <v>377.3006134969325</v>
      </c>
      <c r="K25" s="42">
        <v>390.89692101740297</v>
      </c>
      <c r="L25" s="42">
        <v>400.97799511002449</v>
      </c>
      <c r="M25" s="42">
        <v>391.64785553047403</v>
      </c>
      <c r="N25" s="42">
        <v>422.10526315789474</v>
      </c>
      <c r="O25" s="42">
        <v>488</v>
      </c>
      <c r="P25" s="42">
        <v>564.84149855907788</v>
      </c>
      <c r="Q25" s="42">
        <v>585.14492753623188</v>
      </c>
      <c r="R25" s="42">
        <v>663.16710411198596</v>
      </c>
      <c r="S25" s="42">
        <v>766.9977081741788</v>
      </c>
    </row>
    <row r="26" spans="1:32" x14ac:dyDescent="0.25">
      <c r="B26" s="15" t="s">
        <v>538</v>
      </c>
      <c r="C26" s="42">
        <v>67.567567567567565</v>
      </c>
      <c r="D26" s="42">
        <v>103.00429184549355</v>
      </c>
      <c r="E26" s="42">
        <v>143.43434343434345</v>
      </c>
      <c r="F26" s="42">
        <v>179.24528301886792</v>
      </c>
      <c r="G26" s="42">
        <v>188.71252204585539</v>
      </c>
      <c r="H26" s="42">
        <v>180.30050083472455</v>
      </c>
      <c r="I26" s="42">
        <v>209.26517571884983</v>
      </c>
      <c r="J26" s="42">
        <v>262.26993865030676</v>
      </c>
      <c r="K26" s="42">
        <v>329.31726907630519</v>
      </c>
      <c r="L26" s="42">
        <v>289.73105134474332</v>
      </c>
      <c r="M26" s="42">
        <v>334.08577878103836</v>
      </c>
      <c r="N26" s="42">
        <v>301.0526315789474</v>
      </c>
      <c r="O26" s="42">
        <v>342</v>
      </c>
      <c r="P26" s="42">
        <v>307.39673390970222</v>
      </c>
      <c r="Q26" s="42">
        <v>336.95652173913038</v>
      </c>
      <c r="R26" s="42">
        <v>412.07349081364828</v>
      </c>
      <c r="S26" s="42">
        <v>426.27960275019103</v>
      </c>
    </row>
    <row r="27" spans="1:32" x14ac:dyDescent="0.25">
      <c r="B27" s="15" t="s">
        <v>539</v>
      </c>
      <c r="C27" s="42">
        <v>15.765765765765765</v>
      </c>
      <c r="D27" s="42">
        <v>15.02145922746781</v>
      </c>
      <c r="E27" s="42">
        <v>18.181818181818183</v>
      </c>
      <c r="F27" s="42">
        <v>20.754716981132074</v>
      </c>
      <c r="G27" s="42">
        <v>56.437389770723108</v>
      </c>
      <c r="H27" s="42">
        <v>38.397328881469114</v>
      </c>
      <c r="I27" s="42">
        <v>73.482428115015978</v>
      </c>
      <c r="J27" s="42">
        <v>61.349693251533743</v>
      </c>
      <c r="K27" s="42">
        <v>89.692101740294518</v>
      </c>
      <c r="L27" s="42">
        <v>51.344743276283623</v>
      </c>
      <c r="M27" s="42">
        <v>57.562076749435668</v>
      </c>
      <c r="N27" s="42">
        <v>44.210526315789473</v>
      </c>
      <c r="O27" s="42">
        <v>55</v>
      </c>
      <c r="P27" s="42">
        <v>64.3611911623439</v>
      </c>
      <c r="Q27" s="42">
        <v>277.17391304347825</v>
      </c>
      <c r="R27" s="42">
        <v>445.31933508311459</v>
      </c>
      <c r="S27" s="42">
        <v>442.32238349885409</v>
      </c>
    </row>
    <row r="28" spans="1:32" x14ac:dyDescent="0.25">
      <c r="B28" s="15" t="s">
        <v>451</v>
      </c>
      <c r="C28" s="42"/>
      <c r="D28" s="42"/>
      <c r="E28" s="42">
        <v>0</v>
      </c>
      <c r="F28" s="42">
        <v>11.320754716981131</v>
      </c>
      <c r="G28" s="42">
        <v>19.40035273368607</v>
      </c>
      <c r="H28" s="42">
        <v>16.694490818030051</v>
      </c>
      <c r="I28" s="42">
        <v>22.364217252396166</v>
      </c>
      <c r="J28" s="42">
        <v>41.411042944785272</v>
      </c>
      <c r="K28" s="42">
        <v>40.160642570281126</v>
      </c>
      <c r="L28" s="42">
        <v>40.342298288508559</v>
      </c>
      <c r="M28" s="42">
        <v>33.860045146726861</v>
      </c>
      <c r="N28" s="42">
        <v>45.263157894736842</v>
      </c>
      <c r="O28" s="42">
        <v>60</v>
      </c>
      <c r="P28" s="42">
        <v>93.179634966378487</v>
      </c>
      <c r="Q28" s="42">
        <v>137.68115942028984</v>
      </c>
      <c r="R28" s="42">
        <v>137.3578302712161</v>
      </c>
      <c r="S28" s="42">
        <v>172.65087853323149</v>
      </c>
    </row>
    <row r="29" spans="1:32" x14ac:dyDescent="0.25">
      <c r="B29" s="15" t="s">
        <v>540</v>
      </c>
      <c r="C29" s="42">
        <v>11.261261261261261</v>
      </c>
      <c r="D29" s="42">
        <v>17.167381974248926</v>
      </c>
      <c r="E29" s="42">
        <v>16.161616161616163</v>
      </c>
      <c r="F29" s="42">
        <v>20.754716981132074</v>
      </c>
      <c r="G29" s="42">
        <v>22.927689594356263</v>
      </c>
      <c r="H29" s="42">
        <v>21.702838063439067</v>
      </c>
      <c r="I29" s="42">
        <v>19.169329073482427</v>
      </c>
      <c r="J29" s="42">
        <v>16.871165644171779</v>
      </c>
      <c r="K29" s="42">
        <v>32.128514056224901</v>
      </c>
      <c r="L29" s="42">
        <v>23.227383863080686</v>
      </c>
      <c r="M29" s="42">
        <v>19.187358916478555</v>
      </c>
      <c r="N29" s="42">
        <v>32.631578947368425</v>
      </c>
      <c r="O29" s="42">
        <v>27</v>
      </c>
      <c r="P29" s="42">
        <v>21.133525456292027</v>
      </c>
      <c r="Q29" s="42">
        <v>71.55797101449275</v>
      </c>
      <c r="R29" s="42">
        <v>31.496062992125985</v>
      </c>
      <c r="S29" s="42">
        <v>21.390374331550802</v>
      </c>
    </row>
    <row r="30" spans="1:32" x14ac:dyDescent="0.25">
      <c r="A30" s="15" t="s">
        <v>547</v>
      </c>
      <c r="B30" s="15" t="s">
        <v>534</v>
      </c>
      <c r="C30" s="42">
        <v>1822.0720720720722</v>
      </c>
      <c r="D30" s="42">
        <v>2124.4635193133045</v>
      </c>
      <c r="E30" s="42">
        <v>1937.3737373737374</v>
      </c>
      <c r="F30" s="42">
        <v>1930.1886792452829</v>
      </c>
      <c r="G30" s="42">
        <v>1922.3985890652559</v>
      </c>
      <c r="H30" s="42">
        <v>1944.9081803005008</v>
      </c>
      <c r="I30" s="42">
        <v>2282.7476038338659</v>
      </c>
      <c r="J30" s="42">
        <v>2569.0184049079753</v>
      </c>
      <c r="K30" s="42">
        <v>2898.259705488621</v>
      </c>
      <c r="L30" s="42">
        <v>2552.5672371638143</v>
      </c>
      <c r="M30" s="42">
        <v>2686.2302483069975</v>
      </c>
      <c r="N30" s="42">
        <v>2838.9473684210529</v>
      </c>
      <c r="O30" s="42">
        <v>2981</v>
      </c>
      <c r="P30" s="42">
        <v>3487.9923150816526</v>
      </c>
      <c r="Q30" s="42">
        <v>3913.0434782608691</v>
      </c>
      <c r="R30" s="42">
        <v>3735.7830271216098</v>
      </c>
      <c r="S30" s="42">
        <v>3261.2681436210851</v>
      </c>
    </row>
    <row r="31" spans="1:32" x14ac:dyDescent="0.25">
      <c r="B31" s="15" t="s">
        <v>666</v>
      </c>
      <c r="C31" s="42">
        <v>1166.6666666666667</v>
      </c>
      <c r="D31" s="42">
        <v>1283.2618025751071</v>
      </c>
      <c r="E31" s="42">
        <v>1250.5050505050506</v>
      </c>
      <c r="F31" s="42">
        <v>1177.3584905660377</v>
      </c>
      <c r="G31" s="42">
        <v>1192.2398589065256</v>
      </c>
      <c r="H31" s="42">
        <v>1101.8363939899834</v>
      </c>
      <c r="I31" s="42">
        <v>1223.6421725239616</v>
      </c>
      <c r="J31" s="42">
        <v>1358.8957055214723</v>
      </c>
      <c r="K31" s="42">
        <v>1526.1044176706828</v>
      </c>
      <c r="L31" s="42">
        <v>1383.8630806845968</v>
      </c>
      <c r="M31" s="42">
        <v>1393.905191873589</v>
      </c>
      <c r="N31" s="42">
        <v>1506.3157894736844</v>
      </c>
      <c r="O31" s="42">
        <v>1722</v>
      </c>
      <c r="P31" s="42">
        <v>2082.6128722382327</v>
      </c>
      <c r="Q31" s="42">
        <v>2215.5797101449275</v>
      </c>
      <c r="R31" s="42">
        <v>2040.2449693788276</v>
      </c>
      <c r="S31" s="42">
        <v>1711.9938884644769</v>
      </c>
      <c r="U31" s="41" t="s">
        <v>651</v>
      </c>
      <c r="AE31" s="41" t="s">
        <v>652</v>
      </c>
    </row>
    <row r="32" spans="1:32" x14ac:dyDescent="0.25">
      <c r="B32" s="15" t="s">
        <v>264</v>
      </c>
      <c r="C32" s="42">
        <v>119.36936936936937</v>
      </c>
      <c r="D32" s="42">
        <v>158.79828326180257</v>
      </c>
      <c r="E32" s="42">
        <v>129.2929292929293</v>
      </c>
      <c r="F32" s="42">
        <v>116.98113207547169</v>
      </c>
      <c r="G32" s="42">
        <v>104.05643738977074</v>
      </c>
      <c r="H32" s="42">
        <v>128.54757929883138</v>
      </c>
      <c r="I32" s="42">
        <v>129.3929712460064</v>
      </c>
      <c r="J32" s="42">
        <v>156.44171779141104</v>
      </c>
      <c r="K32" s="42">
        <v>155.28781793842035</v>
      </c>
      <c r="L32" s="42">
        <v>141.80929095354523</v>
      </c>
      <c r="M32" s="42">
        <v>77.878103837471784</v>
      </c>
      <c r="N32" s="42">
        <v>161.05263157894737</v>
      </c>
      <c r="O32" s="42">
        <v>126</v>
      </c>
      <c r="P32" s="42">
        <v>83.573487031700296</v>
      </c>
      <c r="Q32" s="42">
        <v>96.014492753623173</v>
      </c>
      <c r="R32" s="42">
        <v>118.11023622047244</v>
      </c>
      <c r="S32" s="42">
        <v>78.686019862490454</v>
      </c>
    </row>
    <row r="33" spans="1:19" x14ac:dyDescent="0.25">
      <c r="B33" s="15" t="s">
        <v>600</v>
      </c>
      <c r="C33" s="42">
        <v>409.90990990990991</v>
      </c>
      <c r="D33" s="42">
        <v>551.50214592274676</v>
      </c>
      <c r="E33" s="42">
        <v>391.91919191919192</v>
      </c>
      <c r="F33" s="42">
        <v>405.66037735849056</v>
      </c>
      <c r="G33" s="42">
        <v>395.06172839506178</v>
      </c>
      <c r="H33" s="42">
        <v>464.10684474123542</v>
      </c>
      <c r="I33" s="42">
        <v>690.09584664536737</v>
      </c>
      <c r="J33" s="42">
        <v>802.14723926380361</v>
      </c>
      <c r="K33" s="42">
        <v>888.88888888888891</v>
      </c>
      <c r="L33" s="42">
        <v>820.29339853300735</v>
      </c>
      <c r="M33" s="42">
        <v>869.07449209932281</v>
      </c>
      <c r="N33" s="42">
        <v>821.0526315789474</v>
      </c>
      <c r="O33" s="42">
        <v>792</v>
      </c>
      <c r="P33" s="42">
        <v>892.41114313160426</v>
      </c>
      <c r="Q33" s="42">
        <v>1009.9637681159419</v>
      </c>
      <c r="R33" s="42">
        <v>969.37882764654421</v>
      </c>
      <c r="S33" s="42">
        <v>911.3827349121467</v>
      </c>
    </row>
    <row r="34" spans="1:19" x14ac:dyDescent="0.25">
      <c r="B34" s="15" t="s">
        <v>538</v>
      </c>
      <c r="C34" s="42">
        <v>81.081081081081081</v>
      </c>
      <c r="D34" s="42">
        <v>81.545064377682394</v>
      </c>
      <c r="E34" s="42">
        <v>74.747474747474755</v>
      </c>
      <c r="F34" s="42">
        <v>92.452830188679243</v>
      </c>
      <c r="G34" s="42">
        <v>81.128747795414469</v>
      </c>
      <c r="H34" s="42">
        <v>85.14190317195326</v>
      </c>
      <c r="I34" s="42">
        <v>63.897763578274763</v>
      </c>
      <c r="J34" s="42">
        <v>76.687116564417181</v>
      </c>
      <c r="K34" s="42">
        <v>123.15930388219545</v>
      </c>
      <c r="L34" s="42">
        <v>63.569682151589248</v>
      </c>
      <c r="M34" s="42">
        <v>194.13092550790068</v>
      </c>
      <c r="N34" s="42">
        <v>144.21052631578948</v>
      </c>
      <c r="O34" s="42">
        <v>94</v>
      </c>
      <c r="P34" s="42">
        <v>134.48607108549473</v>
      </c>
      <c r="Q34" s="42">
        <v>184.78260869565216</v>
      </c>
      <c r="R34" s="42">
        <v>188.97637795275591</v>
      </c>
      <c r="S34" s="42">
        <v>138.2734912146677</v>
      </c>
    </row>
    <row r="35" spans="1:19" x14ac:dyDescent="0.25">
      <c r="B35" s="15" t="s">
        <v>539</v>
      </c>
      <c r="C35" s="42">
        <v>27.027027027027028</v>
      </c>
      <c r="D35" s="42">
        <v>32.188841201716734</v>
      </c>
      <c r="E35" s="42">
        <v>26.262626262626263</v>
      </c>
      <c r="F35" s="42">
        <v>33.962264150943398</v>
      </c>
      <c r="G35" s="42">
        <v>40.564373897707235</v>
      </c>
      <c r="H35" s="42">
        <v>36.727879799666113</v>
      </c>
      <c r="I35" s="42">
        <v>31.948881789137381</v>
      </c>
      <c r="J35" s="42">
        <v>44.478527607361961</v>
      </c>
      <c r="K35" s="42">
        <v>95.046854082998664</v>
      </c>
      <c r="L35" s="42">
        <v>48.899755501222494</v>
      </c>
      <c r="M35" s="42">
        <v>45.146726862302479</v>
      </c>
      <c r="N35" s="42">
        <v>63.15789473684211</v>
      </c>
      <c r="O35" s="42">
        <v>32</v>
      </c>
      <c r="P35" s="42">
        <v>98.943323727185401</v>
      </c>
      <c r="Q35" s="42">
        <v>124.09420289855072</v>
      </c>
      <c r="R35" s="42">
        <v>126.85914260717411</v>
      </c>
      <c r="S35" s="42">
        <v>170.35905271199388</v>
      </c>
    </row>
    <row r="36" spans="1:19" x14ac:dyDescent="0.25">
      <c r="B36" s="15" t="s">
        <v>451</v>
      </c>
      <c r="C36" s="42"/>
      <c r="D36" s="42"/>
      <c r="E36" s="42">
        <v>46.464646464646464</v>
      </c>
      <c r="F36" s="42">
        <v>62.264150943396224</v>
      </c>
      <c r="G36" s="42">
        <v>77.60141093474428</v>
      </c>
      <c r="H36" s="42">
        <v>86.811352253756269</v>
      </c>
      <c r="I36" s="42">
        <v>92.651757188498408</v>
      </c>
      <c r="J36" s="42">
        <v>85.889570552147234</v>
      </c>
      <c r="K36" s="42">
        <v>65.595716198125842</v>
      </c>
      <c r="L36" s="42">
        <v>63.569682151589248</v>
      </c>
      <c r="M36" s="42">
        <v>81.264108352144476</v>
      </c>
      <c r="N36" s="42">
        <v>110.52631578947368</v>
      </c>
      <c r="O36" s="42">
        <v>160</v>
      </c>
      <c r="P36" s="42">
        <v>153.69836695485111</v>
      </c>
      <c r="Q36" s="42">
        <v>176.63043478260869</v>
      </c>
      <c r="R36" s="42">
        <v>180.22747156605425</v>
      </c>
      <c r="S36" s="42">
        <v>221.54316271963333</v>
      </c>
    </row>
    <row r="37" spans="1:19" x14ac:dyDescent="0.25">
      <c r="B37" s="15" t="s">
        <v>540</v>
      </c>
      <c r="C37" s="42">
        <v>15.765765765765765</v>
      </c>
      <c r="D37" s="42">
        <v>19.313304721030043</v>
      </c>
      <c r="E37" s="42">
        <v>18.181818181818183</v>
      </c>
      <c r="F37" s="42">
        <v>41.509433962264147</v>
      </c>
      <c r="G37" s="42">
        <v>31.74603174603175</v>
      </c>
      <c r="H37" s="42">
        <v>40.066777963272123</v>
      </c>
      <c r="I37" s="42">
        <v>51.118210862619812</v>
      </c>
      <c r="J37" s="42">
        <v>44.478527607361961</v>
      </c>
      <c r="K37" s="42">
        <v>44.176706827309239</v>
      </c>
      <c r="L37" s="42">
        <v>30.562347188264059</v>
      </c>
      <c r="M37" s="42">
        <v>23.702031602708804</v>
      </c>
      <c r="N37" s="42">
        <v>31.578947368421055</v>
      </c>
      <c r="O37" s="42">
        <v>56</v>
      </c>
      <c r="P37" s="42">
        <v>41.306436119116235</v>
      </c>
      <c r="Q37" s="42">
        <v>106.88405797101449</v>
      </c>
      <c r="R37" s="42">
        <v>112.86089238845145</v>
      </c>
      <c r="S37" s="42">
        <v>29.02979373567609</v>
      </c>
    </row>
    <row r="38" spans="1:19" x14ac:dyDescent="0.25">
      <c r="A38" s="15" t="s">
        <v>548</v>
      </c>
      <c r="B38" s="15" t="s">
        <v>534</v>
      </c>
      <c r="C38" s="42">
        <v>569.81981981981983</v>
      </c>
      <c r="D38" s="42">
        <v>673.81974248927031</v>
      </c>
      <c r="E38" s="42">
        <v>795.95959595959596</v>
      </c>
      <c r="F38" s="42">
        <v>898.11320754716974</v>
      </c>
      <c r="G38" s="42">
        <v>910.05291005291019</v>
      </c>
      <c r="H38" s="42">
        <v>1033.3889816360602</v>
      </c>
      <c r="I38" s="42">
        <v>1298.7220447284344</v>
      </c>
      <c r="J38" s="42">
        <v>1386.5030674846626</v>
      </c>
      <c r="K38" s="42">
        <v>1488.6211512717537</v>
      </c>
      <c r="L38" s="42">
        <v>2078.2396088019559</v>
      </c>
      <c r="M38" s="42">
        <v>2053.0474040632052</v>
      </c>
      <c r="N38" s="42">
        <v>1954.7368421052633</v>
      </c>
      <c r="O38" s="42">
        <v>1886</v>
      </c>
      <c r="P38" s="42">
        <v>2489.9135446685882</v>
      </c>
      <c r="Q38" s="42">
        <v>2565.2173913043475</v>
      </c>
      <c r="R38" s="42">
        <v>2657.0428696412946</v>
      </c>
      <c r="S38" s="42">
        <v>2459.1291061879297</v>
      </c>
    </row>
    <row r="39" spans="1:19" x14ac:dyDescent="0.25">
      <c r="B39" s="15" t="s">
        <v>666</v>
      </c>
      <c r="C39" s="42">
        <v>378.37837837837839</v>
      </c>
      <c r="D39" s="42">
        <v>414.16309012875536</v>
      </c>
      <c r="E39" s="42">
        <v>486.86868686868689</v>
      </c>
      <c r="F39" s="42">
        <v>541.5094339622641</v>
      </c>
      <c r="G39" s="42">
        <v>553.79188712522046</v>
      </c>
      <c r="H39" s="42">
        <v>602.67111853088488</v>
      </c>
      <c r="I39" s="42">
        <v>690.09584664536737</v>
      </c>
      <c r="J39" s="42">
        <v>762.2699386503067</v>
      </c>
      <c r="K39" s="42">
        <v>768.40696117804555</v>
      </c>
      <c r="L39" s="42">
        <v>995.11002444987776</v>
      </c>
      <c r="M39" s="42">
        <v>986.45598194130923</v>
      </c>
      <c r="N39" s="42">
        <v>995.78947368421052</v>
      </c>
      <c r="O39" s="42">
        <v>1018</v>
      </c>
      <c r="P39" s="42">
        <v>1363.1123919308359</v>
      </c>
      <c r="Q39" s="42">
        <v>1469.2028985507245</v>
      </c>
      <c r="R39" s="42">
        <v>1552.0559930008749</v>
      </c>
      <c r="S39" s="42">
        <v>1310.9243697478992</v>
      </c>
    </row>
    <row r="40" spans="1:19" x14ac:dyDescent="0.25">
      <c r="B40" s="15" t="s">
        <v>264</v>
      </c>
      <c r="C40" s="42">
        <v>99.099099099099092</v>
      </c>
      <c r="D40" s="42">
        <v>109.4420600858369</v>
      </c>
      <c r="E40" s="42">
        <v>123.23232323232324</v>
      </c>
      <c r="F40" s="42">
        <v>158.49056603773585</v>
      </c>
      <c r="G40" s="42">
        <v>165.78483245149914</v>
      </c>
      <c r="H40" s="42">
        <v>181.96994991652755</v>
      </c>
      <c r="I40" s="42">
        <v>202.87539936102237</v>
      </c>
      <c r="J40" s="42">
        <v>167.17791411042944</v>
      </c>
      <c r="K40" s="42">
        <v>184.73895582329317</v>
      </c>
      <c r="L40" s="42">
        <v>195.59902200488997</v>
      </c>
      <c r="M40" s="42">
        <v>259.59367945823925</v>
      </c>
      <c r="N40" s="42">
        <v>320</v>
      </c>
      <c r="O40" s="42">
        <v>243</v>
      </c>
      <c r="P40" s="42">
        <v>214.21709894332375</v>
      </c>
      <c r="Q40" s="42">
        <v>185.68840579710144</v>
      </c>
      <c r="R40" s="42">
        <v>145.2318460192476</v>
      </c>
      <c r="S40" s="42">
        <v>154.31627196333079</v>
      </c>
    </row>
    <row r="41" spans="1:19" x14ac:dyDescent="0.25">
      <c r="B41" s="15" t="s">
        <v>600</v>
      </c>
      <c r="C41" s="42">
        <v>69.819819819819813</v>
      </c>
      <c r="D41" s="42">
        <v>120.17167381974248</v>
      </c>
      <c r="E41" s="42">
        <v>137.37373737373738</v>
      </c>
      <c r="F41" s="42">
        <v>149.0566037735849</v>
      </c>
      <c r="G41" s="42">
        <v>132.27513227513228</v>
      </c>
      <c r="H41" s="42">
        <v>185.30884808013357</v>
      </c>
      <c r="I41" s="42">
        <v>301.91693290734827</v>
      </c>
      <c r="J41" s="42">
        <v>351.22699386503064</v>
      </c>
      <c r="K41" s="42">
        <v>405.62248995983936</v>
      </c>
      <c r="L41" s="42">
        <v>655.25672371638143</v>
      </c>
      <c r="M41" s="42">
        <v>638.82618510158011</v>
      </c>
      <c r="N41" s="42">
        <v>437.89473684210526</v>
      </c>
      <c r="O41" s="42">
        <v>409</v>
      </c>
      <c r="P41" s="42">
        <v>589.8174831892411</v>
      </c>
      <c r="Q41" s="42">
        <v>633.15217391304338</v>
      </c>
      <c r="R41" s="42">
        <v>626.42169728783904</v>
      </c>
      <c r="S41" s="42">
        <v>583.65164247517191</v>
      </c>
    </row>
    <row r="42" spans="1:19" x14ac:dyDescent="0.25">
      <c r="B42" s="15" t="s">
        <v>538</v>
      </c>
      <c r="C42" s="42">
        <v>11.261261261261261</v>
      </c>
      <c r="D42" s="42">
        <v>15.02145922746781</v>
      </c>
      <c r="E42" s="42">
        <v>34.343434343434346</v>
      </c>
      <c r="F42" s="42">
        <v>22.641509433962263</v>
      </c>
      <c r="G42" s="42">
        <v>22.927689594356263</v>
      </c>
      <c r="H42" s="42">
        <v>25.041736227045075</v>
      </c>
      <c r="I42" s="42">
        <v>35.143769968051117</v>
      </c>
      <c r="J42" s="42">
        <v>44.478527607361961</v>
      </c>
      <c r="K42" s="42">
        <v>50.870147255689425</v>
      </c>
      <c r="L42" s="42">
        <v>92.909535452322743</v>
      </c>
      <c r="M42" s="42">
        <v>69.97742663656885</v>
      </c>
      <c r="N42" s="42">
        <v>86.31578947368422</v>
      </c>
      <c r="O42" s="42">
        <v>101</v>
      </c>
      <c r="P42" s="42">
        <v>119.11623439000961</v>
      </c>
      <c r="Q42" s="42">
        <v>126.81159420289853</v>
      </c>
      <c r="R42" s="42">
        <v>98.862642169728787</v>
      </c>
      <c r="S42" s="42">
        <v>118.41100076394194</v>
      </c>
    </row>
    <row r="43" spans="1:19" x14ac:dyDescent="0.25">
      <c r="B43" s="15" t="s">
        <v>539</v>
      </c>
      <c r="C43" s="42">
        <v>4.5045045045045047</v>
      </c>
      <c r="D43" s="42">
        <v>4.2918454935622314</v>
      </c>
      <c r="E43" s="42">
        <v>4.0404040404040407</v>
      </c>
      <c r="F43" s="42">
        <v>1.8867924528301885</v>
      </c>
      <c r="G43" s="42">
        <v>7.0546737213403885</v>
      </c>
      <c r="H43" s="42">
        <v>6.67779632721202</v>
      </c>
      <c r="I43" s="42">
        <v>15.974440894568691</v>
      </c>
      <c r="J43" s="42">
        <v>21.472392638036808</v>
      </c>
      <c r="K43" s="42">
        <v>18.741633199464523</v>
      </c>
      <c r="L43" s="42">
        <v>56.234718826405874</v>
      </c>
      <c r="M43" s="42">
        <v>28.216704288939052</v>
      </c>
      <c r="N43" s="42">
        <v>14.736842105263159</v>
      </c>
      <c r="O43" s="42">
        <v>26</v>
      </c>
      <c r="P43" s="42">
        <v>44.188280499519699</v>
      </c>
      <c r="Q43" s="42">
        <v>13.586956521739129</v>
      </c>
      <c r="R43" s="42">
        <v>85.739282589676293</v>
      </c>
      <c r="S43" s="42">
        <v>48.128342245989309</v>
      </c>
    </row>
    <row r="44" spans="1:19" x14ac:dyDescent="0.25">
      <c r="B44" s="15" t="s">
        <v>451</v>
      </c>
      <c r="C44" s="42"/>
      <c r="D44" s="42"/>
      <c r="E44" s="42">
        <v>4.0404040404040407</v>
      </c>
      <c r="F44" s="42">
        <v>11.320754716981131</v>
      </c>
      <c r="G44" s="42">
        <v>19.40035273368607</v>
      </c>
      <c r="H44" s="42">
        <v>25.041736227045075</v>
      </c>
      <c r="I44" s="42">
        <v>38.338658146964853</v>
      </c>
      <c r="J44" s="42">
        <v>27.607361963190183</v>
      </c>
      <c r="K44" s="42">
        <v>48.192771084337352</v>
      </c>
      <c r="L44" s="42">
        <v>58.679706601466997</v>
      </c>
      <c r="M44" s="42">
        <v>54.176072234762977</v>
      </c>
      <c r="N44" s="42">
        <v>82.10526315789474</v>
      </c>
      <c r="O44" s="42">
        <v>77</v>
      </c>
      <c r="P44" s="42">
        <v>108.54947166186361</v>
      </c>
      <c r="Q44" s="42">
        <v>113.22463768115941</v>
      </c>
      <c r="R44" s="42">
        <v>131.23359580052494</v>
      </c>
      <c r="S44" s="42">
        <v>184.11000763941942</v>
      </c>
    </row>
    <row r="45" spans="1:19" x14ac:dyDescent="0.25">
      <c r="B45" s="15" t="s">
        <v>540</v>
      </c>
      <c r="C45" s="42">
        <v>9.0090090090090094</v>
      </c>
      <c r="D45" s="42">
        <v>12.875536480686694</v>
      </c>
      <c r="E45" s="42">
        <v>4.0404040404040407</v>
      </c>
      <c r="F45" s="42">
        <v>13.20754716981132</v>
      </c>
      <c r="G45" s="42">
        <v>8.8183421516754859</v>
      </c>
      <c r="H45" s="42">
        <v>6.67779632721202</v>
      </c>
      <c r="I45" s="42">
        <v>14.376996805111821</v>
      </c>
      <c r="J45" s="42">
        <v>13.803680981595091</v>
      </c>
      <c r="K45" s="42">
        <v>13.386880856760374</v>
      </c>
      <c r="L45" s="42">
        <v>25.672371638141811</v>
      </c>
      <c r="M45" s="42">
        <v>14.672686230248306</v>
      </c>
      <c r="N45" s="42">
        <v>17.894736842105264</v>
      </c>
      <c r="O45" s="42">
        <v>12</v>
      </c>
      <c r="P45" s="42">
        <v>51.873198847262252</v>
      </c>
      <c r="Q45" s="42">
        <v>22.644927536231883</v>
      </c>
      <c r="R45" s="42">
        <v>18.372703412073491</v>
      </c>
      <c r="S45" s="42">
        <v>59.587471352177239</v>
      </c>
    </row>
    <row r="46" spans="1:19" x14ac:dyDescent="0.25">
      <c r="A46" s="15" t="s">
        <v>549</v>
      </c>
      <c r="B46" s="15" t="s">
        <v>534</v>
      </c>
      <c r="C46" s="42">
        <v>1659.9099099099099</v>
      </c>
      <c r="D46" s="42">
        <v>1804.7210300429183</v>
      </c>
      <c r="E46" s="42">
        <v>1878.7878787878788</v>
      </c>
      <c r="F46" s="42">
        <v>1994.3396226415093</v>
      </c>
      <c r="G46" s="42">
        <v>2398.5890652557323</v>
      </c>
      <c r="H46" s="42">
        <v>2689.482470784641</v>
      </c>
      <c r="I46" s="42">
        <v>2840.2555910543133</v>
      </c>
      <c r="J46" s="42">
        <v>3938.6503067484659</v>
      </c>
      <c r="K46" s="42">
        <v>4752.3427041499335</v>
      </c>
      <c r="L46" s="42">
        <v>5199.2665036674816</v>
      </c>
      <c r="M46" s="42">
        <v>5181.7155756207676</v>
      </c>
      <c r="N46" s="42">
        <v>5511.5789473684217</v>
      </c>
      <c r="O46" s="42">
        <v>6232</v>
      </c>
      <c r="P46" s="42">
        <v>6977.9058597502408</v>
      </c>
      <c r="Q46" s="42">
        <v>7185.688405797101</v>
      </c>
      <c r="R46" s="42">
        <v>6916.885389326334</v>
      </c>
      <c r="S46" s="42">
        <v>6851.7952635599695</v>
      </c>
    </row>
    <row r="47" spans="1:19" x14ac:dyDescent="0.25">
      <c r="B47" s="15" t="s">
        <v>666</v>
      </c>
      <c r="C47" s="42">
        <v>1146.3963963963963</v>
      </c>
      <c r="D47" s="42">
        <v>1227.4678111587982</v>
      </c>
      <c r="E47" s="42">
        <v>1296.969696969697</v>
      </c>
      <c r="F47" s="42">
        <v>1367.9245283018868</v>
      </c>
      <c r="G47" s="42">
        <v>1604.9382716049383</v>
      </c>
      <c r="H47" s="42">
        <v>1759.5993322203674</v>
      </c>
      <c r="I47" s="42">
        <v>1835.4632587859426</v>
      </c>
      <c r="J47" s="42">
        <v>2495.3987730061349</v>
      </c>
      <c r="K47" s="42">
        <v>3018.7416331994646</v>
      </c>
      <c r="L47" s="42">
        <v>3551.3447432762837</v>
      </c>
      <c r="M47" s="42">
        <v>3611.7381489841987</v>
      </c>
      <c r="N47" s="42">
        <v>3970.5263157894738</v>
      </c>
      <c r="O47" s="42">
        <v>4330</v>
      </c>
      <c r="P47" s="42">
        <v>4941.402497598463</v>
      </c>
      <c r="Q47" s="42">
        <v>4832.427536231884</v>
      </c>
      <c r="R47" s="42">
        <v>4823.2720909886266</v>
      </c>
      <c r="S47" s="42">
        <v>4473.6440030557678</v>
      </c>
    </row>
    <row r="48" spans="1:19" x14ac:dyDescent="0.25">
      <c r="B48" s="15" t="s">
        <v>264</v>
      </c>
      <c r="C48" s="42">
        <v>49.549549549549546</v>
      </c>
      <c r="D48" s="42">
        <v>81.545064377682394</v>
      </c>
      <c r="E48" s="42">
        <v>80.808080808080803</v>
      </c>
      <c r="F48" s="42">
        <v>77.35849056603773</v>
      </c>
      <c r="G48" s="42">
        <v>84.656084656084658</v>
      </c>
      <c r="H48" s="42">
        <v>101.83639398998331</v>
      </c>
      <c r="I48" s="42">
        <v>62.300319488817891</v>
      </c>
      <c r="J48" s="42">
        <v>113.49693251533742</v>
      </c>
      <c r="K48" s="42">
        <v>136.54618473895582</v>
      </c>
      <c r="L48" s="42">
        <v>114.91442542787287</v>
      </c>
      <c r="M48" s="42">
        <v>130.92550790067719</v>
      </c>
      <c r="N48" s="42">
        <v>83.15789473684211</v>
      </c>
      <c r="O48" s="42">
        <v>95</v>
      </c>
      <c r="P48" s="42">
        <v>116.23439000960616</v>
      </c>
      <c r="Q48" s="42">
        <v>168.47826086956519</v>
      </c>
      <c r="R48" s="42">
        <v>113.73578302712161</v>
      </c>
      <c r="S48" s="42">
        <v>155.84415584415586</v>
      </c>
    </row>
    <row r="49" spans="1:31" x14ac:dyDescent="0.25">
      <c r="B49" s="15" t="s">
        <v>600</v>
      </c>
      <c r="C49" s="42">
        <v>207.2072072072072</v>
      </c>
      <c r="D49" s="42">
        <v>212.44635193133047</v>
      </c>
      <c r="E49" s="42">
        <v>200</v>
      </c>
      <c r="F49" s="42">
        <v>186.79245283018867</v>
      </c>
      <c r="G49" s="42">
        <v>206.34920634920636</v>
      </c>
      <c r="H49" s="42">
        <v>298.83138564273793</v>
      </c>
      <c r="I49" s="42">
        <v>413.73801916932905</v>
      </c>
      <c r="J49" s="42">
        <v>538.34355828220862</v>
      </c>
      <c r="K49" s="42">
        <v>522.08835341365466</v>
      </c>
      <c r="L49" s="42">
        <v>667.48166259168704</v>
      </c>
      <c r="M49" s="42">
        <v>618.51015801354401</v>
      </c>
      <c r="N49" s="42">
        <v>553.68421052631584</v>
      </c>
      <c r="O49" s="42">
        <v>679</v>
      </c>
      <c r="P49" s="42">
        <v>761.76753121998081</v>
      </c>
      <c r="Q49" s="42">
        <v>815.21739130434776</v>
      </c>
      <c r="R49" s="42">
        <v>793.52580927384076</v>
      </c>
      <c r="S49" s="42">
        <v>759.35828877005349</v>
      </c>
    </row>
    <row r="50" spans="1:31" x14ac:dyDescent="0.25">
      <c r="B50" s="15" t="s">
        <v>538</v>
      </c>
      <c r="C50" s="42">
        <v>47.297297297297298</v>
      </c>
      <c r="D50" s="42">
        <v>70.815450643776813</v>
      </c>
      <c r="E50" s="42">
        <v>88.888888888888886</v>
      </c>
      <c r="F50" s="42">
        <v>116.98113207547169</v>
      </c>
      <c r="G50" s="42">
        <v>132.27513227513228</v>
      </c>
      <c r="H50" s="42">
        <v>153.58931552587646</v>
      </c>
      <c r="I50" s="42">
        <v>154.95207667731628</v>
      </c>
      <c r="J50" s="42">
        <v>294.47852760736197</v>
      </c>
      <c r="K50" s="42">
        <v>649.26372155287822</v>
      </c>
      <c r="L50" s="42">
        <v>429.0953545232274</v>
      </c>
      <c r="M50" s="42">
        <v>378.10383747178327</v>
      </c>
      <c r="N50" s="42">
        <v>451.5789473684211</v>
      </c>
      <c r="O50" s="42">
        <v>518</v>
      </c>
      <c r="P50" s="42">
        <v>487.03170028818448</v>
      </c>
      <c r="Q50" s="42">
        <v>700.18115942028976</v>
      </c>
      <c r="R50" s="42">
        <v>435.69553805774279</v>
      </c>
      <c r="S50" s="42">
        <v>591.29106187929722</v>
      </c>
      <c r="U50" s="41" t="s">
        <v>653</v>
      </c>
      <c r="AE50" s="41" t="s">
        <v>776</v>
      </c>
    </row>
    <row r="51" spans="1:31" x14ac:dyDescent="0.25">
      <c r="B51" s="15" t="s">
        <v>539</v>
      </c>
      <c r="C51" s="42">
        <v>193.69369369369369</v>
      </c>
      <c r="D51" s="42">
        <v>197.42489270386264</v>
      </c>
      <c r="E51" s="42">
        <v>189.8989898989899</v>
      </c>
      <c r="F51" s="42">
        <v>215.09433962264148</v>
      </c>
      <c r="G51" s="42">
        <v>303.35097001763671</v>
      </c>
      <c r="H51" s="42">
        <v>330.55091819699499</v>
      </c>
      <c r="I51" s="42">
        <v>319.4888178913738</v>
      </c>
      <c r="J51" s="42">
        <v>355.82822085889569</v>
      </c>
      <c r="K51" s="42">
        <v>345.38152610441767</v>
      </c>
      <c r="L51" s="42">
        <v>320.29339853300735</v>
      </c>
      <c r="M51" s="42">
        <v>345.372460496614</v>
      </c>
      <c r="N51" s="42">
        <v>361.0526315789474</v>
      </c>
      <c r="O51" s="42">
        <v>473</v>
      </c>
      <c r="P51" s="42">
        <v>509.12584053794433</v>
      </c>
      <c r="Q51" s="42">
        <v>489.13043478260863</v>
      </c>
      <c r="R51" s="42">
        <v>507.43657042869643</v>
      </c>
      <c r="S51" s="42">
        <v>589.76317799847209</v>
      </c>
    </row>
    <row r="52" spans="1:31" x14ac:dyDescent="0.25">
      <c r="B52" s="15" t="s">
        <v>451</v>
      </c>
      <c r="C52" s="42"/>
      <c r="D52" s="42"/>
      <c r="E52" s="42">
        <v>10.1010101010101</v>
      </c>
      <c r="F52" s="42">
        <v>16.981132075471699</v>
      </c>
      <c r="G52" s="42">
        <v>47.61904761904762</v>
      </c>
      <c r="H52" s="42">
        <v>31.719532554257096</v>
      </c>
      <c r="I52" s="42">
        <v>43.130990415335461</v>
      </c>
      <c r="J52" s="42">
        <v>79.754601226993856</v>
      </c>
      <c r="K52" s="42">
        <v>58.90227576974565</v>
      </c>
      <c r="L52" s="42">
        <v>69.682151589242054</v>
      </c>
      <c r="M52" s="42">
        <v>58.690744920993225</v>
      </c>
      <c r="N52" s="42">
        <v>67.368421052631575</v>
      </c>
      <c r="O52" s="42">
        <v>86</v>
      </c>
      <c r="P52" s="42">
        <v>124.87992315081654</v>
      </c>
      <c r="Q52" s="42">
        <v>131.34057971014491</v>
      </c>
      <c r="R52" s="42">
        <v>181.10236220472441</v>
      </c>
      <c r="S52" s="42">
        <v>188.69365928189458</v>
      </c>
    </row>
    <row r="53" spans="1:31" x14ac:dyDescent="0.25">
      <c r="B53" s="15" t="s">
        <v>540</v>
      </c>
      <c r="C53" s="42">
        <v>13.513513513513514</v>
      </c>
      <c r="D53" s="42">
        <v>15.02145922746781</v>
      </c>
      <c r="E53" s="42">
        <v>12.121212121212121</v>
      </c>
      <c r="F53" s="42">
        <v>13.20754716981132</v>
      </c>
      <c r="G53" s="42">
        <v>19.40035273368607</v>
      </c>
      <c r="H53" s="42">
        <v>16.694490818030051</v>
      </c>
      <c r="I53" s="42">
        <v>11.182108626198083</v>
      </c>
      <c r="J53" s="42">
        <v>61.349693251533743</v>
      </c>
      <c r="K53" s="42">
        <v>20.080321285140563</v>
      </c>
      <c r="L53" s="42">
        <v>46.454767726161371</v>
      </c>
      <c r="M53" s="42">
        <v>38.37471783295711</v>
      </c>
      <c r="N53" s="42">
        <v>24.210526315789476</v>
      </c>
      <c r="O53" s="42">
        <v>52</v>
      </c>
      <c r="P53" s="42">
        <v>37.463976945244958</v>
      </c>
      <c r="Q53" s="42">
        <v>48.007246376811587</v>
      </c>
      <c r="R53" s="42">
        <v>62.117235345581804</v>
      </c>
      <c r="S53" s="42">
        <v>93.200916730328501</v>
      </c>
    </row>
    <row r="54" spans="1:31" x14ac:dyDescent="0.25">
      <c r="A54" s="15" t="s">
        <v>550</v>
      </c>
      <c r="B54" s="15" t="s">
        <v>534</v>
      </c>
      <c r="C54" s="42">
        <v>439.18918918918916</v>
      </c>
      <c r="D54" s="42">
        <v>474.24892703862656</v>
      </c>
      <c r="E54" s="42">
        <v>462.62626262626264</v>
      </c>
      <c r="F54" s="42">
        <v>443.3962264150943</v>
      </c>
      <c r="G54" s="42">
        <v>500.8818342151676</v>
      </c>
      <c r="H54" s="42">
        <v>520.86811352253756</v>
      </c>
      <c r="I54" s="42">
        <v>560.70287539936101</v>
      </c>
      <c r="J54" s="42">
        <v>621.16564417177915</v>
      </c>
      <c r="K54" s="42">
        <v>447.12182061579654</v>
      </c>
      <c r="L54" s="42">
        <v>312.95843520782398</v>
      </c>
      <c r="M54" s="42">
        <v>258.46501128668172</v>
      </c>
      <c r="N54" s="42">
        <v>257.89473684210526</v>
      </c>
      <c r="O54" s="42">
        <v>356</v>
      </c>
      <c r="P54" s="42">
        <v>383.28530259365999</v>
      </c>
      <c r="Q54" s="42">
        <v>371.37681159420288</v>
      </c>
      <c r="R54" s="42">
        <v>464.56692913385825</v>
      </c>
      <c r="S54" s="42">
        <v>478.99159663865549</v>
      </c>
    </row>
    <row r="55" spans="1:31" x14ac:dyDescent="0.25">
      <c r="B55" s="15" t="s">
        <v>666</v>
      </c>
      <c r="C55" s="42">
        <v>240.99099099099098</v>
      </c>
      <c r="D55" s="42">
        <v>240.34334763948496</v>
      </c>
      <c r="E55" s="42">
        <v>246.46464646464648</v>
      </c>
      <c r="F55" s="42">
        <v>239.62264150943395</v>
      </c>
      <c r="G55" s="42">
        <v>264.55026455026456</v>
      </c>
      <c r="H55" s="42">
        <v>270.45075125208683</v>
      </c>
      <c r="I55" s="42">
        <v>295.52715654952078</v>
      </c>
      <c r="J55" s="42">
        <v>334.35582822085888</v>
      </c>
      <c r="K55" s="42">
        <v>250.33467202141901</v>
      </c>
      <c r="L55" s="42">
        <v>163.81418092909536</v>
      </c>
      <c r="M55" s="42">
        <v>158.0135440180587</v>
      </c>
      <c r="N55" s="42">
        <v>158.94736842105263</v>
      </c>
      <c r="O55" s="42">
        <v>225</v>
      </c>
      <c r="P55" s="42">
        <v>179.63496637848223</v>
      </c>
      <c r="Q55" s="42">
        <v>188.40579710144925</v>
      </c>
      <c r="R55" s="42">
        <v>290.4636920384952</v>
      </c>
      <c r="S55" s="42">
        <v>249.04507257448435</v>
      </c>
    </row>
    <row r="56" spans="1:31" x14ac:dyDescent="0.25">
      <c r="B56" s="15" t="s">
        <v>264</v>
      </c>
      <c r="C56" s="42">
        <v>27.027027027027028</v>
      </c>
      <c r="D56" s="42">
        <v>38.626609442060087</v>
      </c>
      <c r="E56" s="42">
        <v>26.262626262626263</v>
      </c>
      <c r="F56" s="42">
        <v>35.849056603773583</v>
      </c>
      <c r="G56" s="42">
        <v>56.437389770723108</v>
      </c>
      <c r="H56" s="42">
        <v>55.091819699499169</v>
      </c>
      <c r="I56" s="42">
        <v>39.936102236421725</v>
      </c>
      <c r="J56" s="42">
        <v>61.349693251533743</v>
      </c>
      <c r="K56" s="42">
        <v>26.773761713520749</v>
      </c>
      <c r="L56" s="42">
        <v>25.672371638141811</v>
      </c>
      <c r="M56" s="42">
        <v>19.187358916478555</v>
      </c>
      <c r="N56" s="42">
        <v>11.578947368421053</v>
      </c>
      <c r="O56" s="42">
        <v>13</v>
      </c>
      <c r="P56" s="42">
        <v>18.25168107588857</v>
      </c>
      <c r="Q56" s="42">
        <v>17.210144927536231</v>
      </c>
      <c r="R56" s="42">
        <v>23.622047244094489</v>
      </c>
      <c r="S56" s="42">
        <v>33.613445378151262</v>
      </c>
    </row>
    <row r="57" spans="1:31" x14ac:dyDescent="0.25">
      <c r="B57" s="15" t="s">
        <v>600</v>
      </c>
      <c r="C57" s="42">
        <v>103.6036036036036</v>
      </c>
      <c r="D57" s="42">
        <v>124.46351931330472</v>
      </c>
      <c r="E57" s="42">
        <v>98.98989898989899</v>
      </c>
      <c r="F57" s="42">
        <v>107.54716981132074</v>
      </c>
      <c r="G57" s="42">
        <v>86.41975308641976</v>
      </c>
      <c r="H57" s="42">
        <v>110.18363939899834</v>
      </c>
      <c r="I57" s="42">
        <v>159.7444089456869</v>
      </c>
      <c r="J57" s="42">
        <v>156.44171779141104</v>
      </c>
      <c r="K57" s="42">
        <v>132.53012048192772</v>
      </c>
      <c r="L57" s="42">
        <v>99.022004889975562</v>
      </c>
      <c r="M57" s="42">
        <v>59.819413092550789</v>
      </c>
      <c r="N57" s="42">
        <v>53.684210526315795</v>
      </c>
      <c r="O57" s="42">
        <v>94</v>
      </c>
      <c r="P57" s="42">
        <v>109.51008645533142</v>
      </c>
      <c r="Q57" s="42">
        <v>88.768115942028984</v>
      </c>
      <c r="R57" s="42">
        <v>77.865266841644797</v>
      </c>
      <c r="S57" s="42">
        <v>113.06340718105425</v>
      </c>
    </row>
    <row r="58" spans="1:31" x14ac:dyDescent="0.25">
      <c r="B58" s="15" t="s">
        <v>538</v>
      </c>
      <c r="C58" s="42">
        <v>45.045045045045043</v>
      </c>
      <c r="D58" s="42">
        <v>45.064377682403432</v>
      </c>
      <c r="E58" s="42">
        <v>76.767676767676775</v>
      </c>
      <c r="F58" s="42">
        <v>43.39622641509434</v>
      </c>
      <c r="G58" s="42">
        <v>61.728395061728399</v>
      </c>
      <c r="H58" s="42">
        <v>50.083472454090149</v>
      </c>
      <c r="I58" s="42">
        <v>28.753993610223642</v>
      </c>
      <c r="J58" s="42">
        <v>38.343558282208591</v>
      </c>
      <c r="K58" s="42">
        <v>20.080321285140563</v>
      </c>
      <c r="L58" s="42">
        <v>11.002444987775062</v>
      </c>
      <c r="M58" s="42">
        <v>12.415349887133182</v>
      </c>
      <c r="N58" s="42">
        <v>13.684210526315789</v>
      </c>
      <c r="O58" s="42">
        <v>13</v>
      </c>
      <c r="P58" s="42">
        <v>31.700288184438044</v>
      </c>
      <c r="Q58" s="42">
        <v>27.173913043478258</v>
      </c>
      <c r="R58" s="42">
        <v>27.121609798775154</v>
      </c>
      <c r="S58" s="42">
        <v>28.265851795263561</v>
      </c>
    </row>
    <row r="59" spans="1:31" x14ac:dyDescent="0.25">
      <c r="B59" s="15" t="s">
        <v>539</v>
      </c>
      <c r="C59" s="42">
        <v>18.018018018018019</v>
      </c>
      <c r="D59" s="42">
        <v>19.313304721030043</v>
      </c>
      <c r="E59" s="42">
        <v>6.0606060606060606</v>
      </c>
      <c r="F59" s="42">
        <v>3.773584905660377</v>
      </c>
      <c r="G59" s="42">
        <v>7.0546737213403885</v>
      </c>
      <c r="H59" s="42">
        <v>13.35559265442404</v>
      </c>
      <c r="I59" s="42">
        <v>3.1948881789137382</v>
      </c>
      <c r="J59" s="42">
        <v>3.0674846625766872</v>
      </c>
      <c r="K59" s="42">
        <v>0</v>
      </c>
      <c r="L59" s="42">
        <v>1.2224938875305624</v>
      </c>
      <c r="M59" s="42">
        <v>0</v>
      </c>
      <c r="N59" s="42">
        <v>4.2105263157894735</v>
      </c>
      <c r="O59" s="42">
        <v>1</v>
      </c>
      <c r="P59" s="42">
        <v>1.9212295869356391</v>
      </c>
      <c r="Q59" s="42">
        <v>2.7173913043478257</v>
      </c>
      <c r="R59" s="42">
        <v>33.245844269466318</v>
      </c>
      <c r="S59" s="42">
        <v>15.278838808250574</v>
      </c>
    </row>
    <row r="60" spans="1:31" x14ac:dyDescent="0.25">
      <c r="B60" s="15" t="s">
        <v>451</v>
      </c>
      <c r="C60" s="42"/>
      <c r="D60" s="42"/>
      <c r="E60" s="42">
        <v>2.0202020202020203</v>
      </c>
      <c r="F60" s="42">
        <v>7.5471698113207539</v>
      </c>
      <c r="G60" s="42">
        <v>8.8183421516754859</v>
      </c>
      <c r="H60" s="42">
        <v>6.67779632721202</v>
      </c>
      <c r="I60" s="42">
        <v>12.779552715654953</v>
      </c>
      <c r="J60" s="42">
        <v>12.269938650306749</v>
      </c>
      <c r="K60" s="42">
        <v>6.6934404283801872</v>
      </c>
      <c r="L60" s="42">
        <v>4.8899755501222497</v>
      </c>
      <c r="M60" s="42">
        <v>6.7720090293453721</v>
      </c>
      <c r="N60" s="42">
        <v>6.3157894736842106</v>
      </c>
      <c r="O60" s="42">
        <v>8</v>
      </c>
      <c r="P60" s="42">
        <v>3.8424591738712781</v>
      </c>
      <c r="Q60" s="42">
        <v>9.9637681159420275</v>
      </c>
      <c r="R60" s="42">
        <v>11.373578302712161</v>
      </c>
      <c r="S60" s="42">
        <v>12.987012987012987</v>
      </c>
    </row>
    <row r="61" spans="1:31" x14ac:dyDescent="0.25">
      <c r="B61" s="15" t="s">
        <v>540</v>
      </c>
      <c r="C61" s="42">
        <v>2.2522522522522523</v>
      </c>
      <c r="D61" s="42">
        <v>6.4377682403433472</v>
      </c>
      <c r="E61" s="42">
        <v>6.0606060606060606</v>
      </c>
      <c r="F61" s="42">
        <v>5.6603773584905657</v>
      </c>
      <c r="G61" s="42">
        <v>15.873015873015875</v>
      </c>
      <c r="H61" s="42">
        <v>13.35559265442404</v>
      </c>
      <c r="I61" s="42">
        <v>20.766773162939298</v>
      </c>
      <c r="J61" s="42">
        <v>15.337423312883436</v>
      </c>
      <c r="K61" s="42">
        <v>10.7095046854083</v>
      </c>
      <c r="L61" s="42">
        <v>6.1124694376528117</v>
      </c>
      <c r="M61" s="42">
        <v>2.2573363431151243</v>
      </c>
      <c r="N61" s="42">
        <v>9.4736842105263168</v>
      </c>
      <c r="O61" s="42">
        <v>1</v>
      </c>
      <c r="P61" s="42">
        <v>38.424591738712778</v>
      </c>
      <c r="Q61" s="42">
        <v>38.043478260869563</v>
      </c>
      <c r="R61" s="42">
        <v>1.7497812773403325</v>
      </c>
      <c r="S61" s="42">
        <v>28.265851795263561</v>
      </c>
    </row>
  </sheetData>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1226-A42E-4AD8-874F-4BF3E6E9E7EA}">
  <dimension ref="A1:I26"/>
  <sheetViews>
    <sheetView zoomScaleNormal="100" workbookViewId="0">
      <selection activeCell="D29" sqref="D29"/>
    </sheetView>
  </sheetViews>
  <sheetFormatPr defaultColWidth="11.42578125" defaultRowHeight="15" x14ac:dyDescent="0.25"/>
  <cols>
    <col min="1" max="1" width="13.7109375" style="41" customWidth="1"/>
    <col min="2" max="8" width="11.42578125" style="41"/>
    <col min="9" max="9" width="10.7109375" style="171" customWidth="1"/>
    <col min="10" max="16384" width="11.42578125" style="41"/>
  </cols>
  <sheetData>
    <row r="1" spans="1:2" x14ac:dyDescent="0.25">
      <c r="A1" s="170" t="s">
        <v>777</v>
      </c>
    </row>
    <row r="2" spans="1:2" x14ac:dyDescent="0.25">
      <c r="A2" s="41" t="s">
        <v>276</v>
      </c>
      <c r="B2" s="15"/>
    </row>
    <row r="3" spans="1:2" x14ac:dyDescent="0.25">
      <c r="B3" s="15"/>
    </row>
    <row r="4" spans="1:2" x14ac:dyDescent="0.25">
      <c r="B4" s="15"/>
    </row>
    <row r="5" spans="1:2" x14ac:dyDescent="0.25">
      <c r="A5" s="81" t="s">
        <v>301</v>
      </c>
      <c r="B5" s="81" t="s">
        <v>298</v>
      </c>
    </row>
    <row r="6" spans="1:2" x14ac:dyDescent="0.25">
      <c r="A6" s="15" t="s">
        <v>319</v>
      </c>
      <c r="B6" s="42">
        <v>101</v>
      </c>
    </row>
    <row r="7" spans="1:2" x14ac:dyDescent="0.25">
      <c r="A7" s="15" t="s">
        <v>311</v>
      </c>
      <c r="B7" s="42">
        <v>203</v>
      </c>
    </row>
    <row r="8" spans="1:2" x14ac:dyDescent="0.25">
      <c r="A8" s="15" t="s">
        <v>320</v>
      </c>
      <c r="B8" s="42">
        <v>372</v>
      </c>
    </row>
    <row r="9" spans="1:2" x14ac:dyDescent="0.25">
      <c r="A9" s="15" t="s">
        <v>310</v>
      </c>
      <c r="B9" s="42">
        <v>376</v>
      </c>
    </row>
    <row r="10" spans="1:2" x14ac:dyDescent="0.25">
      <c r="A10" s="15" t="s">
        <v>314</v>
      </c>
      <c r="B10" s="42">
        <v>434</v>
      </c>
    </row>
    <row r="11" spans="1:2" x14ac:dyDescent="0.25">
      <c r="A11" s="15" t="s">
        <v>312</v>
      </c>
      <c r="B11" s="42">
        <v>534</v>
      </c>
    </row>
    <row r="12" spans="1:2" x14ac:dyDescent="0.25">
      <c r="A12" s="15" t="s">
        <v>313</v>
      </c>
      <c r="B12" s="42">
        <v>616</v>
      </c>
    </row>
    <row r="13" spans="1:2" x14ac:dyDescent="0.25">
      <c r="A13" s="15" t="s">
        <v>318</v>
      </c>
      <c r="B13" s="42">
        <v>922</v>
      </c>
    </row>
    <row r="14" spans="1:2" x14ac:dyDescent="0.25">
      <c r="A14" s="15" t="s">
        <v>778</v>
      </c>
      <c r="B14" s="42">
        <v>1155</v>
      </c>
    </row>
    <row r="15" spans="1:2" x14ac:dyDescent="0.25">
      <c r="A15" s="15" t="s">
        <v>308</v>
      </c>
      <c r="B15" s="42">
        <v>1183</v>
      </c>
    </row>
    <row r="16" spans="1:2" x14ac:dyDescent="0.25">
      <c r="A16" s="15" t="s">
        <v>309</v>
      </c>
      <c r="B16" s="42">
        <v>1191</v>
      </c>
    </row>
    <row r="17" spans="1:2" x14ac:dyDescent="0.25">
      <c r="A17" s="15" t="s">
        <v>304</v>
      </c>
      <c r="B17" s="42">
        <v>1491</v>
      </c>
    </row>
    <row r="18" spans="1:2" x14ac:dyDescent="0.25">
      <c r="A18" s="15" t="s">
        <v>779</v>
      </c>
      <c r="B18" s="42">
        <v>2393</v>
      </c>
    </row>
    <row r="19" spans="1:2" x14ac:dyDescent="0.25">
      <c r="A19" s="15" t="s">
        <v>317</v>
      </c>
      <c r="B19" s="42">
        <v>8953</v>
      </c>
    </row>
    <row r="22" spans="1:2" x14ac:dyDescent="0.25">
      <c r="A22" s="81" t="s">
        <v>780</v>
      </c>
      <c r="B22" s="81" t="s">
        <v>298</v>
      </c>
    </row>
    <row r="23" spans="1:2" x14ac:dyDescent="0.25">
      <c r="A23" s="15" t="s">
        <v>323</v>
      </c>
      <c r="B23" s="42">
        <v>334</v>
      </c>
    </row>
    <row r="24" spans="1:2" x14ac:dyDescent="0.25">
      <c r="A24" s="15" t="s">
        <v>324</v>
      </c>
      <c r="B24" s="42">
        <v>430</v>
      </c>
    </row>
    <row r="25" spans="1:2" x14ac:dyDescent="0.25">
      <c r="A25" s="15" t="s">
        <v>321</v>
      </c>
      <c r="B25" s="42">
        <v>2697</v>
      </c>
    </row>
    <row r="26" spans="1:2" x14ac:dyDescent="0.25">
      <c r="A26" s="15" t="s">
        <v>322</v>
      </c>
      <c r="B26" s="42">
        <v>2994</v>
      </c>
    </row>
  </sheetData>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A721-6540-44E2-9369-5D6906AE52BD}">
  <dimension ref="A1:L100"/>
  <sheetViews>
    <sheetView zoomScaleNormal="100" workbookViewId="0">
      <selection activeCell="C19" sqref="C19"/>
    </sheetView>
  </sheetViews>
  <sheetFormatPr defaultColWidth="9.28515625" defaultRowHeight="15" x14ac:dyDescent="0.25"/>
  <cols>
    <col min="1" max="1" width="22.5703125" style="41" customWidth="1"/>
    <col min="2" max="6" width="7" style="41" customWidth="1"/>
    <col min="7" max="7" width="22.5703125" style="41" customWidth="1"/>
    <col min="8" max="8" width="7" style="41" customWidth="1"/>
    <col min="9" max="9" width="6.42578125" style="41" customWidth="1"/>
    <col min="10" max="16384" width="9.28515625" style="41"/>
  </cols>
  <sheetData>
    <row r="1" spans="1:12" x14ac:dyDescent="0.25">
      <c r="A1" s="174" t="s">
        <v>781</v>
      </c>
      <c r="B1" s="171"/>
      <c r="C1" s="171"/>
      <c r="D1" s="171"/>
      <c r="E1" s="171"/>
      <c r="F1" s="171"/>
      <c r="G1" s="171"/>
      <c r="H1" s="171"/>
      <c r="I1" s="171"/>
      <c r="J1" s="171"/>
      <c r="K1" s="171"/>
      <c r="L1" s="171"/>
    </row>
    <row r="2" spans="1:12" x14ac:dyDescent="0.25">
      <c r="A2" s="174" t="s">
        <v>782</v>
      </c>
      <c r="B2" s="171"/>
      <c r="C2" s="171"/>
      <c r="D2" s="171"/>
      <c r="E2" s="171"/>
      <c r="F2" s="171"/>
      <c r="G2" s="171"/>
      <c r="H2" s="171"/>
      <c r="I2" s="171"/>
      <c r="J2" s="171"/>
      <c r="K2" s="171"/>
      <c r="L2" s="171"/>
    </row>
    <row r="3" spans="1:12" ht="17.25" x14ac:dyDescent="0.25">
      <c r="A3" s="174" t="s">
        <v>783</v>
      </c>
      <c r="B3" s="171"/>
      <c r="C3" s="171"/>
      <c r="D3" s="171"/>
      <c r="E3" s="171"/>
      <c r="F3" s="171"/>
      <c r="G3" s="171"/>
      <c r="H3" s="171"/>
      <c r="I3" s="171"/>
      <c r="J3" s="171"/>
      <c r="K3" s="171"/>
      <c r="L3" s="171"/>
    </row>
    <row r="4" spans="1:12" x14ac:dyDescent="0.25">
      <c r="A4" s="174" t="s">
        <v>784</v>
      </c>
      <c r="B4" s="171"/>
      <c r="C4" s="171"/>
      <c r="D4" s="171"/>
      <c r="E4" s="171"/>
      <c r="F4" s="171"/>
      <c r="G4" s="171"/>
      <c r="H4" s="171"/>
      <c r="I4" s="171"/>
      <c r="J4" s="171"/>
      <c r="K4" s="171"/>
      <c r="L4" s="171"/>
    </row>
    <row r="5" spans="1:12" x14ac:dyDescent="0.25">
      <c r="A5" s="175" t="s">
        <v>785</v>
      </c>
      <c r="B5" s="171"/>
      <c r="C5" s="171"/>
      <c r="D5" s="171"/>
      <c r="E5" s="171"/>
      <c r="F5" s="171"/>
      <c r="G5" s="171"/>
      <c r="H5" s="171"/>
      <c r="I5" s="171"/>
      <c r="J5" s="171"/>
      <c r="K5" s="171"/>
      <c r="L5" s="171"/>
    </row>
    <row r="6" spans="1:12" x14ac:dyDescent="0.25">
      <c r="A6" s="175"/>
      <c r="B6" s="171"/>
      <c r="C6" s="171"/>
      <c r="D6" s="171"/>
      <c r="E6" s="171"/>
      <c r="F6" s="171"/>
      <c r="G6" s="171"/>
      <c r="H6" s="171"/>
      <c r="I6" s="171"/>
      <c r="J6" s="171"/>
      <c r="K6" s="171"/>
      <c r="L6" s="171"/>
    </row>
    <row r="7" spans="1:12" ht="17.25" x14ac:dyDescent="0.25">
      <c r="A7" s="176" t="s">
        <v>786</v>
      </c>
      <c r="B7" s="171"/>
      <c r="C7" s="171"/>
      <c r="D7" s="171"/>
      <c r="E7" s="171"/>
      <c r="F7" s="171"/>
      <c r="G7" s="171"/>
      <c r="H7" s="171"/>
      <c r="I7" s="171"/>
      <c r="J7" s="171"/>
      <c r="K7" s="171"/>
      <c r="L7" s="171"/>
    </row>
    <row r="8" spans="1:12" x14ac:dyDescent="0.25">
      <c r="A8" s="171" t="s">
        <v>276</v>
      </c>
      <c r="B8" s="171"/>
      <c r="C8" s="171"/>
      <c r="D8" s="171"/>
      <c r="E8" s="171"/>
      <c r="F8" s="171"/>
      <c r="G8" s="171"/>
      <c r="H8" s="171"/>
      <c r="I8" s="171"/>
      <c r="J8" s="171"/>
      <c r="K8" s="171"/>
      <c r="L8" s="171"/>
    </row>
    <row r="9" spans="1:12" x14ac:dyDescent="0.25">
      <c r="A9" s="171"/>
      <c r="B9" s="171"/>
      <c r="C9" s="171"/>
      <c r="D9" s="171"/>
      <c r="E9" s="171"/>
      <c r="F9" s="171"/>
      <c r="G9" s="171"/>
      <c r="H9" s="171"/>
      <c r="I9" s="171"/>
      <c r="J9" s="171"/>
      <c r="K9" s="171"/>
      <c r="L9" s="171"/>
    </row>
    <row r="11" spans="1:12" x14ac:dyDescent="0.25">
      <c r="A11" s="15" t="s">
        <v>306</v>
      </c>
      <c r="B11" s="15"/>
      <c r="C11" s="15"/>
      <c r="D11" s="15"/>
      <c r="E11" s="15"/>
      <c r="F11" s="15"/>
      <c r="G11" s="15" t="s">
        <v>327</v>
      </c>
      <c r="I11" s="15"/>
      <c r="J11" s="15"/>
    </row>
    <row r="12" spans="1:12" x14ac:dyDescent="0.25">
      <c r="A12" s="82"/>
      <c r="B12" s="81" t="s">
        <v>346</v>
      </c>
      <c r="C12" s="81" t="s">
        <v>348</v>
      </c>
      <c r="D12" s="81" t="s">
        <v>350</v>
      </c>
      <c r="E12" s="81" t="s">
        <v>352</v>
      </c>
      <c r="F12" s="81"/>
      <c r="G12" s="82"/>
      <c r="H12" s="81" t="s">
        <v>346</v>
      </c>
      <c r="I12" s="81" t="s">
        <v>348</v>
      </c>
      <c r="J12" s="81" t="s">
        <v>350</v>
      </c>
      <c r="K12" s="81" t="s">
        <v>352</v>
      </c>
    </row>
    <row r="13" spans="1:12" x14ac:dyDescent="0.25">
      <c r="A13" s="15" t="s">
        <v>304</v>
      </c>
      <c r="B13" s="42">
        <v>1430</v>
      </c>
      <c r="C13" s="42">
        <v>1444</v>
      </c>
      <c r="D13" s="42">
        <v>1537</v>
      </c>
      <c r="E13" s="42">
        <v>1491</v>
      </c>
      <c r="F13" s="42"/>
      <c r="G13" s="15" t="s">
        <v>304</v>
      </c>
      <c r="H13" s="42">
        <v>1373.6791546589818</v>
      </c>
      <c r="I13" s="42">
        <v>1307.9710144927535</v>
      </c>
      <c r="J13" s="42">
        <v>1344.7069116360456</v>
      </c>
      <c r="K13" s="42">
        <v>1139.0374331550802</v>
      </c>
    </row>
    <row r="14" spans="1:12" x14ac:dyDescent="0.25">
      <c r="A14" s="15" t="s">
        <v>308</v>
      </c>
      <c r="B14" s="42">
        <v>1274</v>
      </c>
      <c r="C14" s="42">
        <v>1268</v>
      </c>
      <c r="D14" s="42">
        <v>1564</v>
      </c>
      <c r="E14" s="42">
        <v>1183</v>
      </c>
      <c r="F14" s="42"/>
      <c r="G14" s="15" t="s">
        <v>308</v>
      </c>
      <c r="H14" s="42">
        <v>1223.823246878002</v>
      </c>
      <c r="I14" s="42">
        <v>1148.550724637681</v>
      </c>
      <c r="J14" s="42">
        <v>1368.3289588801399</v>
      </c>
      <c r="K14" s="42">
        <v>903.7433155080214</v>
      </c>
    </row>
    <row r="15" spans="1:12" x14ac:dyDescent="0.25">
      <c r="A15" s="15" t="s">
        <v>309</v>
      </c>
      <c r="B15" s="42">
        <v>1057</v>
      </c>
      <c r="C15" s="42">
        <v>895</v>
      </c>
      <c r="D15" s="42">
        <v>1031</v>
      </c>
      <c r="E15" s="42">
        <v>1191</v>
      </c>
      <c r="F15" s="42"/>
      <c r="G15" s="15" t="s">
        <v>309</v>
      </c>
      <c r="H15" s="42">
        <v>1015.3698366954852</v>
      </c>
      <c r="I15" s="42">
        <v>810.68840579710138</v>
      </c>
      <c r="J15" s="42">
        <v>902.01224846894138</v>
      </c>
      <c r="K15" s="42">
        <v>909.85485103132169</v>
      </c>
    </row>
    <row r="16" spans="1:12" x14ac:dyDescent="0.25">
      <c r="A16" s="15" t="s">
        <v>310</v>
      </c>
      <c r="B16" s="42">
        <v>288</v>
      </c>
      <c r="C16" s="42">
        <v>370</v>
      </c>
      <c r="D16" s="42">
        <v>315</v>
      </c>
      <c r="E16" s="42">
        <v>376</v>
      </c>
      <c r="F16" s="42"/>
      <c r="G16" s="15" t="s">
        <v>310</v>
      </c>
      <c r="H16" s="42">
        <v>276.65706051873201</v>
      </c>
      <c r="I16" s="42">
        <v>335.14492753623188</v>
      </c>
      <c r="J16" s="42">
        <v>275.59055118110234</v>
      </c>
      <c r="K16" s="42">
        <v>287.24216959511079</v>
      </c>
    </row>
    <row r="17" spans="1:11" x14ac:dyDescent="0.25">
      <c r="A17" s="15" t="s">
        <v>311</v>
      </c>
      <c r="B17" s="42">
        <v>97</v>
      </c>
      <c r="C17" s="42">
        <v>129</v>
      </c>
      <c r="D17" s="42">
        <v>137</v>
      </c>
      <c r="E17" s="42">
        <v>203</v>
      </c>
      <c r="F17" s="42"/>
      <c r="G17" s="15" t="s">
        <v>311</v>
      </c>
      <c r="H17" s="42">
        <v>93.179634966378487</v>
      </c>
      <c r="I17" s="42">
        <v>116.84782608695652</v>
      </c>
      <c r="J17" s="42">
        <v>119.86001749781278</v>
      </c>
      <c r="K17" s="42">
        <v>155.08021390374333</v>
      </c>
    </row>
    <row r="18" spans="1:11" x14ac:dyDescent="0.25">
      <c r="A18" s="15" t="s">
        <v>312</v>
      </c>
      <c r="B18" s="42">
        <v>225</v>
      </c>
      <c r="C18" s="42">
        <v>316</v>
      </c>
      <c r="D18" s="42">
        <v>537</v>
      </c>
      <c r="E18" s="42">
        <v>534</v>
      </c>
      <c r="F18" s="42"/>
      <c r="G18" s="15" t="s">
        <v>312</v>
      </c>
      <c r="H18" s="42">
        <v>216.13832853025937</v>
      </c>
      <c r="I18" s="42">
        <v>286.231884057971</v>
      </c>
      <c r="J18" s="42">
        <v>469.81627296587925</v>
      </c>
      <c r="K18" s="42">
        <v>407.94499618029033</v>
      </c>
    </row>
    <row r="19" spans="1:11" x14ac:dyDescent="0.25">
      <c r="A19" s="15" t="s">
        <v>313</v>
      </c>
      <c r="B19" s="42">
        <v>579</v>
      </c>
      <c r="C19" s="42">
        <v>794</v>
      </c>
      <c r="D19" s="42">
        <v>654</v>
      </c>
      <c r="E19" s="42">
        <v>616</v>
      </c>
      <c r="F19" s="42"/>
      <c r="G19" s="15" t="s">
        <v>313</v>
      </c>
      <c r="H19" s="42">
        <v>556.19596541786746</v>
      </c>
      <c r="I19" s="42">
        <v>719.20289855072463</v>
      </c>
      <c r="J19" s="42">
        <v>572.17847769028867</v>
      </c>
      <c r="K19" s="42">
        <v>470.58823529411768</v>
      </c>
    </row>
    <row r="20" spans="1:11" x14ac:dyDescent="0.25">
      <c r="A20" s="15" t="s">
        <v>314</v>
      </c>
      <c r="B20" s="42">
        <v>220</v>
      </c>
      <c r="C20" s="42">
        <v>235</v>
      </c>
      <c r="D20" s="42">
        <v>253</v>
      </c>
      <c r="E20" s="42">
        <v>434</v>
      </c>
      <c r="F20" s="42"/>
      <c r="G20" s="15" t="s">
        <v>314</v>
      </c>
      <c r="H20" s="42">
        <v>211.33525456292028</v>
      </c>
      <c r="I20" s="42">
        <v>212.86231884057969</v>
      </c>
      <c r="J20" s="42">
        <v>221.34733158355206</v>
      </c>
      <c r="K20" s="42">
        <v>331.55080213903744</v>
      </c>
    </row>
    <row r="21" spans="1:11" x14ac:dyDescent="0.25">
      <c r="A21" s="15" t="s">
        <v>315</v>
      </c>
      <c r="B21" s="42">
        <v>961</v>
      </c>
      <c r="C21" s="42">
        <v>1001</v>
      </c>
      <c r="D21" s="42">
        <v>1254</v>
      </c>
      <c r="E21" s="42">
        <v>1155</v>
      </c>
      <c r="F21" s="42"/>
      <c r="G21" s="15" t="s">
        <v>315</v>
      </c>
      <c r="H21" s="42">
        <v>923.15081652257447</v>
      </c>
      <c r="I21" s="42">
        <v>906.70289855072451</v>
      </c>
      <c r="J21" s="42">
        <v>1097.1128608923884</v>
      </c>
      <c r="K21" s="42">
        <v>882.35294117647061</v>
      </c>
    </row>
    <row r="22" spans="1:11" x14ac:dyDescent="0.25">
      <c r="A22" s="15" t="s">
        <v>316</v>
      </c>
      <c r="B22" s="42">
        <v>1690</v>
      </c>
      <c r="C22" s="42">
        <v>1987</v>
      </c>
      <c r="D22" s="42">
        <v>2335</v>
      </c>
      <c r="E22" s="42">
        <v>2393</v>
      </c>
      <c r="F22" s="42"/>
      <c r="G22" s="15" t="s">
        <v>316</v>
      </c>
      <c r="H22" s="42">
        <v>1623.439000960615</v>
      </c>
      <c r="I22" s="42">
        <v>1799.81884057971</v>
      </c>
      <c r="J22" s="42">
        <v>2042.8696412948382</v>
      </c>
      <c r="K22" s="42">
        <v>1828.1130634071812</v>
      </c>
    </row>
    <row r="23" spans="1:11" x14ac:dyDescent="0.25">
      <c r="A23" s="15" t="s">
        <v>317</v>
      </c>
      <c r="B23" s="42">
        <v>7132</v>
      </c>
      <c r="C23" s="42">
        <v>7301</v>
      </c>
      <c r="D23" s="42">
        <v>7793</v>
      </c>
      <c r="E23" s="42">
        <v>8953</v>
      </c>
      <c r="F23" s="42"/>
      <c r="G23" s="15" t="s">
        <v>317</v>
      </c>
      <c r="H23" s="42">
        <v>6851.1047070124887</v>
      </c>
      <c r="I23" s="42">
        <v>6613.224637681159</v>
      </c>
      <c r="J23" s="42">
        <v>6818.022747156605</v>
      </c>
      <c r="K23" s="42">
        <v>6839.5721925133694</v>
      </c>
    </row>
    <row r="24" spans="1:11" x14ac:dyDescent="0.25">
      <c r="A24" s="172" t="s">
        <v>787</v>
      </c>
      <c r="B24" s="173">
        <v>3753.165</v>
      </c>
      <c r="C24" s="173">
        <v>3549.5830000000001</v>
      </c>
      <c r="D24" s="173">
        <v>3686.0200000000004</v>
      </c>
      <c r="E24" s="173">
        <v>4257.5069999999996</v>
      </c>
      <c r="F24" s="173"/>
      <c r="G24" s="172" t="s">
        <v>787</v>
      </c>
      <c r="H24" s="42">
        <v>3605.3458213256486</v>
      </c>
      <c r="I24" s="42">
        <v>3215.201992753623</v>
      </c>
      <c r="J24" s="42">
        <v>3224.8643919510064</v>
      </c>
      <c r="K24" s="42">
        <v>3252.4881588999233</v>
      </c>
    </row>
    <row r="25" spans="1:11" ht="45" x14ac:dyDescent="0.25">
      <c r="A25" s="168" t="s">
        <v>788</v>
      </c>
      <c r="B25" s="42">
        <v>728</v>
      </c>
      <c r="C25" s="42">
        <v>721</v>
      </c>
      <c r="D25" s="42">
        <v>1093</v>
      </c>
      <c r="E25" s="42">
        <v>922</v>
      </c>
      <c r="F25" s="42"/>
      <c r="G25" s="168" t="s">
        <v>788</v>
      </c>
      <c r="H25" s="42">
        <v>699.32756964457258</v>
      </c>
      <c r="I25" s="42">
        <v>653.0797101449275</v>
      </c>
      <c r="J25" s="42">
        <v>956.25546806649163</v>
      </c>
      <c r="K25" s="42">
        <v>704.35446906035145</v>
      </c>
    </row>
    <row r="26" spans="1:11" x14ac:dyDescent="0.25">
      <c r="A26" s="15" t="s">
        <v>319</v>
      </c>
      <c r="B26" s="42">
        <v>96</v>
      </c>
      <c r="C26" s="42">
        <v>92</v>
      </c>
      <c r="D26" s="42">
        <v>125</v>
      </c>
      <c r="E26" s="42">
        <v>101</v>
      </c>
      <c r="F26" s="42"/>
      <c r="G26" s="15" t="s">
        <v>319</v>
      </c>
      <c r="H26" s="42">
        <v>92.219020172910675</v>
      </c>
      <c r="I26" s="42">
        <v>83.333333333333329</v>
      </c>
      <c r="J26" s="42">
        <v>109.36132983377078</v>
      </c>
      <c r="K26" s="42">
        <v>77.158135981665396</v>
      </c>
    </row>
    <row r="27" spans="1:11" ht="30" x14ac:dyDescent="0.25">
      <c r="A27" s="168" t="s">
        <v>789</v>
      </c>
      <c r="B27" s="42">
        <v>407</v>
      </c>
      <c r="C27" s="42">
        <v>364</v>
      </c>
      <c r="D27" s="42">
        <v>366</v>
      </c>
      <c r="E27" s="42">
        <v>372</v>
      </c>
      <c r="F27" s="42"/>
      <c r="G27" s="168" t="s">
        <v>789</v>
      </c>
      <c r="H27" s="42">
        <v>390.97022094140254</v>
      </c>
      <c r="I27" s="42">
        <v>329.71014492753619</v>
      </c>
      <c r="J27" s="42">
        <v>320.20997375328085</v>
      </c>
      <c r="K27" s="42">
        <v>284.18640183346065</v>
      </c>
    </row>
    <row r="28" spans="1:11" x14ac:dyDescent="0.25">
      <c r="H28" s="42"/>
      <c r="I28" s="42"/>
      <c r="J28" s="42"/>
      <c r="K28" s="42"/>
    </row>
    <row r="29" spans="1:11" x14ac:dyDescent="0.25">
      <c r="H29" s="42"/>
      <c r="I29" s="42"/>
      <c r="J29" s="42"/>
      <c r="K29" s="42"/>
    </row>
    <row r="30" spans="1:11" ht="30" x14ac:dyDescent="0.25">
      <c r="A30" s="168" t="s">
        <v>790</v>
      </c>
      <c r="B30" s="42">
        <v>2084</v>
      </c>
      <c r="C30" s="42">
        <v>2062</v>
      </c>
      <c r="D30" s="42">
        <v>2405</v>
      </c>
      <c r="E30" s="42">
        <v>2697</v>
      </c>
      <c r="F30" s="42"/>
      <c r="G30" s="168" t="s">
        <v>790</v>
      </c>
      <c r="H30" s="42">
        <v>2001.9212295869359</v>
      </c>
      <c r="I30" s="42">
        <v>1867.7536231884058</v>
      </c>
      <c r="J30" s="42">
        <v>2104.1119860017498</v>
      </c>
      <c r="K30" s="42">
        <v>2060.3514132925898</v>
      </c>
    </row>
    <row r="31" spans="1:11" x14ac:dyDescent="0.25">
      <c r="A31" s="15" t="s">
        <v>322</v>
      </c>
      <c r="B31" s="41">
        <v>1634</v>
      </c>
      <c r="C31" s="41">
        <v>1846</v>
      </c>
      <c r="D31" s="41">
        <v>2634</v>
      </c>
      <c r="E31" s="41">
        <v>2994</v>
      </c>
      <c r="G31" s="15" t="s">
        <v>322</v>
      </c>
      <c r="H31" s="42">
        <v>1569.6445725264171</v>
      </c>
      <c r="I31" s="42">
        <v>1672.1014492753623</v>
      </c>
      <c r="J31" s="42">
        <v>2304.4619422572177</v>
      </c>
      <c r="K31" s="42">
        <v>2287.2421695951107</v>
      </c>
    </row>
    <row r="32" spans="1:11" ht="30" x14ac:dyDescent="0.25">
      <c r="A32" s="168" t="s">
        <v>791</v>
      </c>
      <c r="B32" s="42">
        <v>362</v>
      </c>
      <c r="C32" s="42">
        <v>322</v>
      </c>
      <c r="D32" s="42">
        <v>461</v>
      </c>
      <c r="E32" s="42">
        <v>334</v>
      </c>
      <c r="F32" s="42"/>
      <c r="G32" s="168" t="s">
        <v>791</v>
      </c>
      <c r="H32" s="42">
        <v>347.74255523535066</v>
      </c>
      <c r="I32" s="42">
        <v>291.66666666666663</v>
      </c>
      <c r="J32" s="42">
        <v>403.32458442694661</v>
      </c>
      <c r="K32" s="42">
        <v>255.15660809778458</v>
      </c>
    </row>
    <row r="33" spans="1:11" ht="30" x14ac:dyDescent="0.25">
      <c r="A33" s="168" t="s">
        <v>792</v>
      </c>
      <c r="B33" s="42">
        <v>451</v>
      </c>
      <c r="C33" s="42">
        <v>546</v>
      </c>
      <c r="D33" s="42">
        <v>535</v>
      </c>
      <c r="E33" s="42">
        <v>430</v>
      </c>
      <c r="F33" s="42"/>
      <c r="G33" s="168" t="s">
        <v>792</v>
      </c>
      <c r="H33" s="42">
        <v>433.23727185398656</v>
      </c>
      <c r="I33" s="42">
        <v>494.56521739130432</v>
      </c>
      <c r="J33" s="42">
        <v>468.06649168853892</v>
      </c>
      <c r="K33" s="42">
        <v>328.49503437738736</v>
      </c>
    </row>
    <row r="35" spans="1:11" x14ac:dyDescent="0.25">
      <c r="A35" s="171"/>
      <c r="B35" s="171"/>
      <c r="C35" s="171"/>
      <c r="D35" s="171"/>
      <c r="E35" s="171"/>
      <c r="F35" s="171"/>
    </row>
    <row r="36" spans="1:11" x14ac:dyDescent="0.25">
      <c r="A36" s="171"/>
      <c r="B36" s="171"/>
      <c r="C36" s="171"/>
      <c r="D36" s="171"/>
      <c r="E36" s="171"/>
      <c r="F36" s="171"/>
    </row>
    <row r="37" spans="1:11" x14ac:dyDescent="0.25">
      <c r="A37" s="171"/>
      <c r="B37" s="171"/>
      <c r="C37" s="171"/>
      <c r="D37" s="171"/>
      <c r="E37" s="171"/>
      <c r="F37" s="171"/>
    </row>
    <row r="38" spans="1:11" x14ac:dyDescent="0.25">
      <c r="A38" s="171"/>
      <c r="B38" s="171"/>
      <c r="C38" s="171"/>
      <c r="D38" s="171"/>
      <c r="E38" s="171"/>
      <c r="F38" s="171"/>
    </row>
    <row r="39" spans="1:11" x14ac:dyDescent="0.25">
      <c r="A39" s="171"/>
      <c r="B39" s="171"/>
      <c r="C39" s="171"/>
      <c r="D39" s="171"/>
      <c r="E39" s="171"/>
      <c r="F39" s="171"/>
    </row>
    <row r="40" spans="1:11" x14ac:dyDescent="0.25">
      <c r="A40" s="171"/>
      <c r="B40" s="171"/>
      <c r="C40" s="171"/>
      <c r="D40" s="171"/>
      <c r="E40" s="171"/>
      <c r="F40" s="171"/>
    </row>
    <row r="41" spans="1:11" x14ac:dyDescent="0.25">
      <c r="A41" s="171"/>
      <c r="B41" s="171"/>
      <c r="C41" s="171"/>
      <c r="D41" s="171"/>
      <c r="E41" s="171"/>
      <c r="F41" s="171"/>
    </row>
    <row r="42" spans="1:11" x14ac:dyDescent="0.25">
      <c r="A42" s="171"/>
      <c r="B42" s="171"/>
      <c r="C42" s="171"/>
      <c r="D42" s="171"/>
      <c r="E42" s="171"/>
      <c r="F42" s="171"/>
    </row>
    <row r="43" spans="1:11" x14ac:dyDescent="0.25">
      <c r="A43" s="171"/>
      <c r="B43" s="171"/>
      <c r="C43" s="171"/>
      <c r="D43" s="171"/>
      <c r="E43" s="171"/>
      <c r="F43" s="171"/>
    </row>
    <row r="44" spans="1:11" x14ac:dyDescent="0.25">
      <c r="A44" s="171"/>
      <c r="B44" s="171"/>
      <c r="C44" s="171"/>
      <c r="D44" s="171"/>
      <c r="E44" s="171"/>
      <c r="F44" s="171"/>
    </row>
    <row r="45" spans="1:11" x14ac:dyDescent="0.25">
      <c r="A45" s="171"/>
      <c r="B45" s="171"/>
      <c r="C45" s="171"/>
      <c r="D45" s="171"/>
      <c r="E45" s="171"/>
      <c r="F45" s="171"/>
    </row>
    <row r="62" spans="1:9" x14ac:dyDescent="0.25">
      <c r="A62" s="171"/>
      <c r="B62" s="171"/>
      <c r="C62" s="171"/>
      <c r="D62" s="171"/>
      <c r="E62" s="171"/>
      <c r="F62" s="171"/>
      <c r="G62" s="171"/>
      <c r="H62" s="171"/>
      <c r="I62" s="171"/>
    </row>
    <row r="63" spans="1:9" x14ac:dyDescent="0.25">
      <c r="A63" s="171"/>
      <c r="B63" s="171"/>
      <c r="C63" s="171"/>
      <c r="D63" s="171"/>
      <c r="E63" s="171"/>
      <c r="F63" s="171"/>
      <c r="G63" s="171"/>
      <c r="H63" s="171"/>
      <c r="I63" s="171"/>
    </row>
    <row r="64" spans="1:9" x14ac:dyDescent="0.25">
      <c r="A64" s="171"/>
      <c r="B64" s="171"/>
      <c r="C64" s="171"/>
      <c r="D64" s="171"/>
      <c r="E64" s="171"/>
      <c r="F64" s="171"/>
      <c r="G64" s="171"/>
      <c r="H64" s="171"/>
      <c r="I64" s="171"/>
    </row>
    <row r="65" spans="1:9" x14ac:dyDescent="0.25">
      <c r="A65" s="171"/>
      <c r="B65" s="171"/>
      <c r="C65" s="171"/>
      <c r="D65" s="171"/>
      <c r="E65" s="171"/>
      <c r="F65" s="171"/>
      <c r="G65" s="171"/>
      <c r="H65" s="171"/>
      <c r="I65" s="171"/>
    </row>
    <row r="66" spans="1:9" x14ac:dyDescent="0.25">
      <c r="A66" s="171"/>
      <c r="B66" s="171"/>
      <c r="C66" s="171"/>
      <c r="D66" s="171"/>
      <c r="E66" s="171"/>
      <c r="F66" s="171"/>
      <c r="G66" s="171"/>
      <c r="H66" s="171"/>
      <c r="I66" s="171"/>
    </row>
    <row r="67" spans="1:9" x14ac:dyDescent="0.25">
      <c r="A67" s="171"/>
      <c r="B67" s="171"/>
      <c r="C67" s="171"/>
      <c r="D67" s="171"/>
      <c r="E67" s="171"/>
      <c r="F67" s="171"/>
      <c r="G67" s="171"/>
      <c r="H67" s="171"/>
      <c r="I67" s="171"/>
    </row>
    <row r="68" spans="1:9" x14ac:dyDescent="0.25">
      <c r="A68" s="171"/>
      <c r="B68" s="171"/>
      <c r="C68" s="171"/>
      <c r="D68" s="171"/>
      <c r="E68" s="171"/>
      <c r="F68" s="171"/>
      <c r="G68" s="171"/>
      <c r="H68" s="171"/>
      <c r="I68" s="171"/>
    </row>
    <row r="69" spans="1:9" x14ac:dyDescent="0.25">
      <c r="A69" s="171"/>
      <c r="B69" s="171"/>
      <c r="C69" s="171"/>
      <c r="D69" s="171"/>
      <c r="E69" s="171"/>
      <c r="F69" s="171"/>
      <c r="G69" s="171"/>
      <c r="H69" s="171"/>
      <c r="I69" s="171"/>
    </row>
    <row r="70" spans="1:9" x14ac:dyDescent="0.25">
      <c r="A70" s="171"/>
      <c r="B70" s="171"/>
      <c r="C70" s="171"/>
      <c r="D70" s="171"/>
      <c r="E70" s="171"/>
      <c r="F70" s="171"/>
      <c r="G70" s="171"/>
      <c r="H70" s="171"/>
      <c r="I70" s="171"/>
    </row>
    <row r="71" spans="1:9" x14ac:dyDescent="0.25">
      <c r="A71" s="171"/>
      <c r="B71" s="171"/>
      <c r="C71" s="171"/>
      <c r="D71" s="171"/>
      <c r="E71" s="171"/>
      <c r="F71" s="171"/>
      <c r="G71" s="171"/>
      <c r="H71" s="171"/>
      <c r="I71" s="171"/>
    </row>
    <row r="72" spans="1:9" x14ac:dyDescent="0.25">
      <c r="A72" s="171"/>
      <c r="B72" s="171"/>
      <c r="C72" s="171"/>
      <c r="D72" s="171"/>
      <c r="E72" s="171"/>
      <c r="F72" s="171"/>
      <c r="G72" s="171"/>
      <c r="H72" s="171"/>
      <c r="I72" s="171"/>
    </row>
    <row r="73" spans="1:9" x14ac:dyDescent="0.25">
      <c r="A73" s="171"/>
      <c r="B73" s="171"/>
      <c r="C73" s="171"/>
      <c r="D73" s="171"/>
      <c r="E73" s="171"/>
      <c r="F73" s="171"/>
      <c r="G73" s="171"/>
      <c r="H73" s="171"/>
      <c r="I73" s="171"/>
    </row>
    <row r="74" spans="1:9" x14ac:dyDescent="0.25">
      <c r="A74" s="171"/>
      <c r="B74" s="171"/>
      <c r="C74" s="171"/>
      <c r="D74" s="171"/>
      <c r="E74" s="171"/>
      <c r="F74" s="171"/>
      <c r="G74" s="171"/>
      <c r="H74" s="171"/>
      <c r="I74" s="171"/>
    </row>
    <row r="75" spans="1:9" x14ac:dyDescent="0.25">
      <c r="A75" s="171"/>
      <c r="B75" s="171"/>
      <c r="C75" s="171"/>
      <c r="D75" s="171"/>
      <c r="E75" s="171"/>
      <c r="F75" s="171"/>
      <c r="G75" s="171"/>
      <c r="H75" s="171"/>
      <c r="I75" s="171"/>
    </row>
    <row r="76" spans="1:9" x14ac:dyDescent="0.25">
      <c r="A76" s="171"/>
      <c r="B76" s="171"/>
      <c r="C76" s="171"/>
      <c r="D76" s="171"/>
      <c r="E76" s="171"/>
      <c r="F76" s="171"/>
      <c r="G76" s="171"/>
      <c r="H76" s="171"/>
      <c r="I76" s="171"/>
    </row>
    <row r="77" spans="1:9" x14ac:dyDescent="0.25">
      <c r="A77" s="171"/>
      <c r="B77" s="171"/>
      <c r="C77" s="171"/>
      <c r="D77" s="171"/>
      <c r="E77" s="171"/>
      <c r="F77" s="171"/>
      <c r="G77" s="171"/>
      <c r="H77" s="171"/>
      <c r="I77" s="171"/>
    </row>
    <row r="78" spans="1:9" x14ac:dyDescent="0.25">
      <c r="A78" s="171"/>
      <c r="B78" s="171"/>
      <c r="C78" s="171"/>
      <c r="D78" s="171"/>
      <c r="E78" s="171"/>
      <c r="F78" s="171"/>
      <c r="G78" s="171"/>
      <c r="H78" s="171"/>
      <c r="I78" s="171"/>
    </row>
    <row r="79" spans="1:9" x14ac:dyDescent="0.25">
      <c r="A79" s="171"/>
      <c r="B79" s="171"/>
      <c r="C79" s="171"/>
      <c r="D79" s="171"/>
      <c r="E79" s="171"/>
      <c r="F79" s="171"/>
      <c r="G79" s="171"/>
      <c r="H79" s="171"/>
      <c r="I79" s="171"/>
    </row>
    <row r="80" spans="1:9" x14ac:dyDescent="0.25">
      <c r="A80" s="171"/>
      <c r="B80" s="171"/>
      <c r="C80" s="171"/>
      <c r="D80" s="171"/>
      <c r="E80" s="171"/>
      <c r="F80" s="171"/>
      <c r="G80" s="171"/>
      <c r="H80" s="171"/>
      <c r="I80" s="171"/>
    </row>
    <row r="81" spans="1:9" x14ac:dyDescent="0.25">
      <c r="A81" s="171"/>
      <c r="B81" s="171"/>
      <c r="C81" s="171"/>
      <c r="D81" s="171"/>
      <c r="E81" s="171"/>
      <c r="F81" s="171"/>
      <c r="G81" s="171"/>
      <c r="H81" s="171"/>
      <c r="I81" s="171"/>
    </row>
    <row r="82" spans="1:9" x14ac:dyDescent="0.25">
      <c r="A82" s="171"/>
      <c r="B82" s="171"/>
      <c r="C82" s="171"/>
      <c r="D82" s="171"/>
      <c r="E82" s="171"/>
      <c r="F82" s="171"/>
      <c r="G82" s="171"/>
      <c r="H82" s="171"/>
      <c r="I82" s="171"/>
    </row>
    <row r="83" spans="1:9" x14ac:dyDescent="0.25">
      <c r="A83" s="171"/>
      <c r="B83" s="171"/>
      <c r="C83" s="171"/>
      <c r="D83" s="171"/>
      <c r="E83" s="171"/>
      <c r="F83" s="171"/>
      <c r="G83" s="171"/>
      <c r="H83" s="171"/>
      <c r="I83" s="171"/>
    </row>
    <row r="84" spans="1:9" x14ac:dyDescent="0.25">
      <c r="A84" s="171"/>
      <c r="B84" s="171"/>
      <c r="C84" s="171"/>
      <c r="D84" s="171"/>
      <c r="E84" s="171"/>
      <c r="F84" s="171"/>
      <c r="G84" s="171"/>
      <c r="H84" s="171"/>
      <c r="I84" s="171"/>
    </row>
    <row r="85" spans="1:9" x14ac:dyDescent="0.25">
      <c r="A85" s="171"/>
      <c r="B85" s="171"/>
      <c r="C85" s="171"/>
      <c r="D85" s="171"/>
      <c r="E85" s="171"/>
      <c r="F85" s="171"/>
      <c r="G85" s="171"/>
      <c r="H85" s="171"/>
      <c r="I85" s="171"/>
    </row>
    <row r="86" spans="1:9" x14ac:dyDescent="0.25">
      <c r="A86" s="171"/>
      <c r="B86" s="171"/>
      <c r="C86" s="171"/>
      <c r="D86" s="171"/>
      <c r="E86" s="171"/>
      <c r="F86" s="171"/>
      <c r="G86" s="171"/>
      <c r="H86" s="171"/>
      <c r="I86" s="171"/>
    </row>
    <row r="87" spans="1:9" x14ac:dyDescent="0.25">
      <c r="A87" s="171"/>
      <c r="B87" s="171"/>
      <c r="C87" s="171"/>
      <c r="D87" s="171"/>
      <c r="E87" s="171"/>
      <c r="F87" s="171"/>
      <c r="G87" s="171"/>
      <c r="H87" s="171"/>
      <c r="I87" s="171"/>
    </row>
    <row r="88" spans="1:9" x14ac:dyDescent="0.25">
      <c r="A88" s="171"/>
      <c r="B88" s="171"/>
      <c r="C88" s="171"/>
      <c r="D88" s="171"/>
      <c r="E88" s="171"/>
      <c r="F88" s="171"/>
      <c r="G88" s="171"/>
      <c r="H88" s="171"/>
      <c r="I88" s="171"/>
    </row>
    <row r="89" spans="1:9" x14ac:dyDescent="0.25">
      <c r="A89" s="171"/>
      <c r="B89" s="171"/>
      <c r="C89" s="171"/>
      <c r="D89" s="171"/>
      <c r="E89" s="171"/>
      <c r="F89" s="171"/>
      <c r="G89" s="171"/>
      <c r="H89" s="171"/>
      <c r="I89" s="171"/>
    </row>
    <row r="90" spans="1:9" x14ac:dyDescent="0.25">
      <c r="A90" s="171"/>
      <c r="B90" s="171"/>
      <c r="C90" s="171"/>
      <c r="D90" s="171"/>
      <c r="E90" s="171"/>
      <c r="F90" s="171"/>
      <c r="G90" s="171"/>
      <c r="H90" s="171"/>
      <c r="I90" s="171"/>
    </row>
    <row r="91" spans="1:9" x14ac:dyDescent="0.25">
      <c r="A91" s="171"/>
      <c r="B91" s="171"/>
      <c r="C91" s="171"/>
      <c r="D91" s="171"/>
      <c r="E91" s="171"/>
      <c r="F91" s="171"/>
      <c r="G91" s="171"/>
      <c r="H91" s="171"/>
      <c r="I91" s="171"/>
    </row>
    <row r="92" spans="1:9" x14ac:dyDescent="0.25">
      <c r="A92" s="171"/>
      <c r="B92" s="171"/>
      <c r="C92" s="171"/>
      <c r="D92" s="171"/>
      <c r="E92" s="171"/>
      <c r="F92" s="171"/>
      <c r="G92" s="171"/>
      <c r="H92" s="171"/>
      <c r="I92" s="171"/>
    </row>
    <row r="93" spans="1:9" x14ac:dyDescent="0.25">
      <c r="A93" s="171"/>
      <c r="B93" s="171"/>
      <c r="C93" s="171"/>
      <c r="D93" s="171"/>
      <c r="E93" s="171"/>
      <c r="F93" s="171"/>
      <c r="G93" s="171"/>
      <c r="H93" s="171"/>
      <c r="I93" s="171"/>
    </row>
    <row r="94" spans="1:9" x14ac:dyDescent="0.25">
      <c r="A94" s="171"/>
      <c r="B94" s="171"/>
      <c r="C94" s="171"/>
      <c r="D94" s="171"/>
      <c r="E94" s="171"/>
      <c r="F94" s="171"/>
      <c r="G94" s="171"/>
      <c r="H94" s="171"/>
      <c r="I94" s="171"/>
    </row>
    <row r="95" spans="1:9" x14ac:dyDescent="0.25">
      <c r="A95" s="171"/>
      <c r="B95" s="171"/>
      <c r="C95" s="171"/>
      <c r="D95" s="171"/>
      <c r="E95" s="171"/>
      <c r="F95" s="171"/>
      <c r="G95" s="171"/>
      <c r="H95" s="171"/>
      <c r="I95" s="171"/>
    </row>
    <row r="96" spans="1:9" x14ac:dyDescent="0.25">
      <c r="A96" s="171"/>
      <c r="B96" s="171"/>
      <c r="C96" s="171"/>
      <c r="D96" s="171"/>
      <c r="E96" s="171"/>
      <c r="F96" s="171"/>
      <c r="G96" s="171"/>
      <c r="H96" s="171"/>
      <c r="I96" s="171"/>
    </row>
    <row r="97" spans="1:9" x14ac:dyDescent="0.25">
      <c r="A97" s="171"/>
      <c r="B97" s="171"/>
      <c r="C97" s="171"/>
      <c r="D97" s="171"/>
      <c r="E97" s="171"/>
      <c r="F97" s="171"/>
      <c r="G97" s="171"/>
      <c r="H97" s="171"/>
      <c r="I97" s="171"/>
    </row>
    <row r="98" spans="1:9" x14ac:dyDescent="0.25">
      <c r="A98" s="171"/>
      <c r="B98" s="171"/>
      <c r="C98" s="171"/>
      <c r="D98" s="171"/>
      <c r="E98" s="171"/>
      <c r="F98" s="171"/>
      <c r="G98" s="171"/>
      <c r="H98" s="171"/>
      <c r="I98" s="171"/>
    </row>
    <row r="99" spans="1:9" x14ac:dyDescent="0.25">
      <c r="A99" s="171"/>
      <c r="B99" s="171"/>
      <c r="C99" s="171"/>
      <c r="D99" s="171"/>
      <c r="E99" s="171"/>
      <c r="F99" s="171"/>
      <c r="G99" s="171"/>
      <c r="H99" s="171"/>
      <c r="I99" s="171"/>
    </row>
    <row r="100" spans="1:9" x14ac:dyDescent="0.25">
      <c r="A100" s="171"/>
      <c r="B100" s="171"/>
      <c r="C100" s="171"/>
      <c r="D100" s="171"/>
      <c r="E100" s="171"/>
      <c r="F100" s="171"/>
      <c r="G100" s="171"/>
      <c r="H100" s="171"/>
      <c r="I100" s="171"/>
    </row>
  </sheetData>
  <pageMargins left="0.75" right="0.75" top="0.75" bottom="0.5" header="0.5" footer="0.75"/>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375BC-8DFF-44FA-A148-917741BF3CFE}">
  <dimension ref="A1:O29"/>
  <sheetViews>
    <sheetView workbookViewId="0">
      <selection activeCell="B24" sqref="B24"/>
    </sheetView>
  </sheetViews>
  <sheetFormatPr defaultColWidth="9.28515625" defaultRowHeight="15" x14ac:dyDescent="0.25"/>
  <cols>
    <col min="1" max="1" width="21.42578125" style="41" customWidth="1"/>
    <col min="2" max="7" width="7" style="41" customWidth="1"/>
    <col min="8" max="15" width="6.42578125" style="41" customWidth="1"/>
    <col min="16" max="16384" width="9.28515625" style="41"/>
  </cols>
  <sheetData>
    <row r="1" spans="1:15" x14ac:dyDescent="0.25">
      <c r="A1" s="170" t="s">
        <v>793</v>
      </c>
    </row>
    <row r="2" spans="1:15" x14ac:dyDescent="0.25">
      <c r="A2" s="15" t="s">
        <v>794</v>
      </c>
    </row>
    <row r="3" spans="1:15" x14ac:dyDescent="0.25">
      <c r="A3" s="41" t="s">
        <v>276</v>
      </c>
    </row>
    <row r="5" spans="1:15" x14ac:dyDescent="0.25">
      <c r="B5" s="15" t="s">
        <v>306</v>
      </c>
      <c r="J5" s="15" t="s">
        <v>795</v>
      </c>
    </row>
    <row r="6" spans="1:15" x14ac:dyDescent="0.25">
      <c r="A6" s="82"/>
      <c r="B6" s="81">
        <v>2013</v>
      </c>
      <c r="C6" s="81">
        <v>2015</v>
      </c>
      <c r="D6" s="81" t="s">
        <v>346</v>
      </c>
      <c r="E6" s="81" t="s">
        <v>348</v>
      </c>
      <c r="F6" s="81" t="s">
        <v>350</v>
      </c>
      <c r="G6" s="81" t="s">
        <v>352</v>
      </c>
      <c r="H6" s="15"/>
      <c r="I6" s="15"/>
      <c r="J6" s="81">
        <v>2013</v>
      </c>
      <c r="K6" s="81">
        <v>2015</v>
      </c>
      <c r="L6" s="81" t="s">
        <v>346</v>
      </c>
      <c r="M6" s="81" t="s">
        <v>348</v>
      </c>
      <c r="N6" s="81" t="s">
        <v>350</v>
      </c>
      <c r="O6" s="81" t="s">
        <v>352</v>
      </c>
    </row>
    <row r="7" spans="1:15" x14ac:dyDescent="0.25">
      <c r="A7" s="15" t="s">
        <v>796</v>
      </c>
      <c r="B7" s="78">
        <f>SUM(B8:B15)</f>
        <v>1024</v>
      </c>
      <c r="C7" s="78">
        <f>SUM(C8:C15)</f>
        <v>1276.2</v>
      </c>
      <c r="D7" s="42">
        <v>1690</v>
      </c>
      <c r="E7" s="42">
        <v>1987</v>
      </c>
      <c r="F7" s="42">
        <v>2335</v>
      </c>
      <c r="G7" s="42">
        <v>2393</v>
      </c>
      <c r="J7" s="78">
        <f>B7/$B$24</f>
        <v>1077.8947368421052</v>
      </c>
      <c r="K7" s="78">
        <f>C7</f>
        <v>1276.2</v>
      </c>
      <c r="L7" s="42">
        <f>D7/$B$26</f>
        <v>1623.439000960615</v>
      </c>
      <c r="M7" s="42">
        <f>E7/$B$27</f>
        <v>1799.81884057971</v>
      </c>
      <c r="N7" s="42">
        <f>F7/$B$28</f>
        <v>2042.8696412948382</v>
      </c>
      <c r="O7" s="42">
        <f>G7/$B$29</f>
        <v>1828.1130634071812</v>
      </c>
    </row>
    <row r="8" spans="1:15" x14ac:dyDescent="0.25">
      <c r="A8" s="15" t="s">
        <v>797</v>
      </c>
      <c r="B8" s="78">
        <v>117</v>
      </c>
      <c r="C8" s="78">
        <v>170.4</v>
      </c>
      <c r="D8" s="42">
        <v>238</v>
      </c>
      <c r="E8" s="42">
        <v>257</v>
      </c>
      <c r="F8" s="42">
        <v>314</v>
      </c>
      <c r="G8" s="42">
        <v>367</v>
      </c>
      <c r="H8" s="177"/>
      <c r="I8" s="177"/>
      <c r="J8" s="78">
        <f t="shared" ref="J8:J22" si="0">B8/$B$24</f>
        <v>123.15789473684211</v>
      </c>
      <c r="K8" s="78">
        <f t="shared" ref="K8:K22" si="1">C8</f>
        <v>170.4</v>
      </c>
      <c r="L8" s="42">
        <f t="shared" ref="L8:L22" si="2">D8/$B$26</f>
        <v>228.62632084534104</v>
      </c>
      <c r="M8" s="42">
        <f t="shared" ref="M8:M22" si="3">E8/$B$27</f>
        <v>232.78985507246375</v>
      </c>
      <c r="N8" s="42">
        <f t="shared" ref="N8:N22" si="4">F8/$B$28</f>
        <v>274.7156605424322</v>
      </c>
      <c r="O8" s="42">
        <f t="shared" ref="O8:O22" si="5">G8/$B$29</f>
        <v>280.36669213139805</v>
      </c>
    </row>
    <row r="9" spans="1:15" ht="30" x14ac:dyDescent="0.25">
      <c r="A9" s="168" t="s">
        <v>798</v>
      </c>
      <c r="B9" s="78">
        <v>138</v>
      </c>
      <c r="C9" s="78">
        <v>192.2</v>
      </c>
      <c r="D9" s="42">
        <v>313</v>
      </c>
      <c r="E9" s="42">
        <v>291</v>
      </c>
      <c r="F9" s="42">
        <v>338</v>
      </c>
      <c r="G9" s="42">
        <v>356</v>
      </c>
      <c r="H9" s="177"/>
      <c r="I9" s="177"/>
      <c r="J9" s="78">
        <f t="shared" si="0"/>
        <v>145.26315789473685</v>
      </c>
      <c r="K9" s="78">
        <f t="shared" si="1"/>
        <v>192.2</v>
      </c>
      <c r="L9" s="42">
        <f t="shared" si="2"/>
        <v>300.67243035542748</v>
      </c>
      <c r="M9" s="42">
        <f t="shared" si="3"/>
        <v>263.58695652173913</v>
      </c>
      <c r="N9" s="42">
        <f t="shared" si="4"/>
        <v>295.71303587051619</v>
      </c>
      <c r="O9" s="42">
        <f t="shared" si="5"/>
        <v>271.96333078686018</v>
      </c>
    </row>
    <row r="10" spans="1:15" ht="30" x14ac:dyDescent="0.25">
      <c r="A10" s="168" t="s">
        <v>799</v>
      </c>
      <c r="B10" s="78">
        <v>185</v>
      </c>
      <c r="C10" s="78">
        <v>290</v>
      </c>
      <c r="D10" s="42">
        <v>317</v>
      </c>
      <c r="E10" s="42">
        <v>360</v>
      </c>
      <c r="F10" s="42">
        <v>412</v>
      </c>
      <c r="G10" s="42">
        <v>377</v>
      </c>
      <c r="H10" s="177"/>
      <c r="I10" s="177"/>
      <c r="J10" s="78">
        <f t="shared" si="0"/>
        <v>194.73684210526318</v>
      </c>
      <c r="K10" s="78">
        <f t="shared" si="1"/>
        <v>290</v>
      </c>
      <c r="L10" s="42">
        <f t="shared" si="2"/>
        <v>304.51488952929878</v>
      </c>
      <c r="M10" s="42">
        <f t="shared" si="3"/>
        <v>326.08695652173913</v>
      </c>
      <c r="N10" s="42">
        <f t="shared" si="4"/>
        <v>360.4549431321085</v>
      </c>
      <c r="O10" s="42">
        <f t="shared" si="5"/>
        <v>288.0061115355233</v>
      </c>
    </row>
    <row r="11" spans="1:15" ht="30" x14ac:dyDescent="0.25">
      <c r="A11" s="168" t="s">
        <v>800</v>
      </c>
      <c r="B11" s="78">
        <v>155</v>
      </c>
      <c r="C11" s="78">
        <f>171.4+6.1</f>
        <v>177.5</v>
      </c>
      <c r="D11" s="42">
        <v>234</v>
      </c>
      <c r="E11" s="42">
        <v>208</v>
      </c>
      <c r="F11" s="42">
        <v>237</v>
      </c>
      <c r="G11" s="42">
        <v>298</v>
      </c>
      <c r="H11" s="177"/>
      <c r="I11" s="177"/>
      <c r="J11" s="78">
        <f t="shared" si="0"/>
        <v>163.15789473684211</v>
      </c>
      <c r="K11" s="78">
        <f t="shared" si="1"/>
        <v>177.5</v>
      </c>
      <c r="L11" s="42">
        <f t="shared" si="2"/>
        <v>224.78386167146977</v>
      </c>
      <c r="M11" s="42">
        <f t="shared" si="3"/>
        <v>188.40579710144925</v>
      </c>
      <c r="N11" s="42">
        <f t="shared" si="4"/>
        <v>207.3490813648294</v>
      </c>
      <c r="O11" s="42">
        <f t="shared" si="5"/>
        <v>227.65469824293353</v>
      </c>
    </row>
    <row r="12" spans="1:15" ht="30" x14ac:dyDescent="0.25">
      <c r="A12" s="168" t="s">
        <v>801</v>
      </c>
      <c r="B12" s="78">
        <v>193</v>
      </c>
      <c r="C12" s="78">
        <v>291.89999999999998</v>
      </c>
      <c r="D12" s="42">
        <v>380</v>
      </c>
      <c r="E12" s="42">
        <v>540</v>
      </c>
      <c r="F12" s="42">
        <v>506</v>
      </c>
      <c r="G12" s="42">
        <v>609</v>
      </c>
      <c r="H12" s="177"/>
      <c r="I12" s="177"/>
      <c r="J12" s="78">
        <f t="shared" si="0"/>
        <v>203.15789473684211</v>
      </c>
      <c r="K12" s="78">
        <f t="shared" si="1"/>
        <v>291.89999999999998</v>
      </c>
      <c r="L12" s="42">
        <f t="shared" si="2"/>
        <v>365.03362151777139</v>
      </c>
      <c r="M12" s="42">
        <f t="shared" si="3"/>
        <v>489.13043478260863</v>
      </c>
      <c r="N12" s="42">
        <f t="shared" si="4"/>
        <v>442.69466316710412</v>
      </c>
      <c r="O12" s="42">
        <f t="shared" si="5"/>
        <v>465.24064171122996</v>
      </c>
    </row>
    <row r="13" spans="1:15" ht="30" x14ac:dyDescent="0.25">
      <c r="A13" s="168" t="s">
        <v>802</v>
      </c>
      <c r="B13" s="78">
        <v>12</v>
      </c>
      <c r="C13" s="78">
        <v>20.6</v>
      </c>
      <c r="D13" s="42">
        <v>61</v>
      </c>
      <c r="E13" s="42">
        <v>94</v>
      </c>
      <c r="F13" s="42">
        <v>131</v>
      </c>
      <c r="G13" s="42">
        <v>140</v>
      </c>
      <c r="H13" s="177"/>
      <c r="I13" s="177"/>
      <c r="J13" s="78">
        <f t="shared" si="0"/>
        <v>12.631578947368421</v>
      </c>
      <c r="K13" s="78">
        <f t="shared" si="1"/>
        <v>20.6</v>
      </c>
      <c r="L13" s="42">
        <f t="shared" si="2"/>
        <v>58.597502401536985</v>
      </c>
      <c r="M13" s="42">
        <f t="shared" si="3"/>
        <v>85.144927536231876</v>
      </c>
      <c r="N13" s="42">
        <f t="shared" si="4"/>
        <v>114.61067366579178</v>
      </c>
      <c r="O13" s="42">
        <f t="shared" si="5"/>
        <v>106.95187165775401</v>
      </c>
    </row>
    <row r="14" spans="1:15" ht="60" x14ac:dyDescent="0.25">
      <c r="A14" s="168" t="s">
        <v>803</v>
      </c>
      <c r="B14" s="78">
        <v>50</v>
      </c>
      <c r="C14" s="78">
        <v>58.2</v>
      </c>
      <c r="D14" s="42">
        <v>70</v>
      </c>
      <c r="E14" s="42">
        <v>111</v>
      </c>
      <c r="F14" s="42">
        <v>189</v>
      </c>
      <c r="G14" s="42">
        <v>136</v>
      </c>
      <c r="H14" s="177"/>
      <c r="I14" s="177"/>
      <c r="J14" s="78">
        <f t="shared" si="0"/>
        <v>52.631578947368425</v>
      </c>
      <c r="K14" s="78">
        <f t="shared" si="1"/>
        <v>58.2</v>
      </c>
      <c r="L14" s="42">
        <f t="shared" si="2"/>
        <v>67.243035542747364</v>
      </c>
      <c r="M14" s="42">
        <f t="shared" si="3"/>
        <v>100.54347826086956</v>
      </c>
      <c r="N14" s="42">
        <f t="shared" si="4"/>
        <v>165.35433070866142</v>
      </c>
      <c r="O14" s="42">
        <f t="shared" si="5"/>
        <v>103.8961038961039</v>
      </c>
    </row>
    <row r="15" spans="1:15" x14ac:dyDescent="0.25">
      <c r="A15" s="15" t="s">
        <v>804</v>
      </c>
      <c r="B15" s="78">
        <v>174</v>
      </c>
      <c r="C15" s="78">
        <v>75.400000000000006</v>
      </c>
      <c r="D15" s="42">
        <v>78</v>
      </c>
      <c r="E15" s="42">
        <v>126</v>
      </c>
      <c r="F15" s="42">
        <v>208</v>
      </c>
      <c r="G15" s="42">
        <v>109</v>
      </c>
      <c r="J15" s="78">
        <f t="shared" si="0"/>
        <v>183.15789473684211</v>
      </c>
      <c r="K15" s="78">
        <f t="shared" si="1"/>
        <v>75.400000000000006</v>
      </c>
      <c r="L15" s="42">
        <f t="shared" si="2"/>
        <v>74.927953890489917</v>
      </c>
      <c r="M15" s="42">
        <f t="shared" si="3"/>
        <v>114.13043478260869</v>
      </c>
      <c r="N15" s="42">
        <f t="shared" si="4"/>
        <v>181.97725284339458</v>
      </c>
      <c r="O15" s="42">
        <f t="shared" si="5"/>
        <v>83.269671504965629</v>
      </c>
    </row>
    <row r="16" spans="1:15" x14ac:dyDescent="0.25">
      <c r="A16" s="15" t="s">
        <v>805</v>
      </c>
      <c r="B16" s="78">
        <f>B7</f>
        <v>1024</v>
      </c>
      <c r="C16" s="78">
        <f>C7</f>
        <v>1276.2</v>
      </c>
      <c r="D16" s="42">
        <v>1690</v>
      </c>
      <c r="E16" s="42">
        <v>1987</v>
      </c>
      <c r="F16" s="42">
        <v>2335</v>
      </c>
      <c r="G16" s="42">
        <v>2393</v>
      </c>
      <c r="J16" s="78">
        <f t="shared" si="0"/>
        <v>1077.8947368421052</v>
      </c>
      <c r="K16" s="78">
        <f t="shared" si="1"/>
        <v>1276.2</v>
      </c>
      <c r="L16" s="42">
        <f t="shared" si="2"/>
        <v>1623.439000960615</v>
      </c>
      <c r="M16" s="42">
        <f t="shared" si="3"/>
        <v>1799.81884057971</v>
      </c>
      <c r="N16" s="42">
        <f t="shared" si="4"/>
        <v>2042.8696412948382</v>
      </c>
      <c r="O16" s="42">
        <f t="shared" si="5"/>
        <v>1828.1130634071812</v>
      </c>
    </row>
    <row r="17" spans="1:15" ht="30" x14ac:dyDescent="0.25">
      <c r="A17" s="168" t="s">
        <v>806</v>
      </c>
      <c r="B17" s="78">
        <v>33.799999999999997</v>
      </c>
      <c r="C17" s="78">
        <v>42.5</v>
      </c>
      <c r="D17" s="42">
        <v>94</v>
      </c>
      <c r="E17" s="42">
        <v>117</v>
      </c>
      <c r="F17" s="42">
        <v>172</v>
      </c>
      <c r="G17" s="42">
        <v>163</v>
      </c>
      <c r="J17" s="78">
        <f t="shared" si="0"/>
        <v>35.578947368421048</v>
      </c>
      <c r="K17" s="78">
        <f t="shared" si="1"/>
        <v>42.5</v>
      </c>
      <c r="L17" s="42">
        <f t="shared" si="2"/>
        <v>90.297790585975036</v>
      </c>
      <c r="M17" s="42">
        <f t="shared" si="3"/>
        <v>105.9782608695652</v>
      </c>
      <c r="N17" s="42">
        <f t="shared" si="4"/>
        <v>150.4811898512686</v>
      </c>
      <c r="O17" s="42">
        <f t="shared" si="5"/>
        <v>124.52253628724218</v>
      </c>
    </row>
    <row r="18" spans="1:15" ht="45" x14ac:dyDescent="0.25">
      <c r="A18" s="168" t="s">
        <v>807</v>
      </c>
      <c r="B18" s="78">
        <v>47.6</v>
      </c>
      <c r="C18" s="78">
        <v>84.6</v>
      </c>
      <c r="D18" s="42">
        <v>120</v>
      </c>
      <c r="E18" s="42">
        <v>140</v>
      </c>
      <c r="F18" s="42">
        <v>147</v>
      </c>
      <c r="G18" s="42">
        <v>154</v>
      </c>
      <c r="J18" s="78">
        <f t="shared" si="0"/>
        <v>50.10526315789474</v>
      </c>
      <c r="K18" s="78">
        <f t="shared" si="1"/>
        <v>84.6</v>
      </c>
      <c r="L18" s="42">
        <f t="shared" si="2"/>
        <v>115.27377521613833</v>
      </c>
      <c r="M18" s="42">
        <f t="shared" si="3"/>
        <v>126.81159420289853</v>
      </c>
      <c r="N18" s="42">
        <f t="shared" si="4"/>
        <v>128.60892388451444</v>
      </c>
      <c r="O18" s="42">
        <f t="shared" si="5"/>
        <v>117.64705882352942</v>
      </c>
    </row>
    <row r="19" spans="1:15" ht="45" x14ac:dyDescent="0.25">
      <c r="A19" s="168" t="s">
        <v>808</v>
      </c>
      <c r="B19" s="78">
        <v>591.9</v>
      </c>
      <c r="C19" s="78">
        <v>894.5</v>
      </c>
      <c r="D19" s="42">
        <v>1235</v>
      </c>
      <c r="E19" s="42">
        <v>1412</v>
      </c>
      <c r="F19" s="42">
        <v>1455</v>
      </c>
      <c r="G19" s="42">
        <v>1656</v>
      </c>
      <c r="J19" s="78">
        <f t="shared" si="0"/>
        <v>623.0526315789474</v>
      </c>
      <c r="K19" s="78">
        <f t="shared" si="1"/>
        <v>894.5</v>
      </c>
      <c r="L19" s="42">
        <f t="shared" si="2"/>
        <v>1186.3592699327571</v>
      </c>
      <c r="M19" s="42">
        <f t="shared" si="3"/>
        <v>1278.9855072463768</v>
      </c>
      <c r="N19" s="42">
        <f t="shared" si="4"/>
        <v>1272.9658792650919</v>
      </c>
      <c r="O19" s="42">
        <f t="shared" si="5"/>
        <v>1265.0878533231476</v>
      </c>
    </row>
    <row r="20" spans="1:15" ht="45" x14ac:dyDescent="0.25">
      <c r="A20" s="168" t="s">
        <v>809</v>
      </c>
      <c r="B20" s="78">
        <v>58.8</v>
      </c>
      <c r="C20" s="78">
        <v>63.7</v>
      </c>
      <c r="D20" s="42">
        <v>133</v>
      </c>
      <c r="E20" s="42">
        <v>121</v>
      </c>
      <c r="F20" s="42">
        <v>184</v>
      </c>
      <c r="G20" s="42">
        <v>166</v>
      </c>
      <c r="J20" s="78">
        <f t="shared" si="0"/>
        <v>61.89473684210526</v>
      </c>
      <c r="K20" s="78">
        <f t="shared" si="1"/>
        <v>63.7</v>
      </c>
      <c r="L20" s="42">
        <f t="shared" si="2"/>
        <v>127.76176753121999</v>
      </c>
      <c r="M20" s="42">
        <f t="shared" si="3"/>
        <v>109.60144927536231</v>
      </c>
      <c r="N20" s="42">
        <f t="shared" si="4"/>
        <v>160.97987751531059</v>
      </c>
      <c r="O20" s="42">
        <f t="shared" si="5"/>
        <v>126.81436210847976</v>
      </c>
    </row>
    <row r="21" spans="1:15" x14ac:dyDescent="0.25">
      <c r="A21" s="15" t="s">
        <v>810</v>
      </c>
      <c r="B21" s="78">
        <v>12.7</v>
      </c>
      <c r="C21" s="78">
        <v>79.3</v>
      </c>
      <c r="D21" s="42">
        <v>31</v>
      </c>
      <c r="E21" s="178" t="s">
        <v>702</v>
      </c>
      <c r="F21" s="42">
        <v>169</v>
      </c>
      <c r="G21" s="178" t="s">
        <v>442</v>
      </c>
      <c r="J21" s="78">
        <f t="shared" si="0"/>
        <v>13.368421052631579</v>
      </c>
      <c r="K21" s="78">
        <f t="shared" si="1"/>
        <v>79.3</v>
      </c>
      <c r="L21" s="42">
        <f t="shared" si="2"/>
        <v>29.779058597502402</v>
      </c>
      <c r="M21" s="42"/>
      <c r="N21" s="42">
        <f t="shared" si="4"/>
        <v>147.8565179352581</v>
      </c>
      <c r="O21" s="42"/>
    </row>
    <row r="22" spans="1:15" ht="30" x14ac:dyDescent="0.25">
      <c r="A22" s="168" t="s">
        <v>811</v>
      </c>
      <c r="B22" s="78">
        <f t="shared" ref="B22:G22" si="6">B7-(SUM(B17:B20))</f>
        <v>291.90000000000009</v>
      </c>
      <c r="C22" s="78">
        <f t="shared" si="6"/>
        <v>190.90000000000009</v>
      </c>
      <c r="D22" s="78">
        <f t="shared" si="6"/>
        <v>108</v>
      </c>
      <c r="E22" s="78">
        <f t="shared" si="6"/>
        <v>197</v>
      </c>
      <c r="F22" s="78">
        <f t="shared" si="6"/>
        <v>377</v>
      </c>
      <c r="G22" s="78">
        <f t="shared" si="6"/>
        <v>254</v>
      </c>
      <c r="J22" s="78">
        <f t="shared" si="0"/>
        <v>307.26315789473693</v>
      </c>
      <c r="K22" s="78">
        <f t="shared" si="1"/>
        <v>190.90000000000009</v>
      </c>
      <c r="L22" s="42">
        <f t="shared" si="2"/>
        <v>103.7463976945245</v>
      </c>
      <c r="M22" s="42">
        <f t="shared" si="3"/>
        <v>178.44202898550722</v>
      </c>
      <c r="N22" s="42">
        <f t="shared" si="4"/>
        <v>329.83377077865265</v>
      </c>
      <c r="O22" s="42">
        <f t="shared" si="5"/>
        <v>194.04125286478228</v>
      </c>
    </row>
    <row r="24" spans="1:15" x14ac:dyDescent="0.25">
      <c r="A24" s="179">
        <v>2013</v>
      </c>
      <c r="B24" s="180">
        <v>0.95</v>
      </c>
    </row>
    <row r="25" spans="1:15" x14ac:dyDescent="0.25">
      <c r="A25" s="179">
        <v>2015</v>
      </c>
      <c r="B25" s="180">
        <v>1</v>
      </c>
    </row>
    <row r="26" spans="1:15" x14ac:dyDescent="0.25">
      <c r="A26" s="179">
        <v>2017</v>
      </c>
      <c r="B26" s="180">
        <v>1.0409999999999999</v>
      </c>
    </row>
    <row r="27" spans="1:15" x14ac:dyDescent="0.25">
      <c r="A27" s="179">
        <v>2019</v>
      </c>
      <c r="B27" s="180">
        <v>1.1040000000000001</v>
      </c>
    </row>
    <row r="28" spans="1:15" x14ac:dyDescent="0.25">
      <c r="A28" s="179">
        <v>2021</v>
      </c>
      <c r="B28" s="180">
        <v>1.143</v>
      </c>
    </row>
    <row r="29" spans="1:15" x14ac:dyDescent="0.25">
      <c r="A29" s="179">
        <v>2023</v>
      </c>
      <c r="B29" s="180">
        <v>1.3089999999999999</v>
      </c>
    </row>
  </sheetData>
  <pageMargins left="0.75" right="0.75" top="0.75" bottom="0.5" header="0.5" footer="0.75"/>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27C6-044B-47D6-9A4F-F73E1B17500D}">
  <dimension ref="A1:H69"/>
  <sheetViews>
    <sheetView zoomScale="110" zoomScaleNormal="110" workbookViewId="0">
      <selection activeCell="K7" sqref="K7"/>
    </sheetView>
  </sheetViews>
  <sheetFormatPr defaultColWidth="9.28515625" defaultRowHeight="15" x14ac:dyDescent="0.25"/>
  <cols>
    <col min="1" max="1" width="57" style="41" bestFit="1" customWidth="1"/>
    <col min="2" max="7" width="7" style="41" customWidth="1"/>
    <col min="8" max="8" width="6.42578125" style="41" customWidth="1"/>
    <col min="9" max="16384" width="9.28515625" style="41"/>
  </cols>
  <sheetData>
    <row r="1" spans="1:5" x14ac:dyDescent="0.25">
      <c r="A1" s="15" t="s">
        <v>812</v>
      </c>
    </row>
    <row r="2" spans="1:5" x14ac:dyDescent="0.25">
      <c r="A2" s="41" t="s">
        <v>276</v>
      </c>
    </row>
    <row r="4" spans="1:5" x14ac:dyDescent="0.25">
      <c r="A4" s="181" t="s">
        <v>306</v>
      </c>
      <c r="B4" s="181"/>
      <c r="C4" s="181"/>
      <c r="D4" s="181"/>
    </row>
    <row r="5" spans="1:5" x14ac:dyDescent="0.25">
      <c r="A5" s="82"/>
      <c r="B5" s="81">
        <v>2019</v>
      </c>
      <c r="C5" s="81">
        <v>2021</v>
      </c>
      <c r="D5" s="81">
        <v>2023</v>
      </c>
    </row>
    <row r="6" spans="1:5" x14ac:dyDescent="0.25">
      <c r="A6" s="15" t="s">
        <v>813</v>
      </c>
      <c r="B6" s="42">
        <v>381</v>
      </c>
      <c r="C6" s="42">
        <v>644</v>
      </c>
      <c r="D6" s="42">
        <v>851</v>
      </c>
    </row>
    <row r="7" spans="1:5" x14ac:dyDescent="0.25">
      <c r="A7" s="15" t="s">
        <v>814</v>
      </c>
      <c r="B7" s="42">
        <v>157</v>
      </c>
      <c r="C7" s="42">
        <v>181</v>
      </c>
      <c r="D7" s="42">
        <v>238</v>
      </c>
    </row>
    <row r="8" spans="1:5" x14ac:dyDescent="0.25">
      <c r="A8" s="15" t="s">
        <v>815</v>
      </c>
      <c r="B8" s="42">
        <v>150</v>
      </c>
      <c r="C8" s="42">
        <v>164</v>
      </c>
      <c r="D8" s="42">
        <v>206</v>
      </c>
    </row>
    <row r="9" spans="1:5" x14ac:dyDescent="0.25">
      <c r="A9" s="15" t="s">
        <v>816</v>
      </c>
      <c r="B9" s="42">
        <v>296</v>
      </c>
      <c r="C9" s="42">
        <v>184</v>
      </c>
      <c r="D9" s="42">
        <v>318</v>
      </c>
    </row>
    <row r="10" spans="1:5" x14ac:dyDescent="0.25">
      <c r="A10" s="15" t="s">
        <v>817</v>
      </c>
      <c r="B10" s="42">
        <v>354</v>
      </c>
      <c r="C10" s="42">
        <v>312</v>
      </c>
      <c r="D10" s="42">
        <v>393</v>
      </c>
    </row>
    <row r="11" spans="1:5" x14ac:dyDescent="0.25">
      <c r="A11" s="15" t="s">
        <v>818</v>
      </c>
      <c r="B11" s="42">
        <v>294</v>
      </c>
      <c r="C11" s="42">
        <v>288</v>
      </c>
      <c r="D11" s="42">
        <v>523</v>
      </c>
    </row>
    <row r="12" spans="1:5" x14ac:dyDescent="0.25">
      <c r="A12" s="15" t="s">
        <v>819</v>
      </c>
      <c r="B12" s="42">
        <v>213</v>
      </c>
      <c r="C12" s="42">
        <v>861</v>
      </c>
      <c r="D12" s="42">
        <v>465</v>
      </c>
    </row>
    <row r="13" spans="1:5" x14ac:dyDescent="0.25">
      <c r="B13" s="42">
        <v>1845</v>
      </c>
      <c r="C13" s="42">
        <v>2634</v>
      </c>
      <c r="D13" s="42">
        <v>2994</v>
      </c>
    </row>
    <row r="14" spans="1:5" x14ac:dyDescent="0.25">
      <c r="A14" s="171"/>
      <c r="B14" s="171"/>
      <c r="C14" s="171"/>
      <c r="D14" s="171"/>
      <c r="E14" s="171"/>
    </row>
    <row r="15" spans="1:5" x14ac:dyDescent="0.25">
      <c r="A15" s="171"/>
      <c r="B15" s="171"/>
      <c r="C15" s="171"/>
      <c r="D15" s="171"/>
      <c r="E15" s="171"/>
    </row>
    <row r="32" spans="1:4" x14ac:dyDescent="0.25">
      <c r="A32" s="181" t="s">
        <v>327</v>
      </c>
      <c r="B32" s="181"/>
      <c r="C32" s="181"/>
      <c r="D32" s="181"/>
    </row>
    <row r="33" spans="1:4" x14ac:dyDescent="0.25">
      <c r="A33" s="81"/>
      <c r="B33" s="81">
        <v>2019</v>
      </c>
      <c r="C33" s="81">
        <v>2021</v>
      </c>
      <c r="D33" s="81">
        <v>2023</v>
      </c>
    </row>
    <row r="34" spans="1:4" x14ac:dyDescent="0.25">
      <c r="A34" s="15" t="s">
        <v>813</v>
      </c>
      <c r="B34" s="42">
        <v>345.10869565217388</v>
      </c>
      <c r="C34" s="42">
        <v>563.42957130358707</v>
      </c>
      <c r="D34" s="42">
        <v>650.11459129106186</v>
      </c>
    </row>
    <row r="35" spans="1:4" x14ac:dyDescent="0.25">
      <c r="A35" s="15" t="s">
        <v>814</v>
      </c>
      <c r="B35" s="42">
        <v>142.21014492753622</v>
      </c>
      <c r="C35" s="42">
        <v>158.35520559930009</v>
      </c>
      <c r="D35" s="42">
        <v>181.81818181818181</v>
      </c>
    </row>
    <row r="36" spans="1:4" x14ac:dyDescent="0.25">
      <c r="A36" s="15" t="s">
        <v>815</v>
      </c>
      <c r="B36" s="42">
        <v>135.86956521739128</v>
      </c>
      <c r="C36" s="42">
        <v>143.48206474190727</v>
      </c>
      <c r="D36" s="42">
        <v>157.37203972498091</v>
      </c>
    </row>
    <row r="37" spans="1:4" x14ac:dyDescent="0.25">
      <c r="A37" s="15" t="s">
        <v>816</v>
      </c>
      <c r="B37" s="42">
        <v>268.1159420289855</v>
      </c>
      <c r="C37" s="42">
        <v>160.97987751531059</v>
      </c>
      <c r="D37" s="42">
        <v>242.93353705118412</v>
      </c>
    </row>
    <row r="38" spans="1:4" x14ac:dyDescent="0.25">
      <c r="A38" s="15" t="s">
        <v>817</v>
      </c>
      <c r="B38" s="42">
        <v>320.65217391304344</v>
      </c>
      <c r="C38" s="42">
        <v>272.96587926509187</v>
      </c>
      <c r="D38" s="42">
        <v>300.22918258212377</v>
      </c>
    </row>
    <row r="39" spans="1:4" x14ac:dyDescent="0.25">
      <c r="A39" s="15" t="s">
        <v>818</v>
      </c>
      <c r="B39" s="42">
        <v>266.30434782608694</v>
      </c>
      <c r="C39" s="42">
        <v>251.96850393700788</v>
      </c>
      <c r="D39" s="42">
        <v>399.54163483575252</v>
      </c>
    </row>
    <row r="40" spans="1:4" x14ac:dyDescent="0.25">
      <c r="A40" s="15" t="s">
        <v>819</v>
      </c>
      <c r="B40" s="42">
        <v>192.93478260869563</v>
      </c>
      <c r="C40" s="42">
        <v>753.28083989501306</v>
      </c>
      <c r="D40" s="42">
        <v>355.23300229182581</v>
      </c>
    </row>
    <row r="42" spans="1:4" x14ac:dyDescent="0.25">
      <c r="A42" s="171"/>
      <c r="B42" s="171"/>
      <c r="C42" s="171"/>
      <c r="D42" s="171"/>
    </row>
    <row r="43" spans="1:4" x14ac:dyDescent="0.25">
      <c r="B43" s="171"/>
      <c r="C43" s="171"/>
      <c r="D43" s="171"/>
    </row>
    <row r="60" spans="1:8" x14ac:dyDescent="0.25">
      <c r="A60" s="171"/>
      <c r="B60" s="171"/>
      <c r="C60" s="171"/>
      <c r="D60" s="171"/>
      <c r="E60" s="171"/>
      <c r="F60" s="171"/>
      <c r="G60" s="171"/>
      <c r="H60" s="171"/>
    </row>
    <row r="61" spans="1:8" x14ac:dyDescent="0.25">
      <c r="A61" s="171"/>
      <c r="B61" s="171"/>
      <c r="C61" s="171"/>
      <c r="D61" s="171"/>
      <c r="E61" s="171"/>
      <c r="F61" s="171"/>
      <c r="G61" s="171"/>
      <c r="H61" s="171"/>
    </row>
    <row r="62" spans="1:8" x14ac:dyDescent="0.25">
      <c r="A62" s="171"/>
      <c r="B62" s="171"/>
      <c r="C62" s="171"/>
      <c r="D62" s="171"/>
      <c r="E62" s="171"/>
      <c r="F62" s="171"/>
      <c r="G62" s="171"/>
      <c r="H62" s="171"/>
    </row>
    <row r="63" spans="1:8" x14ac:dyDescent="0.25">
      <c r="A63" s="171"/>
      <c r="B63" s="171"/>
      <c r="C63" s="171"/>
      <c r="D63" s="171"/>
      <c r="E63" s="171"/>
      <c r="F63" s="171"/>
      <c r="G63" s="171"/>
      <c r="H63" s="171"/>
    </row>
    <row r="64" spans="1:8" x14ac:dyDescent="0.25">
      <c r="A64" s="171"/>
      <c r="B64" s="171"/>
      <c r="C64" s="171"/>
      <c r="D64" s="171"/>
      <c r="E64" s="171"/>
      <c r="F64" s="171"/>
      <c r="G64" s="171"/>
      <c r="H64" s="171"/>
    </row>
    <row r="65" spans="1:8" x14ac:dyDescent="0.25">
      <c r="A65" s="171"/>
      <c r="B65" s="171"/>
      <c r="C65" s="171"/>
      <c r="D65" s="171"/>
      <c r="E65" s="171"/>
      <c r="F65" s="171"/>
      <c r="G65" s="171"/>
      <c r="H65" s="171"/>
    </row>
    <row r="66" spans="1:8" x14ac:dyDescent="0.25">
      <c r="A66" s="171"/>
      <c r="B66" s="171"/>
      <c r="C66" s="171"/>
      <c r="D66" s="171"/>
      <c r="E66" s="171"/>
      <c r="F66" s="171"/>
      <c r="G66" s="171"/>
      <c r="H66" s="171"/>
    </row>
    <row r="67" spans="1:8" x14ac:dyDescent="0.25">
      <c r="A67" s="171"/>
      <c r="B67" s="171"/>
      <c r="C67" s="171"/>
      <c r="D67" s="171"/>
      <c r="E67" s="171"/>
      <c r="F67" s="171"/>
      <c r="G67" s="171"/>
      <c r="H67" s="171"/>
    </row>
    <row r="68" spans="1:8" x14ac:dyDescent="0.25">
      <c r="A68" s="171"/>
      <c r="B68" s="171"/>
      <c r="C68" s="171"/>
      <c r="D68" s="171"/>
      <c r="E68" s="171"/>
      <c r="F68" s="171"/>
      <c r="G68" s="171"/>
      <c r="H68" s="171"/>
    </row>
    <row r="69" spans="1:8" x14ac:dyDescent="0.25">
      <c r="A69" s="171"/>
      <c r="B69" s="171"/>
      <c r="C69" s="171"/>
      <c r="D69" s="171"/>
      <c r="E69" s="171"/>
      <c r="F69" s="171"/>
      <c r="G69" s="171"/>
      <c r="H69" s="171"/>
    </row>
  </sheetData>
  <pageMargins left="0.75" right="0.75" top="0.75" bottom="0.5" header="0.5" footer="0.75"/>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8ACBD-008D-49CA-B41C-9EB231727697}">
  <dimension ref="A1:AG75"/>
  <sheetViews>
    <sheetView zoomScale="90" zoomScaleNormal="90" workbookViewId="0">
      <selection activeCell="G11" sqref="G11"/>
    </sheetView>
  </sheetViews>
  <sheetFormatPr defaultColWidth="11.42578125" defaultRowHeight="15" x14ac:dyDescent="0.25"/>
  <cols>
    <col min="1" max="1" width="41.28515625" style="41" customWidth="1"/>
    <col min="2" max="16" width="9" style="41" customWidth="1"/>
    <col min="17" max="17" width="13.28515625" style="41" customWidth="1"/>
    <col min="18" max="23" width="9" style="41" customWidth="1"/>
    <col min="24" max="24" width="5.7109375" style="41" customWidth="1"/>
    <col min="25" max="25" width="13.7109375" style="41" customWidth="1"/>
    <col min="26" max="16384" width="11.42578125" style="41"/>
  </cols>
  <sheetData>
    <row r="1" spans="1:33" x14ac:dyDescent="0.25">
      <c r="A1" s="15" t="s">
        <v>820</v>
      </c>
    </row>
    <row r="2" spans="1:33" x14ac:dyDescent="0.25">
      <c r="A2" s="15" t="s">
        <v>821</v>
      </c>
    </row>
    <row r="3" spans="1:33" x14ac:dyDescent="0.25">
      <c r="A3" s="41" t="s">
        <v>276</v>
      </c>
      <c r="AG3" s="171"/>
    </row>
    <row r="4" spans="1:33" x14ac:dyDescent="0.25">
      <c r="AG4" s="171"/>
    </row>
    <row r="5" spans="1:33" x14ac:dyDescent="0.25">
      <c r="A5" s="81"/>
      <c r="B5" s="81" t="s">
        <v>304</v>
      </c>
      <c r="C5" s="81" t="s">
        <v>309</v>
      </c>
      <c r="D5" s="81" t="s">
        <v>308</v>
      </c>
      <c r="E5" s="81" t="s">
        <v>314</v>
      </c>
      <c r="F5" s="81" t="s">
        <v>313</v>
      </c>
      <c r="G5" s="81" t="s">
        <v>311</v>
      </c>
      <c r="H5" s="81" t="s">
        <v>312</v>
      </c>
      <c r="I5" s="81" t="s">
        <v>779</v>
      </c>
      <c r="J5" s="81" t="s">
        <v>778</v>
      </c>
      <c r="K5" s="81" t="s">
        <v>310</v>
      </c>
      <c r="L5" s="81" t="s">
        <v>317</v>
      </c>
      <c r="M5" s="81" t="s">
        <v>822</v>
      </c>
      <c r="N5" s="81" t="s">
        <v>320</v>
      </c>
      <c r="O5" s="81" t="s">
        <v>319</v>
      </c>
      <c r="P5" s="171"/>
      <c r="Q5" s="81" t="s">
        <v>322</v>
      </c>
      <c r="R5" s="81" t="s">
        <v>321</v>
      </c>
      <c r="S5" s="81" t="s">
        <v>324</v>
      </c>
      <c r="T5" s="81" t="s">
        <v>323</v>
      </c>
      <c r="V5" s="171"/>
      <c r="W5" s="171"/>
      <c r="AG5" s="171"/>
    </row>
    <row r="6" spans="1:33" x14ac:dyDescent="0.25">
      <c r="A6" s="183" t="s">
        <v>566</v>
      </c>
      <c r="B6" s="184">
        <v>0.01</v>
      </c>
      <c r="C6" s="184">
        <v>0.01</v>
      </c>
      <c r="D6" s="184">
        <v>0.02</v>
      </c>
      <c r="E6" s="184">
        <v>0.04</v>
      </c>
      <c r="F6" s="184">
        <v>0.03</v>
      </c>
      <c r="G6" s="184">
        <v>0.05</v>
      </c>
      <c r="H6" s="184">
        <v>0.08</v>
      </c>
      <c r="I6" s="184">
        <v>7.0000000000000007E-2</v>
      </c>
      <c r="J6" s="184">
        <v>0.02</v>
      </c>
      <c r="K6" s="184">
        <v>0.04</v>
      </c>
      <c r="L6" s="184">
        <v>0.01</v>
      </c>
      <c r="M6" s="184">
        <v>0.08</v>
      </c>
      <c r="N6" s="184">
        <v>0.05</v>
      </c>
      <c r="O6" s="184">
        <v>0.17</v>
      </c>
      <c r="P6" s="186"/>
      <c r="Q6" s="184">
        <v>0.03</v>
      </c>
      <c r="R6" s="184">
        <v>0.01</v>
      </c>
      <c r="S6" s="184">
        <v>0</v>
      </c>
      <c r="T6" s="184">
        <v>0</v>
      </c>
      <c r="V6" s="171"/>
      <c r="W6" s="171"/>
      <c r="X6" s="187"/>
      <c r="AG6" s="171"/>
    </row>
    <row r="7" spans="1:33" x14ac:dyDescent="0.25">
      <c r="A7" s="183" t="s">
        <v>563</v>
      </c>
      <c r="B7" s="184">
        <v>7.0000000000000007E-2</v>
      </c>
      <c r="C7" s="184">
        <v>0.13</v>
      </c>
      <c r="D7" s="184">
        <v>0.09</v>
      </c>
      <c r="E7" s="184">
        <v>0</v>
      </c>
      <c r="F7" s="184">
        <v>0</v>
      </c>
      <c r="G7" s="184">
        <v>0.09</v>
      </c>
      <c r="H7" s="184">
        <v>0.41</v>
      </c>
      <c r="I7" s="184">
        <v>0.01</v>
      </c>
      <c r="J7" s="184">
        <v>0</v>
      </c>
      <c r="K7" s="184">
        <v>0.56999999999999995</v>
      </c>
      <c r="L7" s="184">
        <v>0</v>
      </c>
      <c r="M7" s="184">
        <v>0.02</v>
      </c>
      <c r="N7" s="184">
        <v>0.06</v>
      </c>
      <c r="O7" s="184">
        <v>7.0000000000000007E-2</v>
      </c>
      <c r="P7" s="186"/>
      <c r="Q7" s="184">
        <v>0.03</v>
      </c>
      <c r="R7" s="184">
        <v>0.1</v>
      </c>
      <c r="S7" s="184">
        <v>7.0000000000000007E-2</v>
      </c>
      <c r="T7" s="184">
        <v>0</v>
      </c>
      <c r="V7" s="171"/>
      <c r="W7" s="171"/>
      <c r="X7" s="188"/>
      <c r="AG7" s="171"/>
    </row>
    <row r="8" spans="1:33" x14ac:dyDescent="0.25">
      <c r="A8" s="183" t="s">
        <v>562</v>
      </c>
      <c r="B8" s="184">
        <v>0.46</v>
      </c>
      <c r="C8" s="184">
        <v>0.34</v>
      </c>
      <c r="D8" s="184">
        <v>0.26</v>
      </c>
      <c r="E8" s="184">
        <v>0.56999999999999995</v>
      </c>
      <c r="F8" s="184">
        <v>0.25</v>
      </c>
      <c r="G8" s="184">
        <v>0.3</v>
      </c>
      <c r="H8" s="184">
        <v>0.28000000000000003</v>
      </c>
      <c r="I8" s="184">
        <v>0.17</v>
      </c>
      <c r="J8" s="184">
        <v>0.14000000000000001</v>
      </c>
      <c r="K8" s="184">
        <v>0.04</v>
      </c>
      <c r="L8" s="184">
        <v>0.08</v>
      </c>
      <c r="M8" s="184">
        <v>0.17</v>
      </c>
      <c r="N8" s="184">
        <v>0.11</v>
      </c>
      <c r="O8" s="184">
        <v>0.01</v>
      </c>
      <c r="P8" s="186"/>
      <c r="Q8" s="184">
        <v>0.28999999999999998</v>
      </c>
      <c r="R8" s="184">
        <v>0.11</v>
      </c>
      <c r="S8" s="184">
        <v>0.43</v>
      </c>
      <c r="T8" s="184">
        <v>0.49</v>
      </c>
      <c r="V8" s="171"/>
      <c r="W8" s="171"/>
      <c r="X8" s="188"/>
      <c r="AG8" s="171"/>
    </row>
    <row r="9" spans="1:33" x14ac:dyDescent="0.25">
      <c r="A9" s="183" t="s">
        <v>567</v>
      </c>
      <c r="B9" s="184">
        <v>0.01</v>
      </c>
      <c r="C9" s="184">
        <v>0.04</v>
      </c>
      <c r="D9" s="184">
        <v>0.03</v>
      </c>
      <c r="E9" s="184">
        <v>0.02</v>
      </c>
      <c r="F9" s="184">
        <v>0</v>
      </c>
      <c r="G9" s="184">
        <v>0</v>
      </c>
      <c r="H9" s="184">
        <v>0.01</v>
      </c>
      <c r="I9" s="184">
        <v>0.1</v>
      </c>
      <c r="J9" s="184">
        <v>0.23</v>
      </c>
      <c r="K9" s="184">
        <v>0.06</v>
      </c>
      <c r="L9" s="184">
        <v>0.02</v>
      </c>
      <c r="M9" s="184">
        <v>0.11</v>
      </c>
      <c r="N9" s="184">
        <v>0.12</v>
      </c>
      <c r="O9" s="184">
        <v>0.03</v>
      </c>
      <c r="P9" s="186"/>
      <c r="Q9" s="184">
        <v>0.03</v>
      </c>
      <c r="R9" s="184">
        <v>0</v>
      </c>
      <c r="S9" s="184">
        <v>0.01</v>
      </c>
      <c r="T9" s="184">
        <v>0.02</v>
      </c>
      <c r="V9" s="171"/>
      <c r="W9" s="171"/>
      <c r="X9" s="187"/>
      <c r="AG9" s="171"/>
    </row>
    <row r="10" spans="1:33" x14ac:dyDescent="0.25">
      <c r="A10" s="183" t="s">
        <v>561</v>
      </c>
      <c r="B10" s="184">
        <v>0.04</v>
      </c>
      <c r="C10" s="184">
        <v>0.05</v>
      </c>
      <c r="D10" s="184">
        <v>0.09</v>
      </c>
      <c r="E10" s="184">
        <v>0.04</v>
      </c>
      <c r="F10" s="184">
        <v>0.09</v>
      </c>
      <c r="G10" s="184">
        <v>0.23</v>
      </c>
      <c r="H10" s="184">
        <v>0.1</v>
      </c>
      <c r="I10" s="184">
        <v>0.04</v>
      </c>
      <c r="J10" s="184">
        <v>0.08</v>
      </c>
      <c r="K10" s="184">
        <v>0.01</v>
      </c>
      <c r="L10" s="184">
        <v>0.04</v>
      </c>
      <c r="M10" s="184">
        <v>0.05</v>
      </c>
      <c r="N10" s="184">
        <v>0.04</v>
      </c>
      <c r="O10" s="184">
        <v>0.27</v>
      </c>
      <c r="P10" s="186"/>
      <c r="Q10" s="184">
        <v>0.04</v>
      </c>
      <c r="R10" s="184">
        <v>0.06</v>
      </c>
      <c r="S10" s="184">
        <v>0.02</v>
      </c>
      <c r="T10" s="184">
        <v>0.09</v>
      </c>
      <c r="V10" s="171"/>
      <c r="W10" s="171"/>
      <c r="X10" s="187"/>
      <c r="AG10" s="171"/>
    </row>
    <row r="11" spans="1:33" x14ac:dyDescent="0.25">
      <c r="A11" s="183" t="s">
        <v>565</v>
      </c>
      <c r="B11" s="184">
        <v>0.01</v>
      </c>
      <c r="C11" s="184">
        <v>0.02</v>
      </c>
      <c r="D11" s="184">
        <v>0.01</v>
      </c>
      <c r="E11" s="184">
        <v>0</v>
      </c>
      <c r="F11" s="184">
        <v>0.02</v>
      </c>
      <c r="G11" s="184">
        <v>0</v>
      </c>
      <c r="H11" s="184">
        <v>0</v>
      </c>
      <c r="I11" s="184">
        <v>0.06</v>
      </c>
      <c r="J11" s="184">
        <v>0.03</v>
      </c>
      <c r="K11" s="184">
        <v>0</v>
      </c>
      <c r="L11" s="184">
        <v>0.01</v>
      </c>
      <c r="M11" s="184">
        <v>0.03</v>
      </c>
      <c r="N11" s="184">
        <v>0.06</v>
      </c>
      <c r="O11" s="184">
        <v>0.03</v>
      </c>
      <c r="P11" s="186"/>
      <c r="Q11" s="184">
        <v>0.03</v>
      </c>
      <c r="R11" s="184">
        <v>0</v>
      </c>
      <c r="S11" s="184">
        <v>0.02</v>
      </c>
      <c r="T11" s="184">
        <v>0</v>
      </c>
      <c r="V11" s="171"/>
      <c r="W11" s="171"/>
      <c r="X11" s="187"/>
      <c r="AG11" s="171"/>
    </row>
    <row r="12" spans="1:33" x14ac:dyDescent="0.25">
      <c r="A12" s="183" t="s">
        <v>559</v>
      </c>
      <c r="B12" s="184">
        <v>0.08</v>
      </c>
      <c r="C12" s="184">
        <v>0.09</v>
      </c>
      <c r="D12" s="184">
        <v>0.17</v>
      </c>
      <c r="E12" s="184">
        <v>0.04</v>
      </c>
      <c r="F12" s="184">
        <v>0.43</v>
      </c>
      <c r="G12" s="184">
        <v>0.26</v>
      </c>
      <c r="H12" s="184">
        <v>0.01</v>
      </c>
      <c r="I12" s="184">
        <v>0.05</v>
      </c>
      <c r="J12" s="184">
        <v>7.0000000000000007E-2</v>
      </c>
      <c r="K12" s="184">
        <v>0</v>
      </c>
      <c r="L12" s="184">
        <v>0.05</v>
      </c>
      <c r="M12" s="184">
        <v>0.1</v>
      </c>
      <c r="N12" s="184">
        <v>0.10034756596220891</v>
      </c>
      <c r="O12" s="184">
        <v>0.03</v>
      </c>
      <c r="P12" s="186"/>
      <c r="Q12" s="184">
        <v>0.13</v>
      </c>
      <c r="R12" s="184">
        <v>0.11</v>
      </c>
      <c r="S12" s="184">
        <v>0.16</v>
      </c>
      <c r="T12" s="184">
        <v>0.11</v>
      </c>
      <c r="V12" s="171"/>
      <c r="W12" s="171"/>
      <c r="X12" s="188"/>
      <c r="AG12" s="171"/>
    </row>
    <row r="13" spans="1:33" x14ac:dyDescent="0.25">
      <c r="A13" s="183" t="s">
        <v>560</v>
      </c>
      <c r="B13" s="184">
        <v>0.12</v>
      </c>
      <c r="C13" s="184">
        <v>0.15</v>
      </c>
      <c r="D13" s="184">
        <v>0.2</v>
      </c>
      <c r="E13" s="184">
        <v>0.06</v>
      </c>
      <c r="F13" s="184">
        <v>0.09</v>
      </c>
      <c r="G13" s="184">
        <v>0.01</v>
      </c>
      <c r="H13" s="184">
        <v>0.04</v>
      </c>
      <c r="I13" s="184">
        <v>0.13</v>
      </c>
      <c r="J13" s="184">
        <v>0.14000000000000001</v>
      </c>
      <c r="K13" s="184">
        <v>0.13</v>
      </c>
      <c r="L13" s="184">
        <v>0.16</v>
      </c>
      <c r="M13" s="184">
        <v>0.15</v>
      </c>
      <c r="N13" s="184">
        <v>0.23</v>
      </c>
      <c r="O13" s="184">
        <v>0</v>
      </c>
      <c r="P13" s="186"/>
      <c r="Q13" s="184">
        <v>0.18</v>
      </c>
      <c r="R13" s="184">
        <v>0.12</v>
      </c>
      <c r="S13" s="184">
        <v>0.16</v>
      </c>
      <c r="T13" s="184">
        <v>0.16</v>
      </c>
      <c r="V13" s="171"/>
      <c r="W13" s="171"/>
      <c r="X13" s="187"/>
      <c r="AG13" s="171"/>
    </row>
    <row r="14" spans="1:33" x14ac:dyDescent="0.25">
      <c r="A14" s="183" t="s">
        <v>564</v>
      </c>
      <c r="B14" s="184">
        <v>0.08</v>
      </c>
      <c r="C14" s="184">
        <v>0.04</v>
      </c>
      <c r="D14" s="184">
        <v>0.04</v>
      </c>
      <c r="E14" s="184">
        <v>0.01</v>
      </c>
      <c r="F14" s="184">
        <v>0.04</v>
      </c>
      <c r="G14" s="184">
        <v>0</v>
      </c>
      <c r="H14" s="184">
        <v>0.03</v>
      </c>
      <c r="I14" s="184">
        <v>7.0000000000000007E-2</v>
      </c>
      <c r="J14" s="184">
        <v>0.06</v>
      </c>
      <c r="K14" s="184">
        <v>0.01</v>
      </c>
      <c r="L14" s="184">
        <v>0.02</v>
      </c>
      <c r="M14" s="184">
        <v>0.04</v>
      </c>
      <c r="N14" s="184">
        <v>0.03</v>
      </c>
      <c r="O14" s="184">
        <v>0.09</v>
      </c>
      <c r="P14" s="186"/>
      <c r="Q14" s="184">
        <v>0.02</v>
      </c>
      <c r="R14" s="184">
        <v>0</v>
      </c>
      <c r="S14" s="184">
        <v>0.03</v>
      </c>
      <c r="T14" s="184">
        <v>0.01</v>
      </c>
      <c r="V14" s="171"/>
      <c r="W14" s="171"/>
      <c r="X14" s="187"/>
      <c r="AG14" s="171"/>
    </row>
    <row r="15" spans="1:33" x14ac:dyDescent="0.25">
      <c r="A15" s="183" t="s">
        <v>568</v>
      </c>
      <c r="B15" s="184">
        <v>0.04</v>
      </c>
      <c r="C15" s="184">
        <v>0.03</v>
      </c>
      <c r="D15" s="184">
        <v>0.01</v>
      </c>
      <c r="E15" s="184">
        <v>0.06</v>
      </c>
      <c r="F15" s="184">
        <v>0</v>
      </c>
      <c r="G15" s="184">
        <v>0.02</v>
      </c>
      <c r="H15" s="184">
        <v>0.01</v>
      </c>
      <c r="I15" s="184">
        <v>0.08</v>
      </c>
      <c r="J15" s="184">
        <v>0.04</v>
      </c>
      <c r="K15" s="184">
        <v>0.02</v>
      </c>
      <c r="L15" s="184">
        <v>0.01</v>
      </c>
      <c r="M15" s="184">
        <v>0.02</v>
      </c>
      <c r="N15" s="184">
        <v>0.01</v>
      </c>
      <c r="O15" s="184">
        <v>0.06</v>
      </c>
      <c r="P15" s="186"/>
      <c r="Q15" s="184">
        <v>0.01</v>
      </c>
      <c r="R15" s="184">
        <v>0.01</v>
      </c>
      <c r="S15" s="184">
        <v>0.06</v>
      </c>
      <c r="T15" s="184">
        <v>0.01</v>
      </c>
      <c r="V15" s="171"/>
      <c r="W15" s="171"/>
      <c r="X15" s="187"/>
      <c r="AG15" s="171"/>
    </row>
    <row r="16" spans="1:33" ht="30" x14ac:dyDescent="0.25">
      <c r="A16" s="183" t="s">
        <v>823</v>
      </c>
      <c r="B16" s="184">
        <v>0</v>
      </c>
      <c r="C16" s="184">
        <v>0</v>
      </c>
      <c r="D16" s="184">
        <v>0</v>
      </c>
      <c r="E16" s="184">
        <v>0</v>
      </c>
      <c r="F16" s="184">
        <v>0</v>
      </c>
      <c r="G16" s="184">
        <v>0</v>
      </c>
      <c r="H16" s="184">
        <v>0</v>
      </c>
      <c r="I16" s="184">
        <v>0</v>
      </c>
      <c r="J16" s="184">
        <v>0</v>
      </c>
      <c r="K16" s="184">
        <v>0</v>
      </c>
      <c r="L16" s="184">
        <v>0.53</v>
      </c>
      <c r="M16" s="184">
        <v>0</v>
      </c>
      <c r="N16" s="184">
        <v>0</v>
      </c>
      <c r="O16" s="184">
        <v>0</v>
      </c>
      <c r="P16" s="186"/>
      <c r="Q16" s="184">
        <v>0.06</v>
      </c>
      <c r="R16" s="184">
        <v>0.45</v>
      </c>
      <c r="S16" s="184">
        <v>0.03</v>
      </c>
      <c r="T16" s="184">
        <v>0.09</v>
      </c>
      <c r="V16" s="171"/>
      <c r="W16" s="171"/>
      <c r="X16" s="188"/>
      <c r="AG16" s="171"/>
    </row>
    <row r="17" spans="1:33" ht="30" x14ac:dyDescent="0.25">
      <c r="A17" s="183" t="s">
        <v>824</v>
      </c>
      <c r="B17" s="184">
        <v>0.08</v>
      </c>
      <c r="C17" s="184">
        <v>0.1</v>
      </c>
      <c r="D17" s="184">
        <v>0.08</v>
      </c>
      <c r="E17" s="184">
        <v>0.16</v>
      </c>
      <c r="F17" s="184">
        <v>0.05</v>
      </c>
      <c r="G17" s="184">
        <v>0.04</v>
      </c>
      <c r="H17" s="184">
        <v>0.03</v>
      </c>
      <c r="I17" s="184">
        <v>0.22</v>
      </c>
      <c r="J17" s="184">
        <v>0.19</v>
      </c>
      <c r="K17" s="184">
        <v>0.12</v>
      </c>
      <c r="L17" s="184">
        <v>7.0000000000000007E-2</v>
      </c>
      <c r="M17" s="184">
        <v>0.23</v>
      </c>
      <c r="N17" s="184">
        <v>0.19</v>
      </c>
      <c r="O17" s="184">
        <v>0.24</v>
      </c>
      <c r="P17" s="186"/>
      <c r="Q17" s="184">
        <v>0.15</v>
      </c>
      <c r="R17" s="184">
        <v>0.03</v>
      </c>
      <c r="S17" s="184">
        <v>0.01</v>
      </c>
      <c r="T17" s="184">
        <v>0.02</v>
      </c>
      <c r="V17" s="171"/>
      <c r="W17" s="171"/>
      <c r="X17" s="187"/>
      <c r="AG17" s="171"/>
    </row>
    <row r="18" spans="1:33" x14ac:dyDescent="0.25">
      <c r="B18" s="86">
        <f>SUM(B6:B17)</f>
        <v>1</v>
      </c>
      <c r="C18" s="86">
        <f t="shared" ref="C18:T18" si="0">SUM(C6:C17)</f>
        <v>1.0000000000000002</v>
      </c>
      <c r="D18" s="86">
        <f t="shared" si="0"/>
        <v>1.0000000000000002</v>
      </c>
      <c r="E18" s="86">
        <f t="shared" si="0"/>
        <v>1</v>
      </c>
      <c r="F18" s="86">
        <f t="shared" si="0"/>
        <v>1</v>
      </c>
      <c r="G18" s="86">
        <f t="shared" si="0"/>
        <v>1</v>
      </c>
      <c r="H18" s="86">
        <f t="shared" si="0"/>
        <v>1</v>
      </c>
      <c r="I18" s="86">
        <f t="shared" si="0"/>
        <v>0.99999999999999989</v>
      </c>
      <c r="J18" s="86">
        <f t="shared" si="0"/>
        <v>1</v>
      </c>
      <c r="K18" s="86">
        <f t="shared" si="0"/>
        <v>1</v>
      </c>
      <c r="L18" s="86">
        <f t="shared" si="0"/>
        <v>1</v>
      </c>
      <c r="M18" s="86">
        <f t="shared" si="0"/>
        <v>1</v>
      </c>
      <c r="N18" s="86">
        <f t="shared" si="0"/>
        <v>1.000347565962209</v>
      </c>
      <c r="O18" s="86">
        <f t="shared" si="0"/>
        <v>1</v>
      </c>
      <c r="P18" s="76"/>
      <c r="Q18" s="86">
        <f t="shared" si="0"/>
        <v>1</v>
      </c>
      <c r="R18" s="86">
        <f t="shared" si="0"/>
        <v>1</v>
      </c>
      <c r="S18" s="86">
        <f t="shared" si="0"/>
        <v>1.0000000000000002</v>
      </c>
      <c r="T18" s="86">
        <f t="shared" si="0"/>
        <v>1</v>
      </c>
      <c r="V18" s="171"/>
      <c r="W18" s="171"/>
      <c r="AG18" s="171"/>
    </row>
    <row r="19" spans="1:33" x14ac:dyDescent="0.25">
      <c r="A19" s="183"/>
      <c r="AG19" s="171"/>
    </row>
    <row r="20" spans="1:33" x14ac:dyDescent="0.25">
      <c r="AG20" s="171"/>
    </row>
    <row r="21" spans="1:33" x14ac:dyDescent="0.25">
      <c r="A21" s="15" t="s">
        <v>825</v>
      </c>
      <c r="H21" s="15" t="s">
        <v>826</v>
      </c>
      <c r="AG21" s="171"/>
    </row>
    <row r="22" spans="1:33" x14ac:dyDescent="0.25">
      <c r="AG22" s="171"/>
    </row>
    <row r="23" spans="1:33" x14ac:dyDescent="0.25">
      <c r="AG23" s="171"/>
    </row>
    <row r="24" spans="1:33" x14ac:dyDescent="0.25">
      <c r="AG24" s="171"/>
    </row>
    <row r="25" spans="1:33" x14ac:dyDescent="0.25">
      <c r="AG25" s="171"/>
    </row>
    <row r="26" spans="1:33" x14ac:dyDescent="0.25">
      <c r="AG26" s="171"/>
    </row>
    <row r="40" spans="8:8" x14ac:dyDescent="0.25">
      <c r="H40" s="170"/>
    </row>
    <row r="61" spans="1:23" x14ac:dyDescent="0.25">
      <c r="B61" s="82" t="s">
        <v>304</v>
      </c>
      <c r="C61" s="82" t="s">
        <v>309</v>
      </c>
      <c r="D61" s="82" t="s">
        <v>308</v>
      </c>
      <c r="E61" s="82" t="s">
        <v>314</v>
      </c>
      <c r="F61" s="82" t="s">
        <v>313</v>
      </c>
      <c r="G61" s="82" t="s">
        <v>311</v>
      </c>
      <c r="H61" s="82" t="s">
        <v>312</v>
      </c>
      <c r="I61" s="82" t="s">
        <v>779</v>
      </c>
      <c r="J61" s="82" t="s">
        <v>778</v>
      </c>
      <c r="K61" s="82" t="s">
        <v>310</v>
      </c>
      <c r="L61" s="82" t="s">
        <v>317</v>
      </c>
      <c r="M61" s="82" t="s">
        <v>822</v>
      </c>
      <c r="N61" s="82" t="s">
        <v>320</v>
      </c>
      <c r="O61" s="82" t="s">
        <v>319</v>
      </c>
      <c r="P61" s="82"/>
      <c r="Q61" s="82"/>
      <c r="R61" s="182" t="s">
        <v>322</v>
      </c>
      <c r="S61" s="82" t="s">
        <v>321</v>
      </c>
      <c r="T61" s="82" t="s">
        <v>324</v>
      </c>
      <c r="U61" s="82" t="s">
        <v>323</v>
      </c>
      <c r="V61" s="171"/>
      <c r="W61" s="171"/>
    </row>
    <row r="62" spans="1:23" x14ac:dyDescent="0.25">
      <c r="A62" s="183" t="s">
        <v>566</v>
      </c>
      <c r="B62" s="184" t="e">
        <f>B6/#REF!</f>
        <v>#REF!</v>
      </c>
      <c r="C62" s="184" t="e">
        <f>C6/#REF!</f>
        <v>#REF!</v>
      </c>
      <c r="D62" s="184" t="e">
        <f>D6/#REF!</f>
        <v>#REF!</v>
      </c>
      <c r="E62" s="184" t="e">
        <f>E6/#REF!</f>
        <v>#REF!</v>
      </c>
      <c r="F62" s="184" t="e">
        <f>F6/#REF!</f>
        <v>#REF!</v>
      </c>
      <c r="G62" s="184" t="e">
        <f>G6/#REF!</f>
        <v>#REF!</v>
      </c>
      <c r="H62" s="184" t="e">
        <f>H6/#REF!</f>
        <v>#REF!</v>
      </c>
      <c r="I62" s="184" t="e">
        <f>I6/#REF!</f>
        <v>#REF!</v>
      </c>
      <c r="J62" s="184" t="e">
        <f>J6/#REF!</f>
        <v>#REF!</v>
      </c>
      <c r="K62" s="184" t="e">
        <f>K6/#REF!</f>
        <v>#REF!</v>
      </c>
      <c r="L62" s="184" t="e">
        <f>L6/#REF!</f>
        <v>#REF!</v>
      </c>
      <c r="M62" s="184" t="e">
        <f>M6/#REF!</f>
        <v>#REF!</v>
      </c>
      <c r="N62" s="184" t="e">
        <f>N6/#REF!</f>
        <v>#REF!</v>
      </c>
      <c r="O62" s="184" t="e">
        <f>O6/#REF!</f>
        <v>#REF!</v>
      </c>
      <c r="P62" s="184"/>
      <c r="Q62" s="183" t="s">
        <v>566</v>
      </c>
      <c r="R62" s="184" t="e">
        <f>Q6/#REF!</f>
        <v>#REF!</v>
      </c>
      <c r="S62" s="184" t="e">
        <f>R6/#REF!</f>
        <v>#REF!</v>
      </c>
      <c r="T62" s="184" t="e">
        <f>S6/#REF!</f>
        <v>#REF!</v>
      </c>
      <c r="U62" s="184" t="e">
        <f>T6/#REF!</f>
        <v>#REF!</v>
      </c>
      <c r="V62" s="171"/>
      <c r="W62" s="171"/>
    </row>
    <row r="63" spans="1:23" x14ac:dyDescent="0.25">
      <c r="A63" s="183" t="s">
        <v>563</v>
      </c>
      <c r="B63" s="184" t="e">
        <f>B7/#REF!</f>
        <v>#REF!</v>
      </c>
      <c r="C63" s="184" t="e">
        <f>C7/#REF!</f>
        <v>#REF!</v>
      </c>
      <c r="D63" s="184" t="e">
        <f>D7/#REF!</f>
        <v>#REF!</v>
      </c>
      <c r="E63" s="184" t="e">
        <f>E7/#REF!</f>
        <v>#REF!</v>
      </c>
      <c r="F63" s="184" t="e">
        <f>F7/#REF!</f>
        <v>#REF!</v>
      </c>
      <c r="G63" s="184" t="e">
        <f>G7/#REF!</f>
        <v>#REF!</v>
      </c>
      <c r="H63" s="184" t="e">
        <f>H7/#REF!</f>
        <v>#REF!</v>
      </c>
      <c r="I63" s="184" t="e">
        <f>I7/#REF!</f>
        <v>#REF!</v>
      </c>
      <c r="J63" s="184" t="e">
        <f>J7/#REF!</f>
        <v>#REF!</v>
      </c>
      <c r="K63" s="184" t="e">
        <f>K7/#REF!</f>
        <v>#REF!</v>
      </c>
      <c r="L63" s="184" t="e">
        <f>L7/#REF!</f>
        <v>#REF!</v>
      </c>
      <c r="M63" s="184" t="e">
        <f>M7/#REF!</f>
        <v>#REF!</v>
      </c>
      <c r="N63" s="184" t="e">
        <f>N7/#REF!</f>
        <v>#REF!</v>
      </c>
      <c r="O63" s="184" t="e">
        <f>O7/#REF!</f>
        <v>#REF!</v>
      </c>
      <c r="P63" s="184"/>
      <c r="Q63" s="183" t="s">
        <v>563</v>
      </c>
      <c r="R63" s="184" t="e">
        <f>Q7/#REF!</f>
        <v>#REF!</v>
      </c>
      <c r="S63" s="184" t="e">
        <f>R7/#REF!</f>
        <v>#REF!</v>
      </c>
      <c r="T63" s="184" t="e">
        <f>S7/#REF!</f>
        <v>#REF!</v>
      </c>
      <c r="U63" s="184" t="e">
        <f>T7/#REF!</f>
        <v>#REF!</v>
      </c>
      <c r="V63" s="171"/>
      <c r="W63" s="171"/>
    </row>
    <row r="64" spans="1:23" x14ac:dyDescent="0.25">
      <c r="A64" s="183" t="s">
        <v>562</v>
      </c>
      <c r="B64" s="184" t="e">
        <f>B8/#REF!</f>
        <v>#REF!</v>
      </c>
      <c r="C64" s="184" t="e">
        <f>C8/#REF!</f>
        <v>#REF!</v>
      </c>
      <c r="D64" s="184" t="e">
        <f>D8/#REF!</f>
        <v>#REF!</v>
      </c>
      <c r="E64" s="184" t="e">
        <f>E8/#REF!</f>
        <v>#REF!</v>
      </c>
      <c r="F64" s="184" t="e">
        <f>F8/#REF!</f>
        <v>#REF!</v>
      </c>
      <c r="G64" s="184" t="e">
        <f>G8/#REF!</f>
        <v>#REF!</v>
      </c>
      <c r="H64" s="184" t="e">
        <f>H8/#REF!</f>
        <v>#REF!</v>
      </c>
      <c r="I64" s="184" t="e">
        <f>I8/#REF!</f>
        <v>#REF!</v>
      </c>
      <c r="J64" s="184" t="e">
        <f>J8/#REF!</f>
        <v>#REF!</v>
      </c>
      <c r="K64" s="184" t="e">
        <f>K8/#REF!</f>
        <v>#REF!</v>
      </c>
      <c r="L64" s="184" t="e">
        <f>L8/#REF!</f>
        <v>#REF!</v>
      </c>
      <c r="M64" s="184" t="e">
        <f>M8/#REF!</f>
        <v>#REF!</v>
      </c>
      <c r="N64" s="184" t="e">
        <f>N8/#REF!</f>
        <v>#REF!</v>
      </c>
      <c r="O64" s="184" t="e">
        <f>O8/#REF!</f>
        <v>#REF!</v>
      </c>
      <c r="P64" s="184"/>
      <c r="Q64" s="183" t="s">
        <v>562</v>
      </c>
      <c r="R64" s="184" t="e">
        <f>Q8/#REF!</f>
        <v>#REF!</v>
      </c>
      <c r="S64" s="184" t="e">
        <f>R8/#REF!</f>
        <v>#REF!</v>
      </c>
      <c r="T64" s="184" t="e">
        <f>S8/#REF!</f>
        <v>#REF!</v>
      </c>
      <c r="U64" s="184" t="e">
        <f>T8/#REF!</f>
        <v>#REF!</v>
      </c>
      <c r="V64" s="171"/>
      <c r="W64" s="171"/>
    </row>
    <row r="65" spans="1:23" x14ac:dyDescent="0.25">
      <c r="A65" s="183" t="s">
        <v>567</v>
      </c>
      <c r="B65" s="184" t="e">
        <f>B9/#REF!</f>
        <v>#REF!</v>
      </c>
      <c r="C65" s="184" t="e">
        <f>C9/#REF!</f>
        <v>#REF!</v>
      </c>
      <c r="D65" s="184" t="e">
        <f>D9/#REF!</f>
        <v>#REF!</v>
      </c>
      <c r="E65" s="184" t="e">
        <f>E9/#REF!</f>
        <v>#REF!</v>
      </c>
      <c r="F65" s="184" t="e">
        <f>F9/#REF!</f>
        <v>#REF!</v>
      </c>
      <c r="G65" s="184" t="e">
        <f>G9/#REF!</f>
        <v>#REF!</v>
      </c>
      <c r="H65" s="184" t="e">
        <f>H9/#REF!</f>
        <v>#REF!</v>
      </c>
      <c r="I65" s="184" t="e">
        <f>I9/#REF!</f>
        <v>#REF!</v>
      </c>
      <c r="J65" s="184" t="e">
        <f>J9/#REF!</f>
        <v>#REF!</v>
      </c>
      <c r="K65" s="184" t="e">
        <f>K9/#REF!</f>
        <v>#REF!</v>
      </c>
      <c r="L65" s="184" t="e">
        <f>L9/#REF!</f>
        <v>#REF!</v>
      </c>
      <c r="M65" s="184" t="e">
        <f>M9/#REF!</f>
        <v>#REF!</v>
      </c>
      <c r="N65" s="184" t="e">
        <f>N9/#REF!</f>
        <v>#REF!</v>
      </c>
      <c r="O65" s="184" t="e">
        <f>O9/#REF!</f>
        <v>#REF!</v>
      </c>
      <c r="P65" s="184"/>
      <c r="Q65" s="183" t="s">
        <v>567</v>
      </c>
      <c r="R65" s="184" t="e">
        <f>Q9/#REF!</f>
        <v>#REF!</v>
      </c>
      <c r="S65" s="184" t="e">
        <f>R9/#REF!</f>
        <v>#REF!</v>
      </c>
      <c r="T65" s="184" t="e">
        <f>S9/#REF!</f>
        <v>#REF!</v>
      </c>
      <c r="U65" s="184" t="e">
        <f>T9/#REF!</f>
        <v>#REF!</v>
      </c>
      <c r="V65" s="171"/>
      <c r="W65" s="171"/>
    </row>
    <row r="66" spans="1:23" x14ac:dyDescent="0.25">
      <c r="A66" s="183" t="s">
        <v>561</v>
      </c>
      <c r="B66" s="184" t="e">
        <f>B10/#REF!</f>
        <v>#REF!</v>
      </c>
      <c r="C66" s="184" t="e">
        <f>C10/#REF!</f>
        <v>#REF!</v>
      </c>
      <c r="D66" s="184" t="e">
        <f>D10/#REF!</f>
        <v>#REF!</v>
      </c>
      <c r="E66" s="184" t="e">
        <f>E10/#REF!</f>
        <v>#REF!</v>
      </c>
      <c r="F66" s="184" t="e">
        <f>F10/#REF!</f>
        <v>#REF!</v>
      </c>
      <c r="G66" s="184" t="e">
        <f>G10/#REF!</f>
        <v>#REF!</v>
      </c>
      <c r="H66" s="184" t="e">
        <f>H10/#REF!</f>
        <v>#REF!</v>
      </c>
      <c r="I66" s="184" t="e">
        <f>I10/#REF!</f>
        <v>#REF!</v>
      </c>
      <c r="J66" s="184" t="e">
        <f>J10/#REF!</f>
        <v>#REF!</v>
      </c>
      <c r="K66" s="184" t="e">
        <f>K10/#REF!</f>
        <v>#REF!</v>
      </c>
      <c r="L66" s="184" t="e">
        <f>L10/#REF!</f>
        <v>#REF!</v>
      </c>
      <c r="M66" s="184" t="e">
        <f>M10/#REF!</f>
        <v>#REF!</v>
      </c>
      <c r="N66" s="184" t="e">
        <f>N10/#REF!</f>
        <v>#REF!</v>
      </c>
      <c r="O66" s="184" t="e">
        <f>O10/#REF!</f>
        <v>#REF!</v>
      </c>
      <c r="P66" s="184"/>
      <c r="Q66" s="183" t="s">
        <v>561</v>
      </c>
      <c r="R66" s="184" t="e">
        <f>Q10/#REF!</f>
        <v>#REF!</v>
      </c>
      <c r="S66" s="184" t="e">
        <f>R10/#REF!</f>
        <v>#REF!</v>
      </c>
      <c r="T66" s="184" t="e">
        <f>S10/#REF!</f>
        <v>#REF!</v>
      </c>
      <c r="U66" s="184" t="e">
        <f>T10/#REF!</f>
        <v>#REF!</v>
      </c>
      <c r="V66" s="171"/>
      <c r="W66" s="171"/>
    </row>
    <row r="67" spans="1:23" x14ac:dyDescent="0.25">
      <c r="A67" s="183" t="s">
        <v>565</v>
      </c>
      <c r="B67" s="184" t="e">
        <f>B11/#REF!</f>
        <v>#REF!</v>
      </c>
      <c r="C67" s="184" t="e">
        <f>C11/#REF!</f>
        <v>#REF!</v>
      </c>
      <c r="D67" s="184" t="e">
        <f>D11/#REF!</f>
        <v>#REF!</v>
      </c>
      <c r="E67" s="184" t="e">
        <f>E11/#REF!</f>
        <v>#REF!</v>
      </c>
      <c r="F67" s="184" t="e">
        <f>F11/#REF!</f>
        <v>#REF!</v>
      </c>
      <c r="G67" s="184" t="e">
        <f>G11/#REF!</f>
        <v>#REF!</v>
      </c>
      <c r="H67" s="184" t="e">
        <f>H11/#REF!</f>
        <v>#REF!</v>
      </c>
      <c r="I67" s="184" t="e">
        <f>I11/#REF!</f>
        <v>#REF!</v>
      </c>
      <c r="J67" s="184" t="e">
        <f>J11/#REF!</f>
        <v>#REF!</v>
      </c>
      <c r="K67" s="184" t="e">
        <f>K11/#REF!</f>
        <v>#REF!</v>
      </c>
      <c r="L67" s="184" t="e">
        <f>L11/#REF!</f>
        <v>#REF!</v>
      </c>
      <c r="M67" s="184" t="e">
        <f>M11/#REF!</f>
        <v>#REF!</v>
      </c>
      <c r="N67" s="184" t="e">
        <f>N11/#REF!</f>
        <v>#REF!</v>
      </c>
      <c r="O67" s="184" t="e">
        <f>O11/#REF!</f>
        <v>#REF!</v>
      </c>
      <c r="P67" s="184"/>
      <c r="Q67" s="183" t="s">
        <v>565</v>
      </c>
      <c r="R67" s="184" t="e">
        <f>Q11/#REF!</f>
        <v>#REF!</v>
      </c>
      <c r="S67" s="184" t="e">
        <f>R11/#REF!</f>
        <v>#REF!</v>
      </c>
      <c r="T67" s="184" t="e">
        <f>S11/#REF!</f>
        <v>#REF!</v>
      </c>
      <c r="U67" s="184" t="e">
        <f>T11/#REF!</f>
        <v>#REF!</v>
      </c>
      <c r="V67" s="171"/>
      <c r="W67" s="171"/>
    </row>
    <row r="68" spans="1:23" x14ac:dyDescent="0.25">
      <c r="A68" s="183" t="s">
        <v>559</v>
      </c>
      <c r="B68" s="184" t="e">
        <f>B12/#REF!</f>
        <v>#REF!</v>
      </c>
      <c r="C68" s="184" t="e">
        <f>C12/#REF!</f>
        <v>#REF!</v>
      </c>
      <c r="D68" s="184" t="e">
        <f>D12/#REF!</f>
        <v>#REF!</v>
      </c>
      <c r="E68" s="184" t="e">
        <f>E12/#REF!</f>
        <v>#REF!</v>
      </c>
      <c r="F68" s="184" t="e">
        <f>F12/#REF!</f>
        <v>#REF!</v>
      </c>
      <c r="G68" s="184" t="e">
        <f>G12/#REF!</f>
        <v>#REF!</v>
      </c>
      <c r="H68" s="184" t="e">
        <f>H12/#REF!</f>
        <v>#REF!</v>
      </c>
      <c r="I68" s="184" t="e">
        <f>I12/#REF!</f>
        <v>#REF!</v>
      </c>
      <c r="J68" s="184" t="e">
        <f>J12/#REF!</f>
        <v>#REF!</v>
      </c>
      <c r="K68" s="184" t="e">
        <f>K12/#REF!</f>
        <v>#REF!</v>
      </c>
      <c r="L68" s="184" t="e">
        <f>L12/#REF!</f>
        <v>#REF!</v>
      </c>
      <c r="M68" s="184" t="e">
        <f>M12/#REF!</f>
        <v>#REF!</v>
      </c>
      <c r="N68" s="184" t="e">
        <f>N12/#REF!</f>
        <v>#REF!</v>
      </c>
      <c r="O68" s="184" t="e">
        <f>O12/#REF!</f>
        <v>#REF!</v>
      </c>
      <c r="P68" s="184"/>
      <c r="Q68" s="183" t="s">
        <v>559</v>
      </c>
      <c r="R68" s="184" t="e">
        <f>Q12/#REF!</f>
        <v>#REF!</v>
      </c>
      <c r="S68" s="184" t="e">
        <f>R12/#REF!</f>
        <v>#REF!</v>
      </c>
      <c r="T68" s="184" t="e">
        <f>S12/#REF!</f>
        <v>#REF!</v>
      </c>
      <c r="U68" s="184" t="e">
        <f>T12/#REF!</f>
        <v>#REF!</v>
      </c>
      <c r="V68" s="171"/>
      <c r="W68" s="171"/>
    </row>
    <row r="69" spans="1:23" x14ac:dyDescent="0.25">
      <c r="A69" s="183" t="s">
        <v>560</v>
      </c>
      <c r="B69" s="184" t="e">
        <f>B13/#REF!</f>
        <v>#REF!</v>
      </c>
      <c r="C69" s="184" t="e">
        <f>C13/#REF!</f>
        <v>#REF!</v>
      </c>
      <c r="D69" s="184" t="e">
        <f>D13/#REF!</f>
        <v>#REF!</v>
      </c>
      <c r="E69" s="184" t="e">
        <f>E13/#REF!</f>
        <v>#REF!</v>
      </c>
      <c r="F69" s="184" t="e">
        <f>F13/#REF!</f>
        <v>#REF!</v>
      </c>
      <c r="G69" s="184" t="e">
        <f>G13/#REF!</f>
        <v>#REF!</v>
      </c>
      <c r="H69" s="184" t="e">
        <f>H13/#REF!</f>
        <v>#REF!</v>
      </c>
      <c r="I69" s="184" t="e">
        <f>I13/#REF!</f>
        <v>#REF!</v>
      </c>
      <c r="J69" s="184" t="e">
        <f>J13/#REF!</f>
        <v>#REF!</v>
      </c>
      <c r="K69" s="184" t="e">
        <f>K13/#REF!</f>
        <v>#REF!</v>
      </c>
      <c r="L69" s="184" t="e">
        <f>L13/#REF!</f>
        <v>#REF!</v>
      </c>
      <c r="M69" s="184" t="e">
        <f>M13/#REF!</f>
        <v>#REF!</v>
      </c>
      <c r="N69" s="184" t="e">
        <f>N13/#REF!</f>
        <v>#REF!</v>
      </c>
      <c r="O69" s="184" t="e">
        <f>O13/#REF!</f>
        <v>#REF!</v>
      </c>
      <c r="P69" s="184"/>
      <c r="Q69" s="183" t="s">
        <v>560</v>
      </c>
      <c r="R69" s="184" t="e">
        <f>Q13/#REF!</f>
        <v>#REF!</v>
      </c>
      <c r="S69" s="184" t="e">
        <f>R13/#REF!</f>
        <v>#REF!</v>
      </c>
      <c r="T69" s="184" t="e">
        <f>S13/#REF!</f>
        <v>#REF!</v>
      </c>
      <c r="U69" s="184" t="e">
        <f>T13/#REF!</f>
        <v>#REF!</v>
      </c>
      <c r="V69" s="171"/>
      <c r="W69" s="171"/>
    </row>
    <row r="70" spans="1:23" x14ac:dyDescent="0.25">
      <c r="A70" s="183" t="s">
        <v>564</v>
      </c>
      <c r="B70" s="184" t="e">
        <f>B14/#REF!</f>
        <v>#REF!</v>
      </c>
      <c r="C70" s="184" t="e">
        <f>C14/#REF!</f>
        <v>#REF!</v>
      </c>
      <c r="D70" s="184" t="e">
        <f>D14/#REF!</f>
        <v>#REF!</v>
      </c>
      <c r="E70" s="184" t="e">
        <f>E14/#REF!</f>
        <v>#REF!</v>
      </c>
      <c r="F70" s="184" t="e">
        <f>F14/#REF!</f>
        <v>#REF!</v>
      </c>
      <c r="G70" s="184" t="e">
        <f>G14/#REF!</f>
        <v>#REF!</v>
      </c>
      <c r="H70" s="184" t="e">
        <f>H14/#REF!</f>
        <v>#REF!</v>
      </c>
      <c r="I70" s="184" t="e">
        <f>I14/#REF!</f>
        <v>#REF!</v>
      </c>
      <c r="J70" s="184" t="e">
        <f>J14/#REF!</f>
        <v>#REF!</v>
      </c>
      <c r="K70" s="184" t="e">
        <f>K14/#REF!</f>
        <v>#REF!</v>
      </c>
      <c r="L70" s="184" t="e">
        <f>L14/#REF!</f>
        <v>#REF!</v>
      </c>
      <c r="M70" s="184" t="e">
        <f>M14/#REF!</f>
        <v>#REF!</v>
      </c>
      <c r="N70" s="184" t="e">
        <f>N14/#REF!</f>
        <v>#REF!</v>
      </c>
      <c r="O70" s="184" t="e">
        <f>O14/#REF!</f>
        <v>#REF!</v>
      </c>
      <c r="P70" s="184"/>
      <c r="Q70" s="183" t="s">
        <v>564</v>
      </c>
      <c r="R70" s="184" t="e">
        <f>Q14/#REF!</f>
        <v>#REF!</v>
      </c>
      <c r="S70" s="184" t="e">
        <f>R14/#REF!</f>
        <v>#REF!</v>
      </c>
      <c r="T70" s="184" t="e">
        <f>S14/#REF!</f>
        <v>#REF!</v>
      </c>
      <c r="U70" s="184" t="e">
        <f>T14/#REF!</f>
        <v>#REF!</v>
      </c>
      <c r="V70" s="171"/>
      <c r="W70" s="171"/>
    </row>
    <row r="71" spans="1:23" x14ac:dyDescent="0.25">
      <c r="A71" s="183" t="s">
        <v>568</v>
      </c>
      <c r="B71" s="184" t="e">
        <f>B15/#REF!</f>
        <v>#REF!</v>
      </c>
      <c r="C71" s="184" t="e">
        <f>C15/#REF!</f>
        <v>#REF!</v>
      </c>
      <c r="D71" s="184" t="e">
        <f>D15/#REF!</f>
        <v>#REF!</v>
      </c>
      <c r="E71" s="184" t="e">
        <f>E15/#REF!</f>
        <v>#REF!</v>
      </c>
      <c r="F71" s="184" t="e">
        <f>F15/#REF!</f>
        <v>#REF!</v>
      </c>
      <c r="G71" s="184" t="e">
        <f>G15/#REF!</f>
        <v>#REF!</v>
      </c>
      <c r="H71" s="184" t="e">
        <f>H15/#REF!</f>
        <v>#REF!</v>
      </c>
      <c r="I71" s="184" t="e">
        <f>I15/#REF!</f>
        <v>#REF!</v>
      </c>
      <c r="J71" s="184" t="e">
        <f>J15/#REF!</f>
        <v>#REF!</v>
      </c>
      <c r="K71" s="184" t="e">
        <f>K15/#REF!</f>
        <v>#REF!</v>
      </c>
      <c r="L71" s="184" t="e">
        <f>L15/#REF!</f>
        <v>#REF!</v>
      </c>
      <c r="M71" s="184" t="e">
        <f>M15/#REF!</f>
        <v>#REF!</v>
      </c>
      <c r="N71" s="184" t="e">
        <f>N15/#REF!</f>
        <v>#REF!</v>
      </c>
      <c r="O71" s="184" t="e">
        <f>O15/#REF!</f>
        <v>#REF!</v>
      </c>
      <c r="P71" s="184"/>
      <c r="Q71" s="183" t="s">
        <v>568</v>
      </c>
      <c r="R71" s="184" t="e">
        <f>Q15/#REF!</f>
        <v>#REF!</v>
      </c>
      <c r="S71" s="184" t="e">
        <f>R15/#REF!</f>
        <v>#REF!</v>
      </c>
      <c r="T71" s="184" t="e">
        <f>S15/#REF!</f>
        <v>#REF!</v>
      </c>
      <c r="U71" s="184" t="e">
        <f>T15/#REF!</f>
        <v>#REF!</v>
      </c>
      <c r="V71" s="171"/>
      <c r="W71" s="171"/>
    </row>
    <row r="72" spans="1:23" ht="30" x14ac:dyDescent="0.25">
      <c r="A72" s="183" t="s">
        <v>823</v>
      </c>
      <c r="B72" s="184" t="e">
        <f>B16/#REF!</f>
        <v>#REF!</v>
      </c>
      <c r="C72" s="184" t="e">
        <f>C16/#REF!</f>
        <v>#REF!</v>
      </c>
      <c r="D72" s="184" t="e">
        <f>D16/#REF!</f>
        <v>#REF!</v>
      </c>
      <c r="E72" s="184" t="e">
        <f>E16/#REF!</f>
        <v>#REF!</v>
      </c>
      <c r="F72" s="184" t="e">
        <f>F16/#REF!</f>
        <v>#REF!</v>
      </c>
      <c r="G72" s="184" t="e">
        <f>G16/#REF!</f>
        <v>#REF!</v>
      </c>
      <c r="H72" s="184" t="e">
        <f>H16/#REF!</f>
        <v>#REF!</v>
      </c>
      <c r="I72" s="184" t="e">
        <f>I16/#REF!</f>
        <v>#REF!</v>
      </c>
      <c r="J72" s="184" t="e">
        <f>J16/#REF!</f>
        <v>#REF!</v>
      </c>
      <c r="K72" s="184" t="e">
        <f>K16/#REF!</f>
        <v>#REF!</v>
      </c>
      <c r="L72" s="184" t="e">
        <f>L16/#REF!</f>
        <v>#REF!</v>
      </c>
      <c r="M72" s="184" t="e">
        <f>M16/#REF!</f>
        <v>#REF!</v>
      </c>
      <c r="N72" s="184" t="e">
        <f>N16/#REF!</f>
        <v>#REF!</v>
      </c>
      <c r="O72" s="184" t="e">
        <f>O16/#REF!</f>
        <v>#REF!</v>
      </c>
      <c r="P72" s="184"/>
      <c r="Q72" s="183" t="s">
        <v>823</v>
      </c>
      <c r="R72" s="184" t="e">
        <f>Q16/#REF!</f>
        <v>#REF!</v>
      </c>
      <c r="S72" s="184" t="e">
        <f>R16/#REF!</f>
        <v>#REF!</v>
      </c>
      <c r="T72" s="184" t="e">
        <f>S16/#REF!</f>
        <v>#REF!</v>
      </c>
      <c r="U72" s="184" t="e">
        <f>T16/#REF!</f>
        <v>#REF!</v>
      </c>
      <c r="V72" s="171"/>
      <c r="W72" s="171"/>
    </row>
    <row r="73" spans="1:23" ht="30" x14ac:dyDescent="0.25">
      <c r="A73" s="183" t="s">
        <v>824</v>
      </c>
      <c r="B73" s="184" t="e">
        <f>B17/#REF!</f>
        <v>#REF!</v>
      </c>
      <c r="C73" s="184" t="e">
        <f>C17/#REF!</f>
        <v>#REF!</v>
      </c>
      <c r="D73" s="184" t="e">
        <f>D17/#REF!</f>
        <v>#REF!</v>
      </c>
      <c r="E73" s="184" t="e">
        <f>E17/#REF!</f>
        <v>#REF!</v>
      </c>
      <c r="F73" s="184" t="e">
        <f>F17/#REF!</f>
        <v>#REF!</v>
      </c>
      <c r="G73" s="184" t="e">
        <f>G17/#REF!</f>
        <v>#REF!</v>
      </c>
      <c r="H73" s="184" t="e">
        <f>H17/#REF!</f>
        <v>#REF!</v>
      </c>
      <c r="I73" s="184" t="e">
        <f>I17/#REF!</f>
        <v>#REF!</v>
      </c>
      <c r="J73" s="184" t="e">
        <f>J17/#REF!</f>
        <v>#REF!</v>
      </c>
      <c r="K73" s="184" t="e">
        <f>K17/#REF!</f>
        <v>#REF!</v>
      </c>
      <c r="L73" s="184" t="e">
        <f>L17/#REF!</f>
        <v>#REF!</v>
      </c>
      <c r="M73" s="184" t="e">
        <f>M17/#REF!</f>
        <v>#REF!</v>
      </c>
      <c r="N73" s="184" t="e">
        <f>N17/#REF!</f>
        <v>#REF!</v>
      </c>
      <c r="O73" s="184" t="e">
        <f>O17/#REF!</f>
        <v>#REF!</v>
      </c>
      <c r="P73" s="184"/>
      <c r="Q73" s="183" t="s">
        <v>824</v>
      </c>
      <c r="R73" s="184" t="e">
        <f>Q17/#REF!</f>
        <v>#REF!</v>
      </c>
      <c r="S73" s="184" t="e">
        <f>R17/#REF!</f>
        <v>#REF!</v>
      </c>
      <c r="T73" s="184" t="e">
        <f>S17/#REF!</f>
        <v>#REF!</v>
      </c>
      <c r="U73" s="184" t="e">
        <f>T17/#REF!</f>
        <v>#REF!</v>
      </c>
      <c r="V73" s="171"/>
      <c r="W73" s="171"/>
    </row>
    <row r="75" spans="1:23" x14ac:dyDescent="0.25">
      <c r="A75" s="183"/>
    </row>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62846-1286-43FF-82C0-F69A7498B417}">
  <dimension ref="A1:AG63"/>
  <sheetViews>
    <sheetView zoomScale="90" zoomScaleNormal="90" workbookViewId="0">
      <selection activeCell="A3" sqref="A3"/>
    </sheetView>
  </sheetViews>
  <sheetFormatPr defaultColWidth="11.42578125" defaultRowHeight="15" x14ac:dyDescent="0.25"/>
  <cols>
    <col min="1" max="1" width="41.28515625" style="41" customWidth="1"/>
    <col min="2" max="16" width="9" style="41" customWidth="1"/>
    <col min="17" max="18" width="13.28515625" style="41" customWidth="1"/>
    <col min="19" max="23" width="9" style="41" customWidth="1"/>
    <col min="24" max="24" width="8.85546875" style="41" customWidth="1"/>
    <col min="25" max="25" width="13.7109375" style="41" customWidth="1"/>
    <col min="26" max="16384" width="11.42578125" style="41"/>
  </cols>
  <sheetData>
    <row r="1" spans="1:33" x14ac:dyDescent="0.25">
      <c r="A1" s="15" t="s">
        <v>827</v>
      </c>
    </row>
    <row r="2" spans="1:33" x14ac:dyDescent="0.25">
      <c r="A2" s="15" t="s">
        <v>821</v>
      </c>
    </row>
    <row r="3" spans="1:33" x14ac:dyDescent="0.25">
      <c r="A3" s="41" t="s">
        <v>276</v>
      </c>
    </row>
    <row r="4" spans="1:33" x14ac:dyDescent="0.25">
      <c r="AG4" s="171"/>
    </row>
    <row r="5" spans="1:33" x14ac:dyDescent="0.25">
      <c r="AG5" s="171"/>
    </row>
    <row r="6" spans="1:33" s="15" customFormat="1" x14ac:dyDescent="0.25">
      <c r="A6" s="81"/>
      <c r="B6" s="81" t="s">
        <v>304</v>
      </c>
      <c r="C6" s="81" t="s">
        <v>309</v>
      </c>
      <c r="D6" s="81" t="s">
        <v>308</v>
      </c>
      <c r="E6" s="81" t="s">
        <v>314</v>
      </c>
      <c r="F6" s="81" t="s">
        <v>313</v>
      </c>
      <c r="G6" s="81" t="s">
        <v>311</v>
      </c>
      <c r="H6" s="81" t="s">
        <v>312</v>
      </c>
      <c r="I6" s="81" t="s">
        <v>779</v>
      </c>
      <c r="J6" s="81" t="s">
        <v>778</v>
      </c>
      <c r="K6" s="81" t="s">
        <v>310</v>
      </c>
      <c r="L6" s="81" t="s">
        <v>317</v>
      </c>
      <c r="M6" s="81" t="s">
        <v>822</v>
      </c>
      <c r="N6" s="81" t="s">
        <v>320</v>
      </c>
      <c r="O6" s="81" t="s">
        <v>319</v>
      </c>
      <c r="P6" s="81" t="s">
        <v>828</v>
      </c>
      <c r="Q6" s="81"/>
      <c r="R6" s="181"/>
      <c r="S6" s="81" t="s">
        <v>322</v>
      </c>
      <c r="T6" s="81" t="s">
        <v>321</v>
      </c>
      <c r="U6" s="81" t="s">
        <v>324</v>
      </c>
      <c r="V6" s="81" t="s">
        <v>323</v>
      </c>
      <c r="W6" s="181" t="s">
        <v>829</v>
      </c>
      <c r="AG6" s="170"/>
    </row>
    <row r="7" spans="1:33" x14ac:dyDescent="0.25">
      <c r="A7" s="183" t="s">
        <v>566</v>
      </c>
      <c r="B7" s="184">
        <v>0.02</v>
      </c>
      <c r="C7" s="184">
        <v>0.03</v>
      </c>
      <c r="D7" s="184">
        <v>0.04</v>
      </c>
      <c r="E7" s="184">
        <v>0.03</v>
      </c>
      <c r="F7" s="184">
        <v>0.03</v>
      </c>
      <c r="G7" s="184">
        <v>0.02</v>
      </c>
      <c r="H7" s="184">
        <v>7.0000000000000007E-2</v>
      </c>
      <c r="I7" s="184">
        <v>0.27</v>
      </c>
      <c r="J7" s="184">
        <v>0.05</v>
      </c>
      <c r="K7" s="184">
        <v>0.02</v>
      </c>
      <c r="L7" s="184">
        <v>0.13</v>
      </c>
      <c r="M7" s="184">
        <v>0.13</v>
      </c>
      <c r="N7" s="184">
        <v>0.03</v>
      </c>
      <c r="O7" s="184">
        <v>0.03</v>
      </c>
      <c r="P7" s="184">
        <v>0.1</v>
      </c>
      <c r="Q7" s="86">
        <f>SUM(B7:P7)</f>
        <v>1.0000000000000002</v>
      </c>
      <c r="R7" s="76"/>
      <c r="S7" s="184">
        <v>0.16</v>
      </c>
      <c r="T7" s="184">
        <v>0.05</v>
      </c>
      <c r="U7" s="184">
        <v>0</v>
      </c>
      <c r="V7" s="184">
        <v>0</v>
      </c>
      <c r="W7" s="184">
        <v>0.79</v>
      </c>
      <c r="X7" s="189">
        <f>SUM(S7:W7)</f>
        <v>1</v>
      </c>
      <c r="AG7" s="171"/>
    </row>
    <row r="8" spans="1:33" x14ac:dyDescent="0.25">
      <c r="A8" s="183" t="s">
        <v>563</v>
      </c>
      <c r="B8" s="184">
        <v>0.1</v>
      </c>
      <c r="C8" s="184">
        <v>0.18</v>
      </c>
      <c r="D8" s="184">
        <v>0.11</v>
      </c>
      <c r="E8" s="184">
        <v>0</v>
      </c>
      <c r="F8" s="184">
        <v>0</v>
      </c>
      <c r="G8" s="184">
        <v>0.02</v>
      </c>
      <c r="H8" s="184">
        <v>0.21</v>
      </c>
      <c r="I8" s="184">
        <v>0.02</v>
      </c>
      <c r="J8" s="184">
        <v>0</v>
      </c>
      <c r="K8" s="184">
        <v>0.21</v>
      </c>
      <c r="L8" s="184">
        <v>0.03</v>
      </c>
      <c r="M8" s="184">
        <v>0.02</v>
      </c>
      <c r="N8" s="184">
        <v>0.02</v>
      </c>
      <c r="O8" s="184">
        <v>0.01</v>
      </c>
      <c r="P8" s="184">
        <v>7.0000000000000007E-2</v>
      </c>
      <c r="Q8" s="86">
        <f t="shared" ref="Q8:Q20" si="0">SUM(B8:P8)</f>
        <v>1</v>
      </c>
      <c r="R8" s="76"/>
      <c r="S8" s="184">
        <v>7.0000000000000007E-2</v>
      </c>
      <c r="T8" s="184">
        <v>0.25</v>
      </c>
      <c r="U8" s="184">
        <v>0.03</v>
      </c>
      <c r="V8" s="184">
        <v>0</v>
      </c>
      <c r="W8" s="184">
        <v>0.65</v>
      </c>
      <c r="X8" s="189">
        <f t="shared" ref="X8:X20" si="1">SUM(S8:W8)</f>
        <v>1</v>
      </c>
      <c r="AG8" s="171"/>
    </row>
    <row r="9" spans="1:33" x14ac:dyDescent="0.25">
      <c r="A9" s="183" t="s">
        <v>562</v>
      </c>
      <c r="B9" s="184">
        <v>0.15</v>
      </c>
      <c r="C9" s="184">
        <v>0.1</v>
      </c>
      <c r="D9" s="184">
        <v>7.0000000000000007E-2</v>
      </c>
      <c r="E9" s="184">
        <v>0.05</v>
      </c>
      <c r="F9" s="184">
        <v>0.03</v>
      </c>
      <c r="G9" s="184">
        <v>0.01</v>
      </c>
      <c r="H9" s="184">
        <v>0.03</v>
      </c>
      <c r="I9" s="184">
        <v>0.09</v>
      </c>
      <c r="J9" s="184">
        <v>0.03</v>
      </c>
      <c r="K9" s="184">
        <v>0</v>
      </c>
      <c r="L9" s="184">
        <v>0.16</v>
      </c>
      <c r="M9" s="184">
        <v>0.03</v>
      </c>
      <c r="N9" s="184">
        <v>0.01</v>
      </c>
      <c r="O9" s="184">
        <v>2.9393907672982297E-4</v>
      </c>
      <c r="P9" s="184">
        <v>0.24</v>
      </c>
      <c r="Q9" s="86">
        <f t="shared" si="0"/>
        <v>1.0002939390767298</v>
      </c>
      <c r="R9" s="76"/>
      <c r="S9" s="184">
        <v>0.19</v>
      </c>
      <c r="T9" s="184">
        <v>0.06</v>
      </c>
      <c r="U9" s="184">
        <v>0.04</v>
      </c>
      <c r="V9" s="184">
        <v>0.03</v>
      </c>
      <c r="W9" s="184">
        <v>0.68</v>
      </c>
      <c r="X9" s="189">
        <f t="shared" si="1"/>
        <v>1</v>
      </c>
      <c r="AG9" s="171"/>
    </row>
    <row r="10" spans="1:33" x14ac:dyDescent="0.25">
      <c r="A10" s="183" t="s">
        <v>567</v>
      </c>
      <c r="B10" s="184">
        <v>0.02</v>
      </c>
      <c r="C10" s="184">
        <v>0.05</v>
      </c>
      <c r="D10" s="184">
        <v>0.03</v>
      </c>
      <c r="E10" s="184">
        <v>0.01</v>
      </c>
      <c r="F10" s="184">
        <v>0</v>
      </c>
      <c r="G10" s="184">
        <v>0</v>
      </c>
      <c r="H10" s="184">
        <v>0.01</v>
      </c>
      <c r="I10" s="184">
        <v>0.23</v>
      </c>
      <c r="J10" s="184">
        <v>0.25</v>
      </c>
      <c r="K10" s="184">
        <v>0.02</v>
      </c>
      <c r="L10" s="184">
        <v>0.2</v>
      </c>
      <c r="M10" s="184">
        <v>0.09</v>
      </c>
      <c r="N10" s="184">
        <v>0.04</v>
      </c>
      <c r="O10" s="184">
        <v>0</v>
      </c>
      <c r="P10" s="184">
        <v>0.05</v>
      </c>
      <c r="Q10" s="86">
        <f t="shared" si="0"/>
        <v>1</v>
      </c>
      <c r="R10" s="76"/>
      <c r="S10" s="184">
        <v>0.09</v>
      </c>
      <c r="T10" s="184">
        <v>0.01</v>
      </c>
      <c r="U10" s="184">
        <v>0</v>
      </c>
      <c r="V10" s="184">
        <v>0.01</v>
      </c>
      <c r="W10" s="184">
        <v>0.89</v>
      </c>
      <c r="X10" s="189">
        <f t="shared" si="1"/>
        <v>1</v>
      </c>
      <c r="AG10" s="171"/>
    </row>
    <row r="11" spans="1:33" x14ac:dyDescent="0.25">
      <c r="A11" s="183" t="s">
        <v>561</v>
      </c>
      <c r="B11" s="184">
        <v>0.04</v>
      </c>
      <c r="C11" s="184">
        <v>0.04</v>
      </c>
      <c r="D11" s="184">
        <v>7.0000000000000007E-2</v>
      </c>
      <c r="E11" s="184">
        <v>0.01</v>
      </c>
      <c r="F11" s="184">
        <v>0.03</v>
      </c>
      <c r="G11" s="184">
        <v>0.03</v>
      </c>
      <c r="H11" s="184">
        <v>0.03</v>
      </c>
      <c r="I11" s="184">
        <v>0.06</v>
      </c>
      <c r="J11" s="184">
        <v>0.05</v>
      </c>
      <c r="K11" s="184">
        <v>0</v>
      </c>
      <c r="L11" s="184">
        <v>0.23</v>
      </c>
      <c r="M11" s="184">
        <v>0.03</v>
      </c>
      <c r="N11" s="184">
        <v>0.01</v>
      </c>
      <c r="O11" s="184">
        <v>0.02</v>
      </c>
      <c r="P11" s="184">
        <v>0.35</v>
      </c>
      <c r="Q11" s="86">
        <f t="shared" si="0"/>
        <v>1</v>
      </c>
      <c r="R11" s="76"/>
      <c r="S11" s="184">
        <v>0.08</v>
      </c>
      <c r="T11" s="184">
        <v>0.1</v>
      </c>
      <c r="U11" s="184">
        <v>0</v>
      </c>
      <c r="V11" s="184">
        <v>0.02</v>
      </c>
      <c r="W11" s="184">
        <v>0.8</v>
      </c>
      <c r="X11" s="189">
        <f t="shared" si="1"/>
        <v>1</v>
      </c>
      <c r="AG11" s="171"/>
    </row>
    <row r="12" spans="1:33" x14ac:dyDescent="0.25">
      <c r="A12" s="183" t="s">
        <v>565</v>
      </c>
      <c r="B12" s="184">
        <v>0.04</v>
      </c>
      <c r="C12" s="184">
        <v>0.04</v>
      </c>
      <c r="D12" s="184">
        <v>0.03</v>
      </c>
      <c r="E12" s="184">
        <v>0</v>
      </c>
      <c r="F12" s="184">
        <v>0.02</v>
      </c>
      <c r="G12" s="184">
        <v>0</v>
      </c>
      <c r="H12" s="184">
        <v>0</v>
      </c>
      <c r="I12" s="184">
        <v>0.23</v>
      </c>
      <c r="J12" s="184">
        <v>0.05</v>
      </c>
      <c r="K12" s="184">
        <v>0</v>
      </c>
      <c r="L12" s="184">
        <v>0.15</v>
      </c>
      <c r="M12" s="184">
        <v>0.05</v>
      </c>
      <c r="N12" s="184">
        <v>0.04</v>
      </c>
      <c r="O12" s="184">
        <v>0.01</v>
      </c>
      <c r="P12" s="184">
        <v>0.34</v>
      </c>
      <c r="Q12" s="86">
        <f t="shared" si="0"/>
        <v>1</v>
      </c>
      <c r="R12" s="76"/>
      <c r="S12" s="184">
        <v>0.13</v>
      </c>
      <c r="T12" s="184">
        <v>0</v>
      </c>
      <c r="U12" s="184">
        <v>0.02</v>
      </c>
      <c r="V12" s="184">
        <v>0</v>
      </c>
      <c r="W12" s="184">
        <v>0.85</v>
      </c>
      <c r="X12" s="189">
        <f t="shared" si="1"/>
        <v>1</v>
      </c>
      <c r="AG12" s="171"/>
    </row>
    <row r="13" spans="1:33" x14ac:dyDescent="0.25">
      <c r="A13" s="183" t="s">
        <v>559</v>
      </c>
      <c r="B13" s="184">
        <v>0.04</v>
      </c>
      <c r="C13" s="184">
        <v>0.05</v>
      </c>
      <c r="D13" s="184">
        <v>0.08</v>
      </c>
      <c r="E13" s="184">
        <v>0.01</v>
      </c>
      <c r="F13" s="184">
        <v>0.1</v>
      </c>
      <c r="G13" s="184">
        <v>0.02</v>
      </c>
      <c r="H13" s="184">
        <v>0</v>
      </c>
      <c r="I13" s="184">
        <v>0.05</v>
      </c>
      <c r="J13" s="184">
        <v>0.03</v>
      </c>
      <c r="K13" s="184">
        <v>0</v>
      </c>
      <c r="L13" s="184">
        <v>0.18</v>
      </c>
      <c r="M13" s="184">
        <v>0.04</v>
      </c>
      <c r="N13" s="184">
        <v>0.01</v>
      </c>
      <c r="O13" s="184">
        <v>0</v>
      </c>
      <c r="P13" s="184">
        <v>0.39</v>
      </c>
      <c r="Q13" s="86">
        <f t="shared" si="0"/>
        <v>1</v>
      </c>
      <c r="R13" s="76"/>
      <c r="S13" s="184">
        <v>0.15</v>
      </c>
      <c r="T13" s="184">
        <v>0.11</v>
      </c>
      <c r="U13" s="184">
        <v>0.03</v>
      </c>
      <c r="V13" s="184">
        <v>0.01</v>
      </c>
      <c r="W13" s="184">
        <v>0.7</v>
      </c>
      <c r="X13" s="189">
        <f t="shared" si="1"/>
        <v>1</v>
      </c>
      <c r="AG13" s="171"/>
    </row>
    <row r="14" spans="1:33" x14ac:dyDescent="0.25">
      <c r="A14" s="183" t="s">
        <v>560</v>
      </c>
      <c r="B14" s="184">
        <v>0.04</v>
      </c>
      <c r="C14" s="184">
        <v>0.05</v>
      </c>
      <c r="D14" s="184">
        <v>0.06</v>
      </c>
      <c r="E14" s="184">
        <v>0.01</v>
      </c>
      <c r="F14" s="184">
        <v>0.01</v>
      </c>
      <c r="G14" s="184">
        <v>0</v>
      </c>
      <c r="H14" s="184">
        <v>0.01</v>
      </c>
      <c r="I14" s="184">
        <v>7.0000000000000007E-2</v>
      </c>
      <c r="J14" s="184">
        <v>0.04</v>
      </c>
      <c r="K14" s="184">
        <v>0.01</v>
      </c>
      <c r="L14" s="184">
        <v>0.33</v>
      </c>
      <c r="M14" s="184">
        <v>0.03</v>
      </c>
      <c r="N14" s="184">
        <v>0.02</v>
      </c>
      <c r="O14" s="184">
        <v>0</v>
      </c>
      <c r="P14" s="184">
        <v>0.32</v>
      </c>
      <c r="Q14" s="86">
        <f t="shared" si="0"/>
        <v>1</v>
      </c>
      <c r="R14" s="76"/>
      <c r="S14" s="184">
        <v>0.12</v>
      </c>
      <c r="T14" s="184">
        <v>0.08</v>
      </c>
      <c r="U14" s="184">
        <v>0.02</v>
      </c>
      <c r="V14" s="184">
        <v>0.01</v>
      </c>
      <c r="W14" s="184">
        <v>0.77</v>
      </c>
      <c r="X14" s="189">
        <f t="shared" si="1"/>
        <v>1</v>
      </c>
      <c r="AG14" s="171"/>
    </row>
    <row r="15" spans="1:33" x14ac:dyDescent="0.25">
      <c r="A15" s="183" t="s">
        <v>564</v>
      </c>
      <c r="B15" s="184">
        <v>0.14000000000000001</v>
      </c>
      <c r="C15" s="184">
        <v>0.06</v>
      </c>
      <c r="D15" s="184">
        <v>0.06</v>
      </c>
      <c r="E15" s="184">
        <v>0</v>
      </c>
      <c r="F15" s="184">
        <v>0.03</v>
      </c>
      <c r="G15" s="184">
        <v>0</v>
      </c>
      <c r="H15" s="184">
        <v>0.02</v>
      </c>
      <c r="I15" s="184">
        <v>0.19</v>
      </c>
      <c r="J15" s="184">
        <v>0.08</v>
      </c>
      <c r="K15" s="184">
        <v>0</v>
      </c>
      <c r="L15" s="184">
        <v>0.16</v>
      </c>
      <c r="M15" s="184">
        <v>0.04</v>
      </c>
      <c r="N15" s="184">
        <v>0.01</v>
      </c>
      <c r="O15" s="184">
        <v>0.01</v>
      </c>
      <c r="P15" s="184">
        <v>0.2</v>
      </c>
      <c r="Q15" s="86">
        <f t="shared" si="0"/>
        <v>1</v>
      </c>
      <c r="R15" s="76"/>
      <c r="S15" s="184">
        <v>0.08</v>
      </c>
      <c r="T15" s="184">
        <v>0.01</v>
      </c>
      <c r="U15" s="184">
        <v>0.02</v>
      </c>
      <c r="V15" s="184">
        <v>0</v>
      </c>
      <c r="W15" s="184">
        <v>0.89</v>
      </c>
      <c r="X15" s="189">
        <f t="shared" si="1"/>
        <v>1</v>
      </c>
      <c r="AG15" s="171"/>
    </row>
    <row r="16" spans="1:33" x14ac:dyDescent="0.25">
      <c r="A16" s="183" t="s">
        <v>568</v>
      </c>
      <c r="B16" s="184">
        <v>0.08</v>
      </c>
      <c r="C16" s="184">
        <v>7.0000000000000007E-2</v>
      </c>
      <c r="D16" s="184">
        <v>0.02</v>
      </c>
      <c r="E16" s="184">
        <v>0.04</v>
      </c>
      <c r="F16" s="184">
        <v>0</v>
      </c>
      <c r="G16" s="184">
        <v>0.01</v>
      </c>
      <c r="H16" s="184">
        <v>0.01</v>
      </c>
      <c r="I16" s="184">
        <v>0.27</v>
      </c>
      <c r="J16" s="184">
        <v>7.0000000000000007E-2</v>
      </c>
      <c r="K16" s="184">
        <v>0.01</v>
      </c>
      <c r="L16" s="184">
        <v>7.0000000000000007E-2</v>
      </c>
      <c r="M16" s="184">
        <v>0.02</v>
      </c>
      <c r="N16" s="184">
        <v>0</v>
      </c>
      <c r="O16" s="184">
        <v>0.01</v>
      </c>
      <c r="P16" s="184">
        <v>0.32</v>
      </c>
      <c r="Q16" s="86">
        <f t="shared" si="0"/>
        <v>1.0000000000000002</v>
      </c>
      <c r="R16" s="76"/>
      <c r="S16" s="184">
        <v>0.05</v>
      </c>
      <c r="T16" s="184">
        <v>0.02</v>
      </c>
      <c r="U16" s="184">
        <v>0.04</v>
      </c>
      <c r="V16" s="184">
        <v>0.01</v>
      </c>
      <c r="W16" s="184">
        <v>0.88</v>
      </c>
      <c r="X16" s="189">
        <f t="shared" si="1"/>
        <v>1</v>
      </c>
      <c r="AG16" s="171"/>
    </row>
    <row r="17" spans="1:33" ht="30" x14ac:dyDescent="0.25">
      <c r="A17" s="183" t="s">
        <v>823</v>
      </c>
      <c r="B17" s="184">
        <v>0</v>
      </c>
      <c r="C17" s="184">
        <v>0</v>
      </c>
      <c r="D17" s="184">
        <v>0</v>
      </c>
      <c r="E17" s="184">
        <v>0</v>
      </c>
      <c r="F17" s="184">
        <v>0</v>
      </c>
      <c r="G17" s="184">
        <v>0</v>
      </c>
      <c r="H17" s="184">
        <v>0</v>
      </c>
      <c r="I17" s="184">
        <v>0</v>
      </c>
      <c r="J17" s="184">
        <v>0</v>
      </c>
      <c r="K17" s="184">
        <v>0</v>
      </c>
      <c r="L17" s="184">
        <v>1</v>
      </c>
      <c r="M17" s="184">
        <v>0</v>
      </c>
      <c r="N17" s="184">
        <v>0</v>
      </c>
      <c r="O17" s="184">
        <v>0</v>
      </c>
      <c r="P17" s="184">
        <v>0</v>
      </c>
      <c r="Q17" s="86">
        <f t="shared" si="0"/>
        <v>1</v>
      </c>
      <c r="R17" s="76"/>
      <c r="S17" s="184">
        <v>0.03</v>
      </c>
      <c r="T17" s="184">
        <v>0.26</v>
      </c>
      <c r="U17" s="184">
        <v>0</v>
      </c>
      <c r="V17" s="184">
        <v>0.01</v>
      </c>
      <c r="W17" s="184">
        <v>0.7</v>
      </c>
      <c r="X17" s="189">
        <f t="shared" si="1"/>
        <v>1</v>
      </c>
      <c r="AG17" s="171"/>
    </row>
    <row r="18" spans="1:33" ht="30" x14ac:dyDescent="0.25">
      <c r="A18" s="183" t="s">
        <v>824</v>
      </c>
      <c r="B18" s="184">
        <v>3.3539406576685707E-2</v>
      </c>
      <c r="C18" s="184">
        <v>3.8683253966017579E-2</v>
      </c>
      <c r="D18" s="184">
        <v>2.8471075544534947E-2</v>
      </c>
      <c r="E18" s="184">
        <v>1.9075206401983704E-2</v>
      </c>
      <c r="F18" s="184">
        <v>8.2541069063653463E-3</v>
      </c>
      <c r="G18" s="184">
        <v>2.0719096057933528E-3</v>
      </c>
      <c r="H18" s="184">
        <v>3.6991743920651555E-3</v>
      </c>
      <c r="I18" s="184">
        <v>0.14751641353658879</v>
      </c>
      <c r="J18" s="184">
        <v>6.0959734002085167E-2</v>
      </c>
      <c r="K18" s="184">
        <v>1.247654202710697E-2</v>
      </c>
      <c r="L18" s="184">
        <v>0.1730981430865898</v>
      </c>
      <c r="M18" s="184">
        <v>6.050381808447685E-2</v>
      </c>
      <c r="N18" s="184">
        <v>2.0043675505086091E-2</v>
      </c>
      <c r="O18" s="184">
        <v>6.6465665417453253E-3</v>
      </c>
      <c r="P18" s="184">
        <v>0.38496097382287436</v>
      </c>
      <c r="Q18" s="86">
        <f t="shared" si="0"/>
        <v>0.99999999999999911</v>
      </c>
      <c r="R18" s="76"/>
      <c r="S18" s="184">
        <v>0.12</v>
      </c>
      <c r="T18" s="184">
        <v>0.03</v>
      </c>
      <c r="U18" s="184">
        <v>0</v>
      </c>
      <c r="V18" s="184">
        <v>0</v>
      </c>
      <c r="W18" s="184">
        <v>0.85</v>
      </c>
      <c r="X18" s="189">
        <f t="shared" si="1"/>
        <v>1</v>
      </c>
      <c r="AG18" s="171"/>
    </row>
    <row r="19" spans="1:33" x14ac:dyDescent="0.25">
      <c r="B19" s="185"/>
      <c r="C19" s="185"/>
      <c r="D19" s="185"/>
      <c r="E19" s="185"/>
      <c r="F19" s="185"/>
      <c r="G19" s="185"/>
      <c r="H19" s="185"/>
      <c r="I19" s="185"/>
      <c r="J19" s="185"/>
      <c r="K19" s="185"/>
      <c r="L19" s="185"/>
      <c r="M19" s="185"/>
      <c r="N19" s="185"/>
      <c r="O19" s="185"/>
      <c r="P19" s="185"/>
      <c r="Q19" s="76"/>
      <c r="R19" s="76"/>
      <c r="S19" s="185"/>
      <c r="T19" s="185"/>
      <c r="U19" s="185"/>
      <c r="V19" s="185"/>
      <c r="W19" s="185"/>
      <c r="X19" s="186"/>
      <c r="AG19" s="171"/>
    </row>
    <row r="20" spans="1:33" x14ac:dyDescent="0.25">
      <c r="A20" s="183" t="s">
        <v>557</v>
      </c>
      <c r="B20" s="184">
        <v>5.7822935230222632E-2</v>
      </c>
      <c r="C20" s="184">
        <v>5.2166364626229672E-2</v>
      </c>
      <c r="D20" s="184">
        <v>4.7550081569756264E-2</v>
      </c>
      <c r="E20" s="184">
        <v>1.6339345256709253E-2</v>
      </c>
      <c r="F20" s="184">
        <v>2.3199229891077058E-2</v>
      </c>
      <c r="G20" s="184">
        <v>7.6312745604087164E-3</v>
      </c>
      <c r="H20" s="184">
        <v>2.0116646635294649E-2</v>
      </c>
      <c r="I20" s="184">
        <v>9.0159786298541544E-2</v>
      </c>
      <c r="J20" s="184">
        <v>4.3521816613103163E-2</v>
      </c>
      <c r="K20" s="184">
        <v>1.4165935113425289E-2</v>
      </c>
      <c r="L20" s="184">
        <v>0.33731309599611176</v>
      </c>
      <c r="M20" s="184">
        <v>3.471914007015376E-2</v>
      </c>
      <c r="N20" s="184">
        <v>1.4005432960209785E-2</v>
      </c>
      <c r="O20" s="184">
        <v>3.7969308672767756E-3</v>
      </c>
      <c r="P20" s="184">
        <v>0.23749198431147969</v>
      </c>
      <c r="Q20" s="86">
        <f t="shared" si="0"/>
        <v>0.99999999999999989</v>
      </c>
      <c r="R20" s="76"/>
      <c r="S20" s="184">
        <v>0.11</v>
      </c>
      <c r="T20" s="184">
        <v>0.1</v>
      </c>
      <c r="U20" s="184">
        <v>0.02</v>
      </c>
      <c r="V20" s="184">
        <v>0.01</v>
      </c>
      <c r="W20" s="184">
        <v>0.76</v>
      </c>
      <c r="X20" s="189">
        <f t="shared" si="1"/>
        <v>1</v>
      </c>
      <c r="AG20" s="171"/>
    </row>
    <row r="21" spans="1:33" x14ac:dyDescent="0.25">
      <c r="A21" s="183"/>
      <c r="X21" s="76"/>
      <c r="AG21" s="171"/>
    </row>
    <row r="22" spans="1:33" x14ac:dyDescent="0.25">
      <c r="AG22" s="171"/>
    </row>
    <row r="23" spans="1:33" x14ac:dyDescent="0.25">
      <c r="A23" s="15" t="s">
        <v>830</v>
      </c>
      <c r="H23" s="170" t="s">
        <v>831</v>
      </c>
      <c r="AG23" s="171"/>
    </row>
    <row r="24" spans="1:33" x14ac:dyDescent="0.25">
      <c r="AG24" s="171"/>
    </row>
    <row r="25" spans="1:33" x14ac:dyDescent="0.25">
      <c r="AG25" s="171"/>
    </row>
    <row r="26" spans="1:33" x14ac:dyDescent="0.25">
      <c r="AG26" s="171"/>
    </row>
    <row r="27" spans="1:33" x14ac:dyDescent="0.25">
      <c r="AG27" s="171"/>
    </row>
    <row r="28" spans="1:33" x14ac:dyDescent="0.25">
      <c r="AG28" s="171"/>
    </row>
    <row r="42" spans="1:1" x14ac:dyDescent="0.25">
      <c r="A42" s="15"/>
    </row>
    <row r="43" spans="1:1" x14ac:dyDescent="0.25">
      <c r="A43" s="183"/>
    </row>
    <row r="44" spans="1:1" x14ac:dyDescent="0.25">
      <c r="A44" s="183"/>
    </row>
    <row r="45" spans="1:1" x14ac:dyDescent="0.25">
      <c r="A45" s="183"/>
    </row>
    <row r="46" spans="1:1" x14ac:dyDescent="0.25">
      <c r="A46" s="183"/>
    </row>
    <row r="47" spans="1:1" x14ac:dyDescent="0.25">
      <c r="A47" s="183"/>
    </row>
    <row r="48" spans="1:1" x14ac:dyDescent="0.25">
      <c r="A48" s="183"/>
    </row>
    <row r="49" spans="1:1" x14ac:dyDescent="0.25">
      <c r="A49" s="183"/>
    </row>
    <row r="50" spans="1:1" x14ac:dyDescent="0.25">
      <c r="A50" s="183"/>
    </row>
    <row r="51" spans="1:1" x14ac:dyDescent="0.25">
      <c r="A51" s="183"/>
    </row>
    <row r="52" spans="1:1" x14ac:dyDescent="0.25">
      <c r="A52" s="183"/>
    </row>
    <row r="53" spans="1:1" x14ac:dyDescent="0.25">
      <c r="A53" s="183"/>
    </row>
    <row r="54" spans="1:1" x14ac:dyDescent="0.25">
      <c r="A54" s="183"/>
    </row>
    <row r="56" spans="1:1" x14ac:dyDescent="0.25">
      <c r="A56" s="183"/>
    </row>
    <row r="63" spans="1:1" x14ac:dyDescent="0.25">
      <c r="A63" s="183"/>
    </row>
  </sheetData>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80D4-FD55-48CB-B99B-B3447A885083}">
  <dimension ref="A1:E24"/>
  <sheetViews>
    <sheetView workbookViewId="0">
      <selection activeCell="G21" sqref="G21"/>
    </sheetView>
  </sheetViews>
  <sheetFormatPr defaultColWidth="9.28515625" defaultRowHeight="15" x14ac:dyDescent="0.25"/>
  <cols>
    <col min="1" max="1" width="9.28515625" style="41"/>
    <col min="2" max="4" width="8" style="41" customWidth="1"/>
    <col min="5" max="16384" width="9.28515625" style="41"/>
  </cols>
  <sheetData>
    <row r="1" spans="1:5" x14ac:dyDescent="0.25">
      <c r="A1" s="170" t="s">
        <v>832</v>
      </c>
    </row>
    <row r="2" spans="1:5" x14ac:dyDescent="0.25">
      <c r="A2" s="41" t="s">
        <v>276</v>
      </c>
    </row>
    <row r="4" spans="1:5" x14ac:dyDescent="0.25">
      <c r="A4" s="81"/>
      <c r="B4" s="81" t="s">
        <v>833</v>
      </c>
      <c r="C4" s="81" t="s">
        <v>834</v>
      </c>
      <c r="D4" s="81" t="s">
        <v>835</v>
      </c>
      <c r="E4" s="81" t="s">
        <v>267</v>
      </c>
    </row>
    <row r="5" spans="1:5" x14ac:dyDescent="0.25">
      <c r="A5" s="41" t="s">
        <v>313</v>
      </c>
      <c r="B5" s="42">
        <v>62.337662337662337</v>
      </c>
      <c r="C5" s="42">
        <v>30.357142857142854</v>
      </c>
      <c r="D5" s="42">
        <v>7.3051948051948052</v>
      </c>
      <c r="E5" s="41">
        <v>99.999999999999986</v>
      </c>
    </row>
    <row r="6" spans="1:5" x14ac:dyDescent="0.25">
      <c r="A6" s="41" t="s">
        <v>308</v>
      </c>
      <c r="B6" s="42">
        <v>55.590800951625695</v>
      </c>
      <c r="C6" s="42">
        <v>36.478984932593178</v>
      </c>
      <c r="D6" s="42">
        <v>7.9302141157811255</v>
      </c>
      <c r="E6" s="41">
        <v>100</v>
      </c>
    </row>
    <row r="7" spans="1:5" x14ac:dyDescent="0.25">
      <c r="A7" s="41" t="s">
        <v>309</v>
      </c>
      <c r="B7" s="42">
        <v>46.931407942238266</v>
      </c>
      <c r="C7" s="42">
        <v>42.166064981949461</v>
      </c>
      <c r="D7" s="42">
        <v>10.902527075812273</v>
      </c>
      <c r="E7" s="41">
        <v>100</v>
      </c>
    </row>
    <row r="8" spans="1:5" x14ac:dyDescent="0.25">
      <c r="A8" s="41" t="s">
        <v>320</v>
      </c>
      <c r="B8" s="42">
        <v>45.283018867924532</v>
      </c>
      <c r="C8" s="42">
        <v>38.005390835579519</v>
      </c>
      <c r="D8" s="42">
        <v>16.711590296495956</v>
      </c>
      <c r="E8" s="41">
        <v>100</v>
      </c>
    </row>
    <row r="9" spans="1:5" x14ac:dyDescent="0.25">
      <c r="A9" s="41" t="s">
        <v>836</v>
      </c>
      <c r="B9" s="42">
        <v>41.150922909880563</v>
      </c>
      <c r="C9" s="42">
        <v>45.385450597176977</v>
      </c>
      <c r="D9" s="42">
        <v>13.463626492942455</v>
      </c>
      <c r="E9" s="41">
        <v>99.999999999999986</v>
      </c>
    </row>
    <row r="10" spans="1:5" x14ac:dyDescent="0.25">
      <c r="A10" s="41" t="s">
        <v>319</v>
      </c>
      <c r="B10" s="42">
        <v>38</v>
      </c>
      <c r="C10" s="42">
        <v>49</v>
      </c>
      <c r="D10" s="42">
        <v>13</v>
      </c>
      <c r="E10" s="41">
        <v>100</v>
      </c>
    </row>
    <row r="11" spans="1:5" x14ac:dyDescent="0.25">
      <c r="A11" s="41" t="s">
        <v>312</v>
      </c>
      <c r="B11" s="42">
        <v>37.265917602996254</v>
      </c>
      <c r="C11" s="42">
        <v>49.438202247191008</v>
      </c>
      <c r="D11" s="42">
        <v>13.295880149812733</v>
      </c>
      <c r="E11" s="41">
        <v>99.999999999999986</v>
      </c>
    </row>
    <row r="12" spans="1:5" x14ac:dyDescent="0.25">
      <c r="A12" s="41" t="s">
        <v>317</v>
      </c>
      <c r="B12" s="42">
        <v>37.162320883251112</v>
      </c>
      <c r="C12" s="42">
        <v>44.98473103124266</v>
      </c>
      <c r="D12" s="42">
        <v>17.852948085506227</v>
      </c>
      <c r="E12" s="41">
        <v>100</v>
      </c>
    </row>
    <row r="13" spans="1:5" x14ac:dyDescent="0.25">
      <c r="A13" s="41" t="s">
        <v>304</v>
      </c>
      <c r="B13" s="42">
        <v>36.677524429967427</v>
      </c>
      <c r="C13" s="42">
        <v>50.879478827361567</v>
      </c>
      <c r="D13" s="42">
        <v>12.44299674267101</v>
      </c>
      <c r="E13" s="41">
        <v>100.00000000000001</v>
      </c>
    </row>
    <row r="14" spans="1:5" x14ac:dyDescent="0.25">
      <c r="A14" s="41" t="s">
        <v>311</v>
      </c>
      <c r="B14" s="42">
        <v>34.158415841584159</v>
      </c>
      <c r="C14" s="42">
        <v>50.990099009900987</v>
      </c>
      <c r="D14" s="42">
        <v>14.85148514851485</v>
      </c>
      <c r="E14" s="41">
        <v>100</v>
      </c>
    </row>
    <row r="15" spans="1:5" x14ac:dyDescent="0.25">
      <c r="A15" s="41" t="s">
        <v>315</v>
      </c>
      <c r="B15" s="42">
        <v>30.909090909090907</v>
      </c>
      <c r="C15" s="42">
        <v>54.458874458874462</v>
      </c>
      <c r="D15" s="42">
        <v>14.632034632034632</v>
      </c>
      <c r="E15" s="41">
        <v>100</v>
      </c>
    </row>
    <row r="16" spans="1:5" x14ac:dyDescent="0.25">
      <c r="A16" s="41" t="s">
        <v>314</v>
      </c>
      <c r="B16" s="42">
        <v>29.953917050691242</v>
      </c>
      <c r="C16" s="42">
        <v>49.078341013824883</v>
      </c>
      <c r="D16" s="42">
        <v>20.967741935483872</v>
      </c>
      <c r="E16" s="41">
        <v>100</v>
      </c>
    </row>
    <row r="17" spans="1:5" x14ac:dyDescent="0.25">
      <c r="A17" s="41" t="s">
        <v>316</v>
      </c>
      <c r="B17" s="42">
        <v>26.546822742474919</v>
      </c>
      <c r="C17" s="42">
        <v>46.446488294314378</v>
      </c>
      <c r="D17" s="42">
        <v>27.006688963210699</v>
      </c>
      <c r="E17" s="41">
        <v>100</v>
      </c>
    </row>
    <row r="19" spans="1:5" x14ac:dyDescent="0.25">
      <c r="A19" s="41" t="s">
        <v>321</v>
      </c>
      <c r="B19" s="42">
        <v>52.258934592043161</v>
      </c>
      <c r="C19" s="42">
        <v>36.952124072825356</v>
      </c>
      <c r="D19" s="42">
        <v>10.78894133513149</v>
      </c>
      <c r="E19" s="41">
        <v>100</v>
      </c>
    </row>
    <row r="20" spans="1:5" x14ac:dyDescent="0.25">
      <c r="A20" s="41" t="s">
        <v>323</v>
      </c>
      <c r="B20" s="42">
        <v>51.340971014017001</v>
      </c>
      <c r="C20" s="42">
        <v>44.335751567475292</v>
      </c>
      <c r="D20" s="42">
        <v>4.323277418507697</v>
      </c>
      <c r="E20" s="41">
        <v>100</v>
      </c>
    </row>
    <row r="21" spans="1:5" x14ac:dyDescent="0.25">
      <c r="A21" s="41" t="s">
        <v>324</v>
      </c>
      <c r="B21" s="42">
        <v>43.779904306220097</v>
      </c>
      <c r="C21" s="42">
        <v>47.368421052631575</v>
      </c>
      <c r="D21" s="42">
        <v>8.8516746411483265</v>
      </c>
      <c r="E21" s="41">
        <v>100</v>
      </c>
    </row>
    <row r="22" spans="1:5" x14ac:dyDescent="0.25">
      <c r="A22" s="41" t="s">
        <v>322</v>
      </c>
      <c r="B22" s="42">
        <v>40.891404315528831</v>
      </c>
      <c r="C22" s="42">
        <v>43.827378846834094</v>
      </c>
      <c r="D22" s="42">
        <v>15.281216837637071</v>
      </c>
      <c r="E22" s="41">
        <v>100</v>
      </c>
    </row>
    <row r="24" spans="1:5" x14ac:dyDescent="0.25">
      <c r="A24" s="41" t="s">
        <v>837</v>
      </c>
      <c r="B24" s="41">
        <v>39</v>
      </c>
      <c r="C24" s="41">
        <v>46</v>
      </c>
      <c r="D24" s="41">
        <v>15</v>
      </c>
      <c r="E24" s="41">
        <v>100</v>
      </c>
    </row>
  </sheetData>
  <pageMargins left="0.75" right="0.75" top="0.75" bottom="0.5" header="0.5" footer="0.75"/>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BE8-E3FB-4C69-94EC-2C520E1D8E46}">
  <dimension ref="A1:C14"/>
  <sheetViews>
    <sheetView workbookViewId="0">
      <selection activeCell="D12" sqref="D12"/>
    </sheetView>
  </sheetViews>
  <sheetFormatPr defaultColWidth="11.5703125" defaultRowHeight="15" x14ac:dyDescent="0.25"/>
  <cols>
    <col min="1" max="1" width="11.42578125" style="41" customWidth="1"/>
    <col min="2" max="16384" width="11.5703125" style="41"/>
  </cols>
  <sheetData>
    <row r="1" spans="1:3" x14ac:dyDescent="0.25">
      <c r="A1" s="15" t="s">
        <v>838</v>
      </c>
    </row>
    <row r="2" spans="1:3" x14ac:dyDescent="0.25">
      <c r="A2" s="41" t="s">
        <v>839</v>
      </c>
    </row>
    <row r="4" spans="1:3" x14ac:dyDescent="0.25">
      <c r="A4" s="81"/>
      <c r="B4" s="81" t="s">
        <v>628</v>
      </c>
    </row>
    <row r="5" spans="1:3" x14ac:dyDescent="0.25">
      <c r="A5" s="41" t="s">
        <v>565</v>
      </c>
      <c r="B5" s="41">
        <v>616</v>
      </c>
    </row>
    <row r="6" spans="1:3" x14ac:dyDescent="0.25">
      <c r="A6" s="41" t="s">
        <v>577</v>
      </c>
      <c r="B6" s="41">
        <v>637</v>
      </c>
    </row>
    <row r="7" spans="1:3" x14ac:dyDescent="0.25">
      <c r="A7" s="41" t="s">
        <v>568</v>
      </c>
      <c r="B7" s="41">
        <v>757</v>
      </c>
    </row>
    <row r="8" spans="1:3" x14ac:dyDescent="0.25">
      <c r="A8" s="41" t="s">
        <v>564</v>
      </c>
      <c r="B8" s="41">
        <v>912</v>
      </c>
    </row>
    <row r="9" spans="1:3" x14ac:dyDescent="0.25">
      <c r="A9" s="41" t="s">
        <v>567</v>
      </c>
      <c r="B9" s="78">
        <v>1103</v>
      </c>
    </row>
    <row r="10" spans="1:3" x14ac:dyDescent="0.25">
      <c r="A10" s="41" t="s">
        <v>563</v>
      </c>
      <c r="B10" s="78">
        <v>1147</v>
      </c>
    </row>
    <row r="11" spans="1:3" x14ac:dyDescent="0.25">
      <c r="A11" s="41" t="s">
        <v>561</v>
      </c>
      <c r="B11" s="78">
        <v>1771</v>
      </c>
      <c r="C11" s="78"/>
    </row>
    <row r="12" spans="1:3" x14ac:dyDescent="0.25">
      <c r="A12" s="41" t="s">
        <v>559</v>
      </c>
      <c r="B12" s="78">
        <v>2724</v>
      </c>
      <c r="C12" s="78"/>
    </row>
    <row r="13" spans="1:3" x14ac:dyDescent="0.25">
      <c r="A13" s="41" t="s">
        <v>562</v>
      </c>
      <c r="B13" s="78">
        <v>5722</v>
      </c>
      <c r="C13" s="78"/>
    </row>
    <row r="14" spans="1:3" x14ac:dyDescent="0.25">
      <c r="A14" s="41" t="s">
        <v>560</v>
      </c>
      <c r="B14" s="78">
        <v>5836</v>
      </c>
      <c r="C14" s="78"/>
    </row>
  </sheetData>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3753-48B3-442C-A0BF-A9AFF712D63F}">
  <dimension ref="A1:Q21"/>
  <sheetViews>
    <sheetView zoomScale="80" zoomScaleNormal="80" workbookViewId="0">
      <selection activeCell="P14" sqref="P14"/>
    </sheetView>
  </sheetViews>
  <sheetFormatPr defaultColWidth="11.5703125" defaultRowHeight="15" x14ac:dyDescent="0.25"/>
  <cols>
    <col min="1" max="1" width="11.5703125" style="41"/>
    <col min="2" max="12" width="8.85546875" style="41" customWidth="1"/>
    <col min="13" max="16384" width="11.5703125" style="41"/>
  </cols>
  <sheetData>
    <row r="1" spans="1:17" ht="17.25" x14ac:dyDescent="0.25">
      <c r="A1" s="15" t="s">
        <v>840</v>
      </c>
    </row>
    <row r="2" spans="1:17" x14ac:dyDescent="0.25">
      <c r="A2" s="41" t="s">
        <v>579</v>
      </c>
    </row>
    <row r="4" spans="1:17" x14ac:dyDescent="0.25">
      <c r="A4" s="194"/>
      <c r="B4" s="194">
        <v>2003</v>
      </c>
      <c r="C4" s="194">
        <v>2005</v>
      </c>
      <c r="D4" s="194">
        <v>2007</v>
      </c>
      <c r="E4" s="194">
        <v>2009</v>
      </c>
      <c r="F4" s="194">
        <v>2011</v>
      </c>
      <c r="G4" s="194">
        <v>2013</v>
      </c>
      <c r="H4" s="194">
        <v>2015</v>
      </c>
      <c r="I4" s="194">
        <v>2017</v>
      </c>
      <c r="J4" s="194">
        <v>2019</v>
      </c>
      <c r="K4" s="194">
        <v>2021</v>
      </c>
      <c r="L4" s="194">
        <v>2023</v>
      </c>
      <c r="M4" s="194" t="s">
        <v>841</v>
      </c>
    </row>
    <row r="5" spans="1:17" x14ac:dyDescent="0.25">
      <c r="A5" s="41" t="s">
        <v>559</v>
      </c>
      <c r="B5" s="191">
        <v>1781.7403993610224</v>
      </c>
      <c r="C5" s="191">
        <v>2294.3661503067483</v>
      </c>
      <c r="D5" s="191">
        <v>2235.3100937081658</v>
      </c>
      <c r="E5" s="191">
        <v>1804.8482029339857</v>
      </c>
      <c r="F5" s="191">
        <v>1795.2567268623025</v>
      </c>
      <c r="G5" s="191">
        <v>1750.8915052631578</v>
      </c>
      <c r="H5" s="191">
        <v>1890.2445299999999</v>
      </c>
      <c r="I5" s="191">
        <v>2116.7509125840543</v>
      </c>
      <c r="J5" s="191">
        <v>2278.4199637681158</v>
      </c>
      <c r="K5" s="191">
        <v>2093.5394138232718</v>
      </c>
      <c r="L5" s="191">
        <v>2046.5538197097023</v>
      </c>
      <c r="M5" s="192">
        <f>(L5/B5)^(1/($L$4-$B$4))-1</f>
        <v>6.9523902272947691E-3</v>
      </c>
      <c r="N5" s="88"/>
      <c r="O5" s="193"/>
      <c r="P5" s="88"/>
      <c r="Q5" s="88"/>
    </row>
    <row r="6" spans="1:17" x14ac:dyDescent="0.25">
      <c r="A6" s="41" t="s">
        <v>560</v>
      </c>
      <c r="B6" s="191">
        <v>3306.2872843450482</v>
      </c>
      <c r="C6" s="191">
        <v>4084.8725306748465</v>
      </c>
      <c r="D6" s="191">
        <v>3141.5035341365465</v>
      </c>
      <c r="E6" s="191">
        <v>3344.9802689486551</v>
      </c>
      <c r="F6" s="191">
        <v>3389.2513882618509</v>
      </c>
      <c r="G6" s="191">
        <v>3447.8356736842106</v>
      </c>
      <c r="H6" s="191">
        <v>3552.8800499999998</v>
      </c>
      <c r="I6" s="191">
        <v>4133.9225648414986</v>
      </c>
      <c r="J6" s="191">
        <v>3976.6976449275357</v>
      </c>
      <c r="K6" s="191">
        <v>3517.8305424321961</v>
      </c>
      <c r="L6" s="191">
        <v>3425.6380672268911</v>
      </c>
      <c r="M6" s="192">
        <f t="shared" ref="M6:M14" si="0">(L6/B6)^(1/($L$4-$B$4))-1</f>
        <v>1.7746657523838305E-3</v>
      </c>
      <c r="N6" s="88"/>
      <c r="O6" s="193"/>
      <c r="P6" s="88"/>
      <c r="Q6" s="88"/>
    </row>
    <row r="7" spans="1:17" x14ac:dyDescent="0.25">
      <c r="A7" s="41" t="s">
        <v>561</v>
      </c>
      <c r="B7" s="191">
        <v>1134.701661341853</v>
      </c>
      <c r="C7" s="191">
        <v>1207.9993404907973</v>
      </c>
      <c r="D7" s="191">
        <v>1196.0316465863455</v>
      </c>
      <c r="E7" s="191">
        <v>1318.7032640586799</v>
      </c>
      <c r="F7" s="191">
        <v>1366.0291534988714</v>
      </c>
      <c r="G7" s="191">
        <v>1244.5061473684214</v>
      </c>
      <c r="H7" s="191">
        <v>1362.4299699999999</v>
      </c>
      <c r="I7" s="191">
        <v>1550.7543323727186</v>
      </c>
      <c r="J7" s="191">
        <v>1688.5300905797101</v>
      </c>
      <c r="K7" s="191">
        <v>1526.9634645669291</v>
      </c>
      <c r="L7" s="191">
        <v>1335.8358365164249</v>
      </c>
      <c r="M7" s="192">
        <f t="shared" si="0"/>
        <v>8.1927497795692972E-3</v>
      </c>
      <c r="N7" s="88"/>
      <c r="O7" s="193"/>
      <c r="P7" s="88"/>
      <c r="Q7" s="88"/>
    </row>
    <row r="8" spans="1:17" x14ac:dyDescent="0.25">
      <c r="A8" s="41" t="s">
        <v>562</v>
      </c>
      <c r="B8" s="191">
        <v>2416.5629552715654</v>
      </c>
      <c r="C8" s="191">
        <v>2676.9186656441716</v>
      </c>
      <c r="D8" s="191">
        <v>2587.0383534136545</v>
      </c>
      <c r="E8" s="191">
        <v>2923.0281907090466</v>
      </c>
      <c r="F8" s="191">
        <v>2820.4075282167041</v>
      </c>
      <c r="G8" s="191">
        <v>3102.293252631579</v>
      </c>
      <c r="H8" s="191">
        <v>3237.3832400000001</v>
      </c>
      <c r="I8" s="191">
        <v>3796.2898655139293</v>
      </c>
      <c r="J8" s="191">
        <v>4302.794528985507</v>
      </c>
      <c r="K8" s="191">
        <v>3966.1453368328957</v>
      </c>
      <c r="L8" s="191">
        <v>3756.0046829640951</v>
      </c>
      <c r="M8" s="192">
        <f t="shared" si="0"/>
        <v>2.2295385772805876E-2</v>
      </c>
      <c r="N8" s="88"/>
      <c r="O8" s="193"/>
      <c r="P8" s="88"/>
      <c r="Q8" s="88"/>
    </row>
    <row r="9" spans="1:17" x14ac:dyDescent="0.25">
      <c r="A9" s="41" t="s">
        <v>563</v>
      </c>
      <c r="B9" s="191">
        <v>698.84611821086264</v>
      </c>
      <c r="C9" s="191">
        <v>720.43406441717786</v>
      </c>
      <c r="D9" s="191">
        <v>709.84568942436408</v>
      </c>
      <c r="E9" s="191">
        <v>761.22017114914422</v>
      </c>
      <c r="F9" s="191">
        <v>689.3087923250564</v>
      </c>
      <c r="G9" s="191">
        <v>704.95875789473678</v>
      </c>
      <c r="H9" s="191">
        <v>777.74261000000001</v>
      </c>
      <c r="I9" s="191">
        <v>855.49347742555244</v>
      </c>
      <c r="J9" s="191">
        <v>865.59184782608691</v>
      </c>
      <c r="K9" s="191">
        <v>1047.5943919510059</v>
      </c>
      <c r="L9" s="191">
        <v>810.3907486631017</v>
      </c>
      <c r="M9" s="192">
        <f t="shared" si="0"/>
        <v>7.4317778329950901E-3</v>
      </c>
      <c r="N9" s="88"/>
      <c r="O9" s="193"/>
      <c r="P9" s="88"/>
      <c r="Q9" s="88"/>
    </row>
    <row r="10" spans="1:17" x14ac:dyDescent="0.25">
      <c r="A10" s="41" t="s">
        <v>564</v>
      </c>
      <c r="B10" s="191">
        <v>161.87440894568692</v>
      </c>
      <c r="C10" s="191">
        <v>295.08381901840488</v>
      </c>
      <c r="D10" s="191">
        <v>268.69133868808564</v>
      </c>
      <c r="E10" s="191">
        <v>361.83929095354523</v>
      </c>
      <c r="F10" s="191">
        <v>406.81662528216708</v>
      </c>
      <c r="G10" s="191">
        <v>397.44673684210528</v>
      </c>
      <c r="H10" s="191">
        <v>464.08590999999996</v>
      </c>
      <c r="I10" s="191">
        <v>615.15281460134486</v>
      </c>
      <c r="J10" s="191">
        <v>627.39734601449277</v>
      </c>
      <c r="K10" s="191">
        <v>643.47037620297453</v>
      </c>
      <c r="L10" s="191">
        <v>684.85248281130634</v>
      </c>
      <c r="M10" s="192">
        <f t="shared" si="0"/>
        <v>7.478337969967086E-2</v>
      </c>
      <c r="N10" s="88"/>
      <c r="O10" s="193"/>
      <c r="P10" s="88"/>
      <c r="Q10" s="88"/>
    </row>
    <row r="11" spans="1:17" x14ac:dyDescent="0.25">
      <c r="A11" s="41" t="s">
        <v>565</v>
      </c>
      <c r="B11" s="191">
        <v>157.88431309904155</v>
      </c>
      <c r="C11" s="191">
        <v>164.41254601226993</v>
      </c>
      <c r="D11" s="191">
        <v>221.37610441767069</v>
      </c>
      <c r="E11" s="191">
        <v>234.90975550122252</v>
      </c>
      <c r="F11" s="191">
        <v>298.88176072234762</v>
      </c>
      <c r="G11" s="191">
        <v>313.12412631578945</v>
      </c>
      <c r="H11" s="191">
        <v>330.82580000000002</v>
      </c>
      <c r="I11" s="191">
        <v>453.19847262247839</v>
      </c>
      <c r="J11" s="191">
        <v>497.69742753623183</v>
      </c>
      <c r="K11" s="191">
        <v>494.49267716535439</v>
      </c>
      <c r="L11" s="191">
        <v>448.68946524064177</v>
      </c>
      <c r="M11" s="192">
        <f t="shared" si="0"/>
        <v>5.3611117440381273E-2</v>
      </c>
      <c r="N11" s="88"/>
      <c r="O11" s="193"/>
      <c r="P11" s="88"/>
      <c r="Q11" s="88"/>
    </row>
    <row r="12" spans="1:17" x14ac:dyDescent="0.25">
      <c r="A12" s="41" t="s">
        <v>577</v>
      </c>
      <c r="B12" s="191">
        <v>147.47477635782749</v>
      </c>
      <c r="C12" s="191">
        <v>185.29969325153374</v>
      </c>
      <c r="D12" s="191">
        <v>197.49547523427043</v>
      </c>
      <c r="E12" s="191">
        <v>224.77663814180931</v>
      </c>
      <c r="F12" s="191">
        <v>272.64624153498869</v>
      </c>
      <c r="G12" s="191">
        <v>259.44959999999998</v>
      </c>
      <c r="H12" s="191">
        <v>339.33209000000005</v>
      </c>
      <c r="I12" s="191">
        <v>397.74893371757929</v>
      </c>
      <c r="J12" s="191">
        <v>403.68318840579707</v>
      </c>
      <c r="K12" s="191">
        <v>448.12793525809275</v>
      </c>
      <c r="L12" s="191">
        <v>462.45903743315512</v>
      </c>
      <c r="M12" s="192">
        <f t="shared" si="0"/>
        <v>5.880937065911418E-2</v>
      </c>
      <c r="N12" s="88"/>
      <c r="O12" s="193"/>
      <c r="P12" s="88"/>
      <c r="Q12" s="88"/>
    </row>
    <row r="13" spans="1:17" x14ac:dyDescent="0.25">
      <c r="A13" s="41" t="s">
        <v>567</v>
      </c>
      <c r="B13" s="191">
        <v>173.87362619808306</v>
      </c>
      <c r="C13" s="191">
        <v>245.22500000000002</v>
      </c>
      <c r="D13" s="191">
        <v>260.40045515394917</v>
      </c>
      <c r="E13" s="191">
        <v>265.06138141809294</v>
      </c>
      <c r="F13" s="191">
        <v>256.13613995485326</v>
      </c>
      <c r="G13" s="191">
        <v>315.10265263157902</v>
      </c>
      <c r="H13" s="191">
        <v>597.92403999999999</v>
      </c>
      <c r="I13" s="191">
        <v>868.02333333333343</v>
      </c>
      <c r="J13" s="191">
        <v>924.11371376811587</v>
      </c>
      <c r="K13" s="191">
        <v>956.35873140857404</v>
      </c>
      <c r="L13" s="191">
        <v>819.95780748663105</v>
      </c>
      <c r="M13" s="192">
        <f t="shared" si="0"/>
        <v>8.0632163833671333E-2</v>
      </c>
      <c r="N13" s="88"/>
      <c r="O13" s="193"/>
      <c r="P13" s="88"/>
      <c r="Q13" s="88"/>
    </row>
    <row r="14" spans="1:17" x14ac:dyDescent="0.25">
      <c r="A14" s="41" t="s">
        <v>568</v>
      </c>
      <c r="B14" s="191">
        <v>166.5035463258786</v>
      </c>
      <c r="C14" s="191">
        <v>173.03877300613496</v>
      </c>
      <c r="D14" s="191">
        <v>194.87381526104417</v>
      </c>
      <c r="E14" s="191">
        <v>219.78761613691933</v>
      </c>
      <c r="F14" s="191">
        <v>233.8678216704289</v>
      </c>
      <c r="G14" s="191">
        <v>264.54483157894737</v>
      </c>
      <c r="H14" s="191">
        <v>335.62810999999999</v>
      </c>
      <c r="I14" s="191">
        <v>464.18690682036504</v>
      </c>
      <c r="J14" s="191">
        <v>496.06539855072452</v>
      </c>
      <c r="K14" s="191">
        <v>576.14943132108488</v>
      </c>
      <c r="L14" s="191">
        <v>562.8523071046601</v>
      </c>
      <c r="M14" s="192">
        <f t="shared" si="0"/>
        <v>6.2792664326914105E-2</v>
      </c>
      <c r="N14" s="88"/>
      <c r="O14" s="193"/>
      <c r="P14" s="88"/>
      <c r="Q14" s="88"/>
    </row>
    <row r="16" spans="1:17" ht="14.45" customHeight="1" x14ac:dyDescent="0.25">
      <c r="A16" s="216" t="s">
        <v>842</v>
      </c>
      <c r="B16" s="216"/>
      <c r="C16" s="216"/>
      <c r="D16" s="216"/>
      <c r="E16" s="216"/>
      <c r="F16" s="216"/>
      <c r="G16" s="216"/>
      <c r="H16" s="216"/>
      <c r="I16" s="216"/>
      <c r="J16" s="216"/>
      <c r="K16" s="216"/>
      <c r="L16" s="216"/>
      <c r="M16" s="216"/>
    </row>
    <row r="17" spans="1:13" x14ac:dyDescent="0.25">
      <c r="A17" s="216"/>
      <c r="B17" s="216"/>
      <c r="C17" s="216"/>
      <c r="D17" s="216"/>
      <c r="E17" s="216"/>
      <c r="F17" s="216"/>
      <c r="G17" s="216"/>
      <c r="H17" s="216"/>
      <c r="I17" s="216"/>
      <c r="J17" s="216"/>
      <c r="K17" s="216"/>
      <c r="L17" s="216"/>
      <c r="M17" s="216"/>
    </row>
    <row r="18" spans="1:13" x14ac:dyDescent="0.25">
      <c r="A18" s="216"/>
      <c r="B18" s="216"/>
      <c r="C18" s="216"/>
      <c r="D18" s="216"/>
      <c r="E18" s="216"/>
      <c r="F18" s="216"/>
      <c r="G18" s="216"/>
      <c r="H18" s="216"/>
      <c r="I18" s="216"/>
      <c r="J18" s="216"/>
      <c r="K18" s="216"/>
      <c r="L18" s="216"/>
      <c r="M18" s="216"/>
    </row>
    <row r="19" spans="1:13" x14ac:dyDescent="0.25">
      <c r="A19" s="216"/>
      <c r="B19" s="216"/>
      <c r="C19" s="216"/>
      <c r="D19" s="216"/>
      <c r="E19" s="216"/>
      <c r="F19" s="216"/>
      <c r="G19" s="216"/>
      <c r="H19" s="216"/>
      <c r="I19" s="216"/>
      <c r="J19" s="216"/>
      <c r="K19" s="216"/>
      <c r="L19" s="216"/>
      <c r="M19" s="216"/>
    </row>
    <row r="20" spans="1:13" x14ac:dyDescent="0.25">
      <c r="A20" s="216"/>
      <c r="B20" s="216"/>
      <c r="C20" s="216"/>
      <c r="D20" s="216"/>
      <c r="E20" s="216"/>
      <c r="F20" s="216"/>
      <c r="G20" s="216"/>
      <c r="H20" s="216"/>
      <c r="I20" s="216"/>
      <c r="J20" s="216"/>
      <c r="K20" s="216"/>
      <c r="L20" s="216"/>
      <c r="M20" s="216"/>
    </row>
    <row r="21" spans="1:13" x14ac:dyDescent="0.25">
      <c r="A21" s="216"/>
      <c r="B21" s="216"/>
      <c r="C21" s="216"/>
      <c r="D21" s="216"/>
      <c r="E21" s="216"/>
      <c r="F21" s="216"/>
      <c r="G21" s="216"/>
      <c r="H21" s="216"/>
      <c r="I21" s="216"/>
      <c r="J21" s="216"/>
      <c r="K21" s="216"/>
      <c r="L21" s="216"/>
      <c r="M21" s="216"/>
    </row>
  </sheetData>
  <mergeCells count="1">
    <mergeCell ref="A16:M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FC93-B07D-4A35-96FE-6CCCE6A95454}">
  <dimension ref="A1:V442"/>
  <sheetViews>
    <sheetView workbookViewId="0">
      <selection activeCell="A440" sqref="A440"/>
    </sheetView>
  </sheetViews>
  <sheetFormatPr defaultColWidth="11.5703125" defaultRowHeight="15" x14ac:dyDescent="0.25"/>
  <cols>
    <col min="1" max="1" width="9.85546875" style="19" customWidth="1"/>
    <col min="2" max="2" width="20.5703125" style="19" customWidth="1"/>
    <col min="3" max="3" width="19" style="19" customWidth="1"/>
    <col min="4" max="16384" width="11.5703125" style="19"/>
  </cols>
  <sheetData>
    <row r="1" spans="1:22" ht="17.25" x14ac:dyDescent="0.25">
      <c r="A1" s="18" t="s">
        <v>22</v>
      </c>
      <c r="B1" s="18" t="s">
        <v>300</v>
      </c>
      <c r="R1" s="30"/>
    </row>
    <row r="2" spans="1:22" x14ac:dyDescent="0.25">
      <c r="G2"/>
      <c r="H2"/>
      <c r="I2"/>
      <c r="J2"/>
      <c r="K2"/>
      <c r="L2"/>
      <c r="M2"/>
      <c r="N2"/>
      <c r="O2"/>
      <c r="P2"/>
      <c r="Q2"/>
      <c r="R2"/>
      <c r="S2"/>
      <c r="T2"/>
      <c r="U2"/>
      <c r="V2"/>
    </row>
    <row r="3" spans="1:22" x14ac:dyDescent="0.25">
      <c r="G3"/>
      <c r="H3"/>
      <c r="I3"/>
      <c r="J3"/>
      <c r="K3"/>
      <c r="L3"/>
      <c r="M3"/>
      <c r="N3"/>
      <c r="O3"/>
      <c r="P3"/>
      <c r="Q3"/>
      <c r="R3"/>
      <c r="S3"/>
      <c r="T3"/>
      <c r="U3"/>
      <c r="V3"/>
    </row>
    <row r="4" spans="1:22" x14ac:dyDescent="0.25">
      <c r="A4" s="18"/>
      <c r="B4" s="18" t="s">
        <v>301</v>
      </c>
      <c r="C4" s="18" t="s">
        <v>302</v>
      </c>
      <c r="D4" s="18" t="s">
        <v>303</v>
      </c>
      <c r="E4" s="18" t="s">
        <v>298</v>
      </c>
      <c r="G4"/>
      <c r="H4"/>
      <c r="I4"/>
      <c r="J4"/>
      <c r="K4"/>
      <c r="L4"/>
      <c r="M4"/>
      <c r="N4"/>
      <c r="O4"/>
      <c r="P4"/>
      <c r="Q4"/>
      <c r="R4"/>
      <c r="S4"/>
      <c r="T4"/>
      <c r="U4"/>
      <c r="V4"/>
    </row>
    <row r="5" spans="1:22" ht="14.25" customHeight="1" x14ac:dyDescent="0.25">
      <c r="A5" s="19">
        <v>2019</v>
      </c>
      <c r="B5" s="17" t="s">
        <v>304</v>
      </c>
      <c r="C5" s="19" t="s">
        <v>305</v>
      </c>
      <c r="D5" s="17" t="s">
        <v>306</v>
      </c>
      <c r="E5" s="20">
        <v>6643</v>
      </c>
      <c r="G5" t="s">
        <v>307</v>
      </c>
      <c r="H5"/>
      <c r="I5" s="3" t="s">
        <v>23</v>
      </c>
      <c r="J5"/>
      <c r="K5"/>
      <c r="L5"/>
      <c r="M5"/>
      <c r="N5"/>
      <c r="O5"/>
      <c r="P5"/>
      <c r="Q5"/>
      <c r="R5"/>
      <c r="S5"/>
      <c r="T5"/>
      <c r="U5"/>
      <c r="V5"/>
    </row>
    <row r="6" spans="1:22" ht="14.25" customHeight="1" x14ac:dyDescent="0.25">
      <c r="A6" s="19">
        <v>2019</v>
      </c>
      <c r="B6" s="17" t="s">
        <v>308</v>
      </c>
      <c r="C6" s="19" t="s">
        <v>305</v>
      </c>
      <c r="D6" s="17" t="s">
        <v>306</v>
      </c>
      <c r="E6" s="20">
        <v>1058</v>
      </c>
      <c r="G6"/>
      <c r="H6"/>
      <c r="I6"/>
      <c r="J6"/>
      <c r="K6"/>
      <c r="L6"/>
      <c r="M6"/>
      <c r="N6"/>
      <c r="O6"/>
      <c r="P6"/>
      <c r="Q6"/>
      <c r="R6"/>
      <c r="S6"/>
      <c r="T6"/>
      <c r="U6"/>
      <c r="V6"/>
    </row>
    <row r="7" spans="1:22" ht="14.25" customHeight="1" x14ac:dyDescent="0.25">
      <c r="A7" s="19">
        <v>2019</v>
      </c>
      <c r="B7" s="17" t="s">
        <v>309</v>
      </c>
      <c r="C7" s="19" t="s">
        <v>305</v>
      </c>
      <c r="D7" s="17" t="s">
        <v>306</v>
      </c>
      <c r="E7" s="20">
        <v>1909</v>
      </c>
      <c r="G7"/>
      <c r="H7"/>
      <c r="I7"/>
      <c r="J7"/>
      <c r="K7"/>
      <c r="L7"/>
      <c r="M7"/>
      <c r="N7"/>
      <c r="O7"/>
      <c r="P7"/>
      <c r="Q7"/>
      <c r="R7"/>
      <c r="S7"/>
      <c r="T7"/>
      <c r="U7"/>
      <c r="V7"/>
    </row>
    <row r="8" spans="1:22" ht="14.25" customHeight="1" x14ac:dyDescent="0.25">
      <c r="A8" s="19">
        <v>2019</v>
      </c>
      <c r="B8" s="17" t="s">
        <v>310</v>
      </c>
      <c r="C8" s="19" t="s">
        <v>305</v>
      </c>
      <c r="D8" s="17" t="s">
        <v>306</v>
      </c>
      <c r="E8" s="20">
        <v>778</v>
      </c>
      <c r="G8"/>
      <c r="H8"/>
      <c r="I8"/>
      <c r="J8"/>
      <c r="K8"/>
      <c r="L8"/>
      <c r="M8"/>
      <c r="N8"/>
      <c r="O8"/>
      <c r="P8"/>
      <c r="Q8"/>
      <c r="R8"/>
      <c r="S8"/>
      <c r="T8"/>
      <c r="U8"/>
      <c r="V8"/>
    </row>
    <row r="9" spans="1:22" ht="14.25" customHeight="1" x14ac:dyDescent="0.25">
      <c r="A9" s="19">
        <v>2019</v>
      </c>
      <c r="B9" s="17" t="s">
        <v>311</v>
      </c>
      <c r="C9" s="19" t="s">
        <v>305</v>
      </c>
      <c r="D9" s="17" t="s">
        <v>306</v>
      </c>
      <c r="E9" s="20">
        <v>367</v>
      </c>
      <c r="G9"/>
      <c r="H9"/>
      <c r="I9"/>
      <c r="J9"/>
      <c r="K9"/>
      <c r="L9"/>
      <c r="M9"/>
      <c r="N9"/>
      <c r="O9"/>
      <c r="P9"/>
      <c r="Q9"/>
      <c r="R9"/>
      <c r="S9"/>
      <c r="T9"/>
      <c r="U9"/>
      <c r="V9"/>
    </row>
    <row r="10" spans="1:22" ht="14.25" customHeight="1" x14ac:dyDescent="0.25">
      <c r="A10" s="19">
        <v>2019</v>
      </c>
      <c r="B10" s="17" t="s">
        <v>312</v>
      </c>
      <c r="C10" s="19" t="s">
        <v>305</v>
      </c>
      <c r="D10" s="17" t="s">
        <v>306</v>
      </c>
      <c r="E10" s="20">
        <v>1684</v>
      </c>
      <c r="G10"/>
      <c r="H10"/>
      <c r="I10" s="16"/>
      <c r="J10"/>
      <c r="K10"/>
      <c r="L10"/>
      <c r="M10"/>
      <c r="N10"/>
      <c r="O10"/>
      <c r="P10"/>
      <c r="Q10"/>
      <c r="R10"/>
      <c r="S10"/>
      <c r="T10"/>
      <c r="U10"/>
      <c r="V10"/>
    </row>
    <row r="11" spans="1:22" ht="14.25" customHeight="1" x14ac:dyDescent="0.25">
      <c r="A11" s="19">
        <v>2019</v>
      </c>
      <c r="B11" s="17" t="s">
        <v>313</v>
      </c>
      <c r="C11" s="19" t="s">
        <v>305</v>
      </c>
      <c r="D11" s="17" t="s">
        <v>306</v>
      </c>
      <c r="E11" s="20">
        <v>179</v>
      </c>
      <c r="G11"/>
      <c r="H11"/>
      <c r="I11" s="16"/>
      <c r="J11"/>
      <c r="K11"/>
      <c r="L11"/>
      <c r="M11"/>
      <c r="N11"/>
      <c r="O11"/>
      <c r="P11"/>
      <c r="Q11"/>
      <c r="R11"/>
      <c r="S11"/>
      <c r="T11"/>
      <c r="U11"/>
      <c r="V11"/>
    </row>
    <row r="12" spans="1:22" ht="14.25" customHeight="1" x14ac:dyDescent="0.25">
      <c r="A12" s="19">
        <v>2019</v>
      </c>
      <c r="B12" s="17" t="s">
        <v>314</v>
      </c>
      <c r="C12" s="19" t="s">
        <v>305</v>
      </c>
      <c r="D12" s="17" t="s">
        <v>306</v>
      </c>
      <c r="E12" s="20">
        <v>1669</v>
      </c>
      <c r="G12"/>
      <c r="H12"/>
      <c r="I12" s="16"/>
      <c r="J12"/>
      <c r="K12"/>
      <c r="L12"/>
      <c r="M12"/>
      <c r="N12"/>
      <c r="O12"/>
      <c r="P12"/>
      <c r="Q12"/>
      <c r="R12"/>
      <c r="S12"/>
      <c r="T12"/>
      <c r="U12"/>
      <c r="V12"/>
    </row>
    <row r="13" spans="1:22" ht="14.25" customHeight="1" x14ac:dyDescent="0.25">
      <c r="A13" s="19">
        <v>2019</v>
      </c>
      <c r="B13" s="17" t="s">
        <v>315</v>
      </c>
      <c r="C13" s="19" t="s">
        <v>305</v>
      </c>
      <c r="D13" s="17" t="s">
        <v>306</v>
      </c>
      <c r="E13" s="20"/>
      <c r="G13"/>
      <c r="H13"/>
      <c r="I13" s="16"/>
      <c r="J13"/>
      <c r="K13"/>
      <c r="L13"/>
      <c r="M13"/>
      <c r="N13"/>
      <c r="O13"/>
      <c r="P13"/>
      <c r="Q13"/>
      <c r="R13"/>
      <c r="S13"/>
      <c r="T13"/>
      <c r="U13"/>
      <c r="V13"/>
    </row>
    <row r="14" spans="1:22" ht="14.25" customHeight="1" x14ac:dyDescent="0.25">
      <c r="A14" s="19">
        <v>2019</v>
      </c>
      <c r="B14" s="17" t="s">
        <v>316</v>
      </c>
      <c r="C14" s="19" t="s">
        <v>305</v>
      </c>
      <c r="D14" s="17" t="s">
        <v>306</v>
      </c>
      <c r="E14" s="20"/>
      <c r="G14"/>
      <c r="H14"/>
      <c r="I14" s="16"/>
      <c r="J14"/>
      <c r="K14"/>
      <c r="L14"/>
      <c r="M14"/>
      <c r="N14"/>
      <c r="O14"/>
      <c r="P14"/>
      <c r="Q14"/>
      <c r="R14"/>
      <c r="S14"/>
      <c r="T14"/>
      <c r="U14"/>
      <c r="V14"/>
    </row>
    <row r="15" spans="1:22" ht="14.25" customHeight="1" x14ac:dyDescent="0.25">
      <c r="A15" s="19">
        <v>2019</v>
      </c>
      <c r="B15" s="17" t="s">
        <v>317</v>
      </c>
      <c r="C15" s="19" t="s">
        <v>305</v>
      </c>
      <c r="D15" s="17" t="s">
        <v>306</v>
      </c>
      <c r="E15" s="20">
        <v>2401</v>
      </c>
      <c r="G15"/>
      <c r="H15"/>
      <c r="I15"/>
      <c r="J15"/>
      <c r="K15"/>
      <c r="L15"/>
      <c r="M15"/>
      <c r="N15"/>
      <c r="O15"/>
      <c r="P15"/>
      <c r="Q15"/>
      <c r="R15"/>
      <c r="S15"/>
      <c r="T15"/>
      <c r="U15"/>
      <c r="V15"/>
    </row>
    <row r="16" spans="1:22" ht="14.25" customHeight="1" x14ac:dyDescent="0.25">
      <c r="A16" s="19">
        <v>2019</v>
      </c>
      <c r="B16" s="17" t="s">
        <v>318</v>
      </c>
      <c r="C16" s="19" t="s">
        <v>305</v>
      </c>
      <c r="D16" s="17" t="s">
        <v>306</v>
      </c>
      <c r="E16" s="20"/>
      <c r="G16"/>
      <c r="H16"/>
      <c r="I16"/>
      <c r="J16"/>
      <c r="K16"/>
      <c r="L16"/>
      <c r="M16"/>
      <c r="N16"/>
      <c r="O16"/>
      <c r="P16"/>
      <c r="Q16"/>
      <c r="R16"/>
      <c r="S16"/>
      <c r="T16"/>
      <c r="U16"/>
      <c r="V16"/>
    </row>
    <row r="17" spans="1:22" ht="14.25" customHeight="1" x14ac:dyDescent="0.25">
      <c r="A17" s="19">
        <v>2019</v>
      </c>
      <c r="B17" s="17" t="s">
        <v>319</v>
      </c>
      <c r="C17" s="19" t="s">
        <v>305</v>
      </c>
      <c r="D17" s="17" t="s">
        <v>306</v>
      </c>
      <c r="E17" s="20"/>
      <c r="G17"/>
      <c r="H17"/>
      <c r="I17"/>
      <c r="J17"/>
      <c r="K17"/>
      <c r="L17"/>
      <c r="M17"/>
      <c r="N17"/>
      <c r="O17"/>
      <c r="P17"/>
      <c r="Q17"/>
      <c r="R17"/>
      <c r="S17"/>
      <c r="T17"/>
      <c r="U17"/>
      <c r="V17"/>
    </row>
    <row r="18" spans="1:22" ht="14.25" customHeight="1" x14ac:dyDescent="0.25">
      <c r="A18" s="19">
        <v>2019</v>
      </c>
      <c r="B18" s="17" t="s">
        <v>320</v>
      </c>
      <c r="C18" s="19" t="s">
        <v>305</v>
      </c>
      <c r="D18" s="17" t="s">
        <v>306</v>
      </c>
      <c r="E18" s="20"/>
      <c r="G18"/>
      <c r="H18"/>
      <c r="I18"/>
      <c r="J18"/>
      <c r="K18"/>
      <c r="L18"/>
      <c r="M18"/>
      <c r="N18"/>
      <c r="O18"/>
      <c r="P18"/>
      <c r="Q18"/>
      <c r="R18"/>
      <c r="S18"/>
      <c r="T18"/>
      <c r="U18"/>
      <c r="V18"/>
    </row>
    <row r="19" spans="1:22" ht="14.25" customHeight="1" x14ac:dyDescent="0.25">
      <c r="A19" s="19">
        <v>2019</v>
      </c>
      <c r="B19" s="17" t="s">
        <v>321</v>
      </c>
      <c r="C19" s="19" t="s">
        <v>305</v>
      </c>
      <c r="D19" s="17" t="s">
        <v>306</v>
      </c>
      <c r="E19" s="20">
        <v>2049.1</v>
      </c>
      <c r="G19"/>
      <c r="H19"/>
      <c r="I19"/>
      <c r="J19"/>
      <c r="K19"/>
      <c r="L19"/>
      <c r="M19"/>
      <c r="N19"/>
      <c r="O19"/>
      <c r="P19"/>
      <c r="Q19"/>
      <c r="R19"/>
      <c r="S19"/>
      <c r="T19"/>
      <c r="U19"/>
      <c r="V19"/>
    </row>
    <row r="20" spans="1:22" ht="14.25" customHeight="1" x14ac:dyDescent="0.25">
      <c r="A20" s="19">
        <v>2019</v>
      </c>
      <c r="B20" s="17" t="s">
        <v>322</v>
      </c>
      <c r="C20" s="19" t="s">
        <v>305</v>
      </c>
      <c r="D20" s="17" t="s">
        <v>306</v>
      </c>
      <c r="E20" s="20">
        <v>17821.400000000001</v>
      </c>
      <c r="G20"/>
      <c r="H20"/>
      <c r="I20"/>
      <c r="J20"/>
      <c r="K20"/>
      <c r="L20"/>
      <c r="M20"/>
      <c r="N20"/>
      <c r="O20"/>
      <c r="P20"/>
      <c r="Q20"/>
      <c r="R20"/>
      <c r="S20"/>
      <c r="T20"/>
      <c r="U20"/>
      <c r="V20"/>
    </row>
    <row r="21" spans="1:22" ht="14.25" customHeight="1" x14ac:dyDescent="0.25">
      <c r="A21" s="19">
        <v>2019</v>
      </c>
      <c r="B21" s="17" t="s">
        <v>323</v>
      </c>
      <c r="C21" s="19" t="s">
        <v>305</v>
      </c>
      <c r="D21" s="17" t="s">
        <v>306</v>
      </c>
      <c r="E21" s="20">
        <v>318.10000000000002</v>
      </c>
      <c r="G21"/>
      <c r="H21"/>
      <c r="I21"/>
      <c r="J21"/>
      <c r="K21"/>
      <c r="L21"/>
      <c r="M21"/>
      <c r="N21"/>
      <c r="O21"/>
      <c r="P21"/>
      <c r="Q21"/>
      <c r="R21"/>
      <c r="S21"/>
      <c r="T21"/>
      <c r="U21"/>
      <c r="V21"/>
    </row>
    <row r="22" spans="1:22" ht="14.25" customHeight="1" x14ac:dyDescent="0.25">
      <c r="A22" s="19">
        <v>2019</v>
      </c>
      <c r="B22" s="17" t="s">
        <v>324</v>
      </c>
      <c r="C22" s="19" t="s">
        <v>305</v>
      </c>
      <c r="D22" s="17" t="s">
        <v>306</v>
      </c>
      <c r="E22" s="20">
        <v>1658</v>
      </c>
      <c r="G22"/>
      <c r="H22"/>
      <c r="I22"/>
      <c r="J22"/>
      <c r="K22"/>
      <c r="L22"/>
      <c r="M22"/>
      <c r="N22"/>
      <c r="O22"/>
      <c r="P22"/>
      <c r="Q22"/>
      <c r="R22"/>
      <c r="S22"/>
      <c r="T22"/>
      <c r="U22"/>
      <c r="V22"/>
    </row>
    <row r="23" spans="1:22" x14ac:dyDescent="0.25">
      <c r="A23" s="19">
        <v>2019</v>
      </c>
      <c r="B23" s="17" t="s">
        <v>304</v>
      </c>
      <c r="C23" s="17" t="s">
        <v>325</v>
      </c>
      <c r="D23" s="17" t="s">
        <v>306</v>
      </c>
      <c r="E23" s="20">
        <v>7525</v>
      </c>
      <c r="G23"/>
      <c r="H23"/>
      <c r="I23"/>
      <c r="J23"/>
      <c r="K23"/>
      <c r="L23"/>
      <c r="M23"/>
      <c r="N23"/>
      <c r="O23"/>
      <c r="P23"/>
      <c r="Q23"/>
      <c r="R23"/>
      <c r="S23"/>
      <c r="T23"/>
      <c r="U23"/>
      <c r="V23"/>
    </row>
    <row r="24" spans="1:22" x14ac:dyDescent="0.25">
      <c r="A24" s="19">
        <v>2019</v>
      </c>
      <c r="B24" s="17" t="s">
        <v>308</v>
      </c>
      <c r="C24" s="17" t="s">
        <v>325</v>
      </c>
      <c r="D24" s="17" t="s">
        <v>306</v>
      </c>
      <c r="E24" s="20">
        <v>1119</v>
      </c>
      <c r="G24"/>
      <c r="H24"/>
      <c r="I24"/>
      <c r="J24"/>
      <c r="K24"/>
      <c r="L24"/>
      <c r="M24"/>
      <c r="N24"/>
      <c r="O24"/>
      <c r="P24"/>
      <c r="Q24"/>
      <c r="R24"/>
      <c r="S24"/>
      <c r="T24"/>
      <c r="U24"/>
      <c r="V24"/>
    </row>
    <row r="25" spans="1:22" x14ac:dyDescent="0.25">
      <c r="A25" s="19">
        <v>2019</v>
      </c>
      <c r="B25" s="17" t="s">
        <v>309</v>
      </c>
      <c r="C25" s="17" t="s">
        <v>325</v>
      </c>
      <c r="D25" s="17" t="s">
        <v>306</v>
      </c>
      <c r="E25" s="20">
        <v>2161</v>
      </c>
      <c r="G25"/>
      <c r="H25"/>
      <c r="I25"/>
      <c r="J25"/>
      <c r="K25"/>
      <c r="L25"/>
      <c r="M25"/>
      <c r="N25"/>
      <c r="O25"/>
      <c r="P25"/>
      <c r="Q25"/>
      <c r="R25"/>
      <c r="S25"/>
      <c r="T25"/>
      <c r="U25"/>
      <c r="V25"/>
    </row>
    <row r="26" spans="1:22" x14ac:dyDescent="0.25">
      <c r="A26" s="19">
        <v>2019</v>
      </c>
      <c r="B26" s="17" t="s">
        <v>310</v>
      </c>
      <c r="C26" s="17" t="s">
        <v>325</v>
      </c>
      <c r="D26" s="17" t="s">
        <v>306</v>
      </c>
      <c r="E26" s="20">
        <v>844</v>
      </c>
      <c r="G26"/>
      <c r="H26"/>
      <c r="I26"/>
      <c r="J26"/>
      <c r="K26"/>
      <c r="L26"/>
      <c r="M26"/>
      <c r="N26"/>
      <c r="O26"/>
      <c r="P26"/>
      <c r="Q26"/>
      <c r="R26"/>
      <c r="S26"/>
      <c r="T26"/>
      <c r="U26"/>
      <c r="V26"/>
    </row>
    <row r="27" spans="1:22" x14ac:dyDescent="0.25">
      <c r="A27" s="19">
        <v>2019</v>
      </c>
      <c r="B27" s="17" t="s">
        <v>311</v>
      </c>
      <c r="C27" s="17" t="s">
        <v>325</v>
      </c>
      <c r="D27" s="17" t="s">
        <v>306</v>
      </c>
      <c r="E27" s="20">
        <v>444</v>
      </c>
      <c r="G27"/>
      <c r="H27"/>
      <c r="I27"/>
      <c r="J27"/>
      <c r="K27"/>
      <c r="L27"/>
      <c r="M27"/>
      <c r="N27"/>
      <c r="O27"/>
      <c r="P27"/>
      <c r="Q27"/>
      <c r="R27"/>
      <c r="S27"/>
      <c r="T27"/>
      <c r="U27"/>
      <c r="V27"/>
    </row>
    <row r="28" spans="1:22" x14ac:dyDescent="0.25">
      <c r="A28" s="19">
        <v>2019</v>
      </c>
      <c r="B28" s="17" t="s">
        <v>312</v>
      </c>
      <c r="C28" s="17" t="s">
        <v>325</v>
      </c>
      <c r="D28" s="17" t="s">
        <v>306</v>
      </c>
      <c r="E28" s="20">
        <v>1770</v>
      </c>
      <c r="G28"/>
      <c r="H28"/>
      <c r="I28"/>
      <c r="J28"/>
      <c r="K28"/>
      <c r="L28"/>
      <c r="M28"/>
      <c r="N28"/>
      <c r="O28"/>
      <c r="P28"/>
      <c r="Q28"/>
      <c r="R28"/>
      <c r="S28"/>
      <c r="T28"/>
      <c r="U28"/>
      <c r="V28"/>
    </row>
    <row r="29" spans="1:22" x14ac:dyDescent="0.25">
      <c r="A29" s="19">
        <v>2019</v>
      </c>
      <c r="B29" s="17" t="s">
        <v>313</v>
      </c>
      <c r="C29" s="17" t="s">
        <v>325</v>
      </c>
      <c r="D29" s="17" t="s">
        <v>306</v>
      </c>
      <c r="E29" s="20">
        <v>284</v>
      </c>
      <c r="G29"/>
      <c r="H29"/>
      <c r="I29"/>
      <c r="J29"/>
      <c r="K29"/>
      <c r="L29"/>
      <c r="M29"/>
      <c r="N29"/>
      <c r="O29"/>
      <c r="P29"/>
      <c r="Q29"/>
      <c r="R29"/>
      <c r="S29"/>
      <c r="T29"/>
      <c r="U29"/>
      <c r="V29"/>
    </row>
    <row r="30" spans="1:22" x14ac:dyDescent="0.25">
      <c r="A30" s="19">
        <v>2019</v>
      </c>
      <c r="B30" s="17" t="s">
        <v>314</v>
      </c>
      <c r="C30" s="17" t="s">
        <v>325</v>
      </c>
      <c r="D30" s="17" t="s">
        <v>306</v>
      </c>
      <c r="E30" s="20">
        <v>1824</v>
      </c>
      <c r="G30"/>
      <c r="H30"/>
      <c r="I30"/>
      <c r="J30"/>
      <c r="K30"/>
      <c r="L30"/>
      <c r="M30"/>
      <c r="N30"/>
      <c r="O30"/>
      <c r="P30"/>
      <c r="Q30"/>
      <c r="R30"/>
      <c r="S30"/>
      <c r="T30"/>
      <c r="U30"/>
      <c r="V30"/>
    </row>
    <row r="31" spans="1:22" x14ac:dyDescent="0.25">
      <c r="A31" s="19">
        <v>2019</v>
      </c>
      <c r="B31" s="17" t="s">
        <v>315</v>
      </c>
      <c r="C31" s="17" t="s">
        <v>325</v>
      </c>
      <c r="D31" s="17" t="s">
        <v>306</v>
      </c>
      <c r="E31" s="55"/>
      <c r="G31"/>
      <c r="H31"/>
      <c r="I31"/>
      <c r="J31"/>
      <c r="K31"/>
      <c r="L31"/>
      <c r="M31"/>
      <c r="N31"/>
      <c r="O31"/>
      <c r="P31"/>
      <c r="Q31"/>
      <c r="R31"/>
      <c r="S31"/>
      <c r="T31"/>
      <c r="U31"/>
      <c r="V31"/>
    </row>
    <row r="32" spans="1:22" x14ac:dyDescent="0.25">
      <c r="A32" s="19">
        <v>2019</v>
      </c>
      <c r="B32" s="17" t="s">
        <v>316</v>
      </c>
      <c r="C32" s="17" t="s">
        <v>325</v>
      </c>
      <c r="D32" s="17" t="s">
        <v>306</v>
      </c>
      <c r="E32" s="55"/>
      <c r="G32"/>
      <c r="H32"/>
      <c r="I32"/>
      <c r="J32"/>
      <c r="K32"/>
      <c r="L32"/>
      <c r="M32"/>
      <c r="N32"/>
      <c r="O32"/>
      <c r="P32"/>
      <c r="Q32"/>
      <c r="R32"/>
      <c r="S32"/>
      <c r="T32"/>
      <c r="U32"/>
      <c r="V32"/>
    </row>
    <row r="33" spans="1:22" x14ac:dyDescent="0.25">
      <c r="A33" s="19">
        <v>2019</v>
      </c>
      <c r="B33" s="17" t="s">
        <v>317</v>
      </c>
      <c r="C33" s="17" t="s">
        <v>325</v>
      </c>
      <c r="D33" s="17" t="s">
        <v>306</v>
      </c>
      <c r="E33" s="20">
        <v>2756</v>
      </c>
      <c r="G33"/>
      <c r="H33"/>
      <c r="I33"/>
      <c r="J33"/>
      <c r="K33"/>
      <c r="L33"/>
      <c r="M33"/>
      <c r="N33"/>
      <c r="O33"/>
      <c r="P33"/>
      <c r="Q33"/>
      <c r="R33"/>
      <c r="S33"/>
      <c r="T33"/>
      <c r="U33"/>
      <c r="V33"/>
    </row>
    <row r="34" spans="1:22" x14ac:dyDescent="0.25">
      <c r="A34" s="19">
        <v>2019</v>
      </c>
      <c r="B34" s="17" t="s">
        <v>318</v>
      </c>
      <c r="C34" s="17" t="s">
        <v>325</v>
      </c>
      <c r="D34" s="17" t="s">
        <v>306</v>
      </c>
      <c r="E34" s="55"/>
      <c r="G34"/>
      <c r="H34"/>
      <c r="I34"/>
      <c r="J34"/>
      <c r="K34"/>
      <c r="L34"/>
      <c r="M34"/>
      <c r="N34"/>
      <c r="O34"/>
      <c r="P34"/>
      <c r="Q34"/>
      <c r="R34"/>
      <c r="S34"/>
      <c r="T34"/>
      <c r="U34"/>
      <c r="V34"/>
    </row>
    <row r="35" spans="1:22" x14ac:dyDescent="0.25">
      <c r="A35" s="19">
        <v>2019</v>
      </c>
      <c r="B35" s="17" t="s">
        <v>319</v>
      </c>
      <c r="C35" s="17" t="s">
        <v>325</v>
      </c>
      <c r="D35" s="17" t="s">
        <v>306</v>
      </c>
      <c r="E35" s="55"/>
      <c r="G35"/>
      <c r="H35"/>
      <c r="I35"/>
      <c r="J35"/>
      <c r="K35"/>
      <c r="L35"/>
      <c r="M35"/>
      <c r="N35"/>
      <c r="O35"/>
      <c r="P35"/>
      <c r="Q35"/>
      <c r="R35"/>
      <c r="S35"/>
      <c r="T35"/>
      <c r="U35"/>
      <c r="V35"/>
    </row>
    <row r="36" spans="1:22" x14ac:dyDescent="0.25">
      <c r="A36" s="19">
        <v>2019</v>
      </c>
      <c r="B36" s="17" t="s">
        <v>320</v>
      </c>
      <c r="C36" s="17" t="s">
        <v>325</v>
      </c>
      <c r="D36" s="17" t="s">
        <v>306</v>
      </c>
      <c r="E36" s="55"/>
      <c r="G36"/>
      <c r="H36"/>
      <c r="I36"/>
      <c r="J36"/>
      <c r="K36"/>
      <c r="L36"/>
      <c r="M36"/>
      <c r="N36"/>
      <c r="O36"/>
      <c r="P36"/>
      <c r="Q36"/>
      <c r="R36"/>
      <c r="S36"/>
      <c r="T36"/>
      <c r="U36"/>
      <c r="V36"/>
    </row>
    <row r="37" spans="1:22" x14ac:dyDescent="0.25">
      <c r="A37" s="19">
        <v>2019</v>
      </c>
      <c r="B37" s="17" t="s">
        <v>321</v>
      </c>
      <c r="C37" s="17" t="s">
        <v>325</v>
      </c>
      <c r="D37" s="17" t="s">
        <v>306</v>
      </c>
      <c r="E37" s="20">
        <v>2332</v>
      </c>
      <c r="G37"/>
      <c r="H37"/>
      <c r="I37"/>
      <c r="J37"/>
      <c r="K37"/>
      <c r="L37"/>
      <c r="M37"/>
      <c r="N37"/>
      <c r="O37"/>
      <c r="P37"/>
      <c r="Q37"/>
      <c r="R37"/>
      <c r="S37"/>
      <c r="T37"/>
      <c r="U37"/>
      <c r="V37"/>
    </row>
    <row r="38" spans="1:22" x14ac:dyDescent="0.25">
      <c r="A38" s="19">
        <v>2019</v>
      </c>
      <c r="B38" s="17" t="s">
        <v>322</v>
      </c>
      <c r="C38" s="17" t="s">
        <v>325</v>
      </c>
      <c r="D38" s="17" t="s">
        <v>306</v>
      </c>
      <c r="E38" s="20">
        <v>19351</v>
      </c>
      <c r="F38" s="21"/>
    </row>
    <row r="39" spans="1:22" x14ac:dyDescent="0.25">
      <c r="A39" s="19">
        <v>2019</v>
      </c>
      <c r="B39" s="17" t="s">
        <v>323</v>
      </c>
      <c r="C39" s="17" t="s">
        <v>325</v>
      </c>
      <c r="D39" s="17" t="s">
        <v>306</v>
      </c>
      <c r="E39" s="20">
        <v>350</v>
      </c>
    </row>
    <row r="40" spans="1:22" x14ac:dyDescent="0.25">
      <c r="A40" s="19">
        <v>2019</v>
      </c>
      <c r="B40" s="17" t="s">
        <v>324</v>
      </c>
      <c r="C40" s="17" t="s">
        <v>325</v>
      </c>
      <c r="D40" s="17" t="s">
        <v>306</v>
      </c>
      <c r="E40" s="20">
        <v>1764</v>
      </c>
    </row>
    <row r="41" spans="1:22" x14ac:dyDescent="0.25">
      <c r="A41" s="19">
        <v>2019</v>
      </c>
      <c r="B41" s="17" t="s">
        <v>304</v>
      </c>
      <c r="C41" s="17" t="s">
        <v>265</v>
      </c>
      <c r="D41" s="17" t="s">
        <v>306</v>
      </c>
      <c r="E41" s="20">
        <v>2094</v>
      </c>
    </row>
    <row r="42" spans="1:22" x14ac:dyDescent="0.25">
      <c r="A42" s="19">
        <v>2019</v>
      </c>
      <c r="B42" s="17" t="s">
        <v>308</v>
      </c>
      <c r="C42" s="17" t="s">
        <v>265</v>
      </c>
      <c r="D42" s="17" t="s">
        <v>306</v>
      </c>
      <c r="E42" s="20">
        <v>1394</v>
      </c>
    </row>
    <row r="43" spans="1:22" x14ac:dyDescent="0.25">
      <c r="A43" s="19">
        <v>2019</v>
      </c>
      <c r="B43" s="17" t="s">
        <v>309</v>
      </c>
      <c r="C43" s="17" t="s">
        <v>265</v>
      </c>
      <c r="D43" s="17" t="s">
        <v>306</v>
      </c>
      <c r="E43" s="20">
        <v>1160</v>
      </c>
    </row>
    <row r="44" spans="1:22" x14ac:dyDescent="0.25">
      <c r="A44" s="19">
        <v>2019</v>
      </c>
      <c r="B44" s="17" t="s">
        <v>310</v>
      </c>
      <c r="C44" s="17" t="s">
        <v>265</v>
      </c>
      <c r="D44" s="17" t="s">
        <v>306</v>
      </c>
      <c r="E44" s="20">
        <v>709</v>
      </c>
    </row>
    <row r="45" spans="1:22" x14ac:dyDescent="0.25">
      <c r="A45" s="19">
        <v>2019</v>
      </c>
      <c r="B45" s="17" t="s">
        <v>311</v>
      </c>
      <c r="C45" s="17" t="s">
        <v>265</v>
      </c>
      <c r="D45" s="17" t="s">
        <v>306</v>
      </c>
      <c r="E45" s="20">
        <v>368</v>
      </c>
    </row>
    <row r="46" spans="1:22" x14ac:dyDescent="0.25">
      <c r="A46" s="19">
        <v>2019</v>
      </c>
      <c r="B46" s="17" t="s">
        <v>312</v>
      </c>
      <c r="C46" s="17" t="s">
        <v>265</v>
      </c>
      <c r="D46" s="17" t="s">
        <v>306</v>
      </c>
      <c r="E46" s="20">
        <v>820</v>
      </c>
    </row>
    <row r="47" spans="1:22" x14ac:dyDescent="0.25">
      <c r="A47" s="19">
        <v>2019</v>
      </c>
      <c r="B47" s="17" t="s">
        <v>313</v>
      </c>
      <c r="C47" s="17" t="s">
        <v>265</v>
      </c>
      <c r="D47" s="17" t="s">
        <v>306</v>
      </c>
      <c r="E47" s="20">
        <v>1569</v>
      </c>
    </row>
    <row r="48" spans="1:22" x14ac:dyDescent="0.25">
      <c r="A48" s="19">
        <v>2019</v>
      </c>
      <c r="B48" s="17" t="s">
        <v>314</v>
      </c>
      <c r="C48" s="17" t="s">
        <v>265</v>
      </c>
      <c r="D48" s="17" t="s">
        <v>306</v>
      </c>
      <c r="E48" s="20">
        <v>320</v>
      </c>
    </row>
    <row r="49" spans="1:6" x14ac:dyDescent="0.25">
      <c r="A49" s="19">
        <v>2019</v>
      </c>
      <c r="B49" s="17" t="s">
        <v>315</v>
      </c>
      <c r="C49" s="17" t="s">
        <v>265</v>
      </c>
      <c r="D49" s="17" t="s">
        <v>306</v>
      </c>
      <c r="E49" s="20">
        <v>407</v>
      </c>
    </row>
    <row r="50" spans="1:6" x14ac:dyDescent="0.25">
      <c r="A50" s="19">
        <v>2019</v>
      </c>
      <c r="B50" s="17" t="s">
        <v>316</v>
      </c>
      <c r="C50" s="17" t="s">
        <v>265</v>
      </c>
      <c r="D50" s="17" t="s">
        <v>306</v>
      </c>
      <c r="E50" s="20">
        <v>156</v>
      </c>
    </row>
    <row r="51" spans="1:6" x14ac:dyDescent="0.25">
      <c r="A51" s="19">
        <v>2019</v>
      </c>
      <c r="B51" s="17" t="s">
        <v>317</v>
      </c>
      <c r="C51" s="17" t="s">
        <v>265</v>
      </c>
      <c r="D51" s="17" t="s">
        <v>306</v>
      </c>
      <c r="E51" s="20">
        <v>2289</v>
      </c>
    </row>
    <row r="52" spans="1:6" x14ac:dyDescent="0.25">
      <c r="A52" s="19">
        <v>2019</v>
      </c>
      <c r="B52" s="17" t="s">
        <v>318</v>
      </c>
      <c r="C52" s="17" t="s">
        <v>265</v>
      </c>
      <c r="D52" s="17" t="s">
        <v>306</v>
      </c>
      <c r="E52" s="20">
        <v>527</v>
      </c>
    </row>
    <row r="53" spans="1:6" x14ac:dyDescent="0.25">
      <c r="A53" s="19">
        <v>2019</v>
      </c>
      <c r="B53" s="17" t="s">
        <v>319</v>
      </c>
      <c r="C53" s="17" t="s">
        <v>265</v>
      </c>
      <c r="D53" s="17" t="s">
        <v>306</v>
      </c>
      <c r="E53" s="20">
        <v>32</v>
      </c>
    </row>
    <row r="54" spans="1:6" x14ac:dyDescent="0.25">
      <c r="A54" s="19">
        <v>2019</v>
      </c>
      <c r="B54" s="17" t="s">
        <v>320</v>
      </c>
      <c r="C54" s="17" t="s">
        <v>265</v>
      </c>
      <c r="D54" s="17" t="s">
        <v>306</v>
      </c>
      <c r="E54" s="20">
        <v>384</v>
      </c>
    </row>
    <row r="55" spans="1:6" x14ac:dyDescent="0.25">
      <c r="A55" s="19">
        <v>2019</v>
      </c>
      <c r="B55" s="17" t="s">
        <v>321</v>
      </c>
      <c r="C55" s="17" t="s">
        <v>265</v>
      </c>
      <c r="D55" s="17" t="s">
        <v>306</v>
      </c>
      <c r="E55" s="20">
        <v>991</v>
      </c>
    </row>
    <row r="56" spans="1:6" x14ac:dyDescent="0.25">
      <c r="A56" s="19">
        <v>2019</v>
      </c>
      <c r="B56" s="17" t="s">
        <v>322</v>
      </c>
      <c r="C56" s="17" t="s">
        <v>265</v>
      </c>
      <c r="D56" s="17" t="s">
        <v>306</v>
      </c>
      <c r="E56" s="20">
        <v>1279</v>
      </c>
      <c r="F56" s="57"/>
    </row>
    <row r="57" spans="1:6" x14ac:dyDescent="0.25">
      <c r="A57" s="19">
        <v>2019</v>
      </c>
      <c r="B57" s="17" t="s">
        <v>323</v>
      </c>
      <c r="C57" s="17" t="s">
        <v>265</v>
      </c>
      <c r="D57" s="17" t="s">
        <v>306</v>
      </c>
      <c r="E57" s="20">
        <v>173</v>
      </c>
    </row>
    <row r="58" spans="1:6" x14ac:dyDescent="0.25">
      <c r="A58" s="19">
        <v>2019</v>
      </c>
      <c r="B58" s="17" t="s">
        <v>324</v>
      </c>
      <c r="C58" s="17" t="s">
        <v>265</v>
      </c>
      <c r="D58" s="17" t="s">
        <v>306</v>
      </c>
      <c r="E58" s="20">
        <v>324</v>
      </c>
    </row>
    <row r="59" spans="1:6" x14ac:dyDescent="0.25">
      <c r="A59" s="19">
        <v>2019</v>
      </c>
      <c r="B59" s="17" t="s">
        <v>304</v>
      </c>
      <c r="C59" s="17" t="s">
        <v>326</v>
      </c>
      <c r="D59" s="17" t="s">
        <v>306</v>
      </c>
      <c r="E59" s="20">
        <v>1444</v>
      </c>
    </row>
    <row r="60" spans="1:6" x14ac:dyDescent="0.25">
      <c r="A60" s="19">
        <v>2019</v>
      </c>
      <c r="B60" s="17" t="s">
        <v>308</v>
      </c>
      <c r="C60" s="17" t="s">
        <v>326</v>
      </c>
      <c r="D60" s="17" t="s">
        <v>306</v>
      </c>
      <c r="E60" s="20">
        <v>1268</v>
      </c>
    </row>
    <row r="61" spans="1:6" x14ac:dyDescent="0.25">
      <c r="A61" s="19">
        <v>2019</v>
      </c>
      <c r="B61" s="17" t="s">
        <v>309</v>
      </c>
      <c r="C61" s="17" t="s">
        <v>326</v>
      </c>
      <c r="D61" s="17" t="s">
        <v>306</v>
      </c>
      <c r="E61" s="20">
        <v>895</v>
      </c>
    </row>
    <row r="62" spans="1:6" x14ac:dyDescent="0.25">
      <c r="A62" s="19">
        <v>2019</v>
      </c>
      <c r="B62" s="17" t="s">
        <v>310</v>
      </c>
      <c r="C62" s="17" t="s">
        <v>326</v>
      </c>
      <c r="D62" s="17" t="s">
        <v>306</v>
      </c>
      <c r="E62" s="20">
        <v>370</v>
      </c>
    </row>
    <row r="63" spans="1:6" x14ac:dyDescent="0.25">
      <c r="A63" s="19">
        <v>2019</v>
      </c>
      <c r="B63" s="17" t="s">
        <v>311</v>
      </c>
      <c r="C63" s="17" t="s">
        <v>326</v>
      </c>
      <c r="D63" s="17" t="s">
        <v>306</v>
      </c>
      <c r="E63" s="20">
        <v>129</v>
      </c>
    </row>
    <row r="64" spans="1:6" x14ac:dyDescent="0.25">
      <c r="A64" s="19">
        <v>2019</v>
      </c>
      <c r="B64" s="17" t="s">
        <v>312</v>
      </c>
      <c r="C64" s="17" t="s">
        <v>326</v>
      </c>
      <c r="D64" s="17" t="s">
        <v>306</v>
      </c>
      <c r="E64" s="20">
        <v>316</v>
      </c>
    </row>
    <row r="65" spans="1:5" x14ac:dyDescent="0.25">
      <c r="A65" s="19">
        <v>2019</v>
      </c>
      <c r="B65" s="17" t="s">
        <v>313</v>
      </c>
      <c r="C65" s="17" t="s">
        <v>326</v>
      </c>
      <c r="D65" s="17" t="s">
        <v>306</v>
      </c>
      <c r="E65" s="20">
        <v>794</v>
      </c>
    </row>
    <row r="66" spans="1:5" x14ac:dyDescent="0.25">
      <c r="A66" s="19">
        <v>2019</v>
      </c>
      <c r="B66" s="17" t="s">
        <v>314</v>
      </c>
      <c r="C66" s="17" t="s">
        <v>326</v>
      </c>
      <c r="D66" s="17" t="s">
        <v>306</v>
      </c>
      <c r="E66" s="20">
        <v>235</v>
      </c>
    </row>
    <row r="67" spans="1:5" x14ac:dyDescent="0.25">
      <c r="A67" s="19">
        <v>2019</v>
      </c>
      <c r="B67" s="17" t="s">
        <v>315</v>
      </c>
      <c r="C67" s="17" t="s">
        <v>326</v>
      </c>
      <c r="D67" s="17" t="s">
        <v>306</v>
      </c>
      <c r="E67" s="20">
        <v>1001</v>
      </c>
    </row>
    <row r="68" spans="1:5" x14ac:dyDescent="0.25">
      <c r="A68" s="19">
        <v>2019</v>
      </c>
      <c r="B68" s="17" t="s">
        <v>316</v>
      </c>
      <c r="C68" s="17" t="s">
        <v>326</v>
      </c>
      <c r="D68" s="17" t="s">
        <v>306</v>
      </c>
      <c r="E68" s="20">
        <v>1987</v>
      </c>
    </row>
    <row r="69" spans="1:5" x14ac:dyDescent="0.25">
      <c r="A69" s="19">
        <v>2019</v>
      </c>
      <c r="B69" s="17" t="s">
        <v>317</v>
      </c>
      <c r="C69" s="17" t="s">
        <v>326</v>
      </c>
      <c r="D69" s="17" t="s">
        <v>306</v>
      </c>
      <c r="E69" s="20">
        <v>7301</v>
      </c>
    </row>
    <row r="70" spans="1:5" x14ac:dyDescent="0.25">
      <c r="A70" s="19">
        <v>2019</v>
      </c>
      <c r="B70" s="17" t="s">
        <v>318</v>
      </c>
      <c r="C70" s="17" t="s">
        <v>326</v>
      </c>
      <c r="D70" s="17" t="s">
        <v>306</v>
      </c>
      <c r="E70" s="20">
        <v>721</v>
      </c>
    </row>
    <row r="71" spans="1:5" x14ac:dyDescent="0.25">
      <c r="A71" s="19">
        <v>2019</v>
      </c>
      <c r="B71" s="17" t="s">
        <v>319</v>
      </c>
      <c r="C71" s="17" t="s">
        <v>326</v>
      </c>
      <c r="D71" s="17" t="s">
        <v>306</v>
      </c>
      <c r="E71" s="20">
        <v>92</v>
      </c>
    </row>
    <row r="72" spans="1:5" x14ac:dyDescent="0.25">
      <c r="A72" s="19">
        <v>2019</v>
      </c>
      <c r="B72" s="17" t="s">
        <v>320</v>
      </c>
      <c r="C72" s="17" t="s">
        <v>326</v>
      </c>
      <c r="D72" s="17" t="s">
        <v>306</v>
      </c>
      <c r="E72" s="20">
        <v>364</v>
      </c>
    </row>
    <row r="73" spans="1:5" x14ac:dyDescent="0.25">
      <c r="A73" s="19">
        <v>2019</v>
      </c>
      <c r="B73" s="17" t="s">
        <v>321</v>
      </c>
      <c r="C73" s="17" t="s">
        <v>326</v>
      </c>
      <c r="D73" s="17" t="s">
        <v>306</v>
      </c>
      <c r="E73" s="20">
        <v>2062</v>
      </c>
    </row>
    <row r="74" spans="1:5" x14ac:dyDescent="0.25">
      <c r="A74" s="19">
        <v>2019</v>
      </c>
      <c r="B74" s="17" t="s">
        <v>322</v>
      </c>
      <c r="C74" s="17" t="s">
        <v>326</v>
      </c>
      <c r="D74" s="17" t="s">
        <v>306</v>
      </c>
      <c r="E74" s="20">
        <v>1846</v>
      </c>
    </row>
    <row r="75" spans="1:5" x14ac:dyDescent="0.25">
      <c r="A75" s="19">
        <v>2019</v>
      </c>
      <c r="B75" s="17" t="s">
        <v>323</v>
      </c>
      <c r="C75" s="17" t="s">
        <v>326</v>
      </c>
      <c r="D75" s="17" t="s">
        <v>306</v>
      </c>
      <c r="E75" s="20">
        <v>322</v>
      </c>
    </row>
    <row r="76" spans="1:5" x14ac:dyDescent="0.25">
      <c r="A76" s="19">
        <v>2019</v>
      </c>
      <c r="B76" s="17" t="s">
        <v>324</v>
      </c>
      <c r="C76" s="17" t="s">
        <v>326</v>
      </c>
      <c r="D76" s="17" t="s">
        <v>306</v>
      </c>
      <c r="E76" s="20">
        <v>546</v>
      </c>
    </row>
    <row r="77" spans="1:5" x14ac:dyDescent="0.25">
      <c r="A77" s="19">
        <v>2021</v>
      </c>
      <c r="B77" s="17" t="s">
        <v>304</v>
      </c>
      <c r="C77" s="19" t="s">
        <v>305</v>
      </c>
      <c r="D77" s="17" t="s">
        <v>306</v>
      </c>
      <c r="E77" s="20">
        <v>7283.5</v>
      </c>
    </row>
    <row r="78" spans="1:5" x14ac:dyDescent="0.25">
      <c r="A78" s="19">
        <v>2021</v>
      </c>
      <c r="B78" s="17" t="s">
        <v>308</v>
      </c>
      <c r="C78" s="19" t="s">
        <v>305</v>
      </c>
      <c r="D78" s="17" t="s">
        <v>306</v>
      </c>
      <c r="E78" s="20">
        <v>1552</v>
      </c>
    </row>
    <row r="79" spans="1:5" x14ac:dyDescent="0.25">
      <c r="A79" s="19">
        <v>2021</v>
      </c>
      <c r="B79" s="17" t="s">
        <v>309</v>
      </c>
      <c r="C79" s="19" t="s">
        <v>305</v>
      </c>
      <c r="D79" s="17" t="s">
        <v>306</v>
      </c>
      <c r="E79" s="20">
        <v>2505.3000000000002</v>
      </c>
    </row>
    <row r="80" spans="1:5" x14ac:dyDescent="0.25">
      <c r="A80" s="19">
        <v>2021</v>
      </c>
      <c r="B80" s="17" t="s">
        <v>310</v>
      </c>
      <c r="C80" s="19" t="s">
        <v>305</v>
      </c>
      <c r="D80" s="17" t="s">
        <v>306</v>
      </c>
      <c r="E80" s="20">
        <v>692.1</v>
      </c>
    </row>
    <row r="81" spans="1:5" x14ac:dyDescent="0.25">
      <c r="A81" s="19">
        <v>2021</v>
      </c>
      <c r="B81" s="17" t="s">
        <v>311</v>
      </c>
      <c r="C81" s="19" t="s">
        <v>305</v>
      </c>
      <c r="D81" s="17" t="s">
        <v>306</v>
      </c>
      <c r="E81" s="20">
        <v>282.5</v>
      </c>
    </row>
    <row r="82" spans="1:5" x14ac:dyDescent="0.25">
      <c r="A82" s="19">
        <v>2021</v>
      </c>
      <c r="B82" s="17" t="s">
        <v>312</v>
      </c>
      <c r="C82" s="19" t="s">
        <v>305</v>
      </c>
      <c r="D82" s="17" t="s">
        <v>306</v>
      </c>
      <c r="E82" s="20">
        <v>1851.7</v>
      </c>
    </row>
    <row r="83" spans="1:5" x14ac:dyDescent="0.25">
      <c r="A83" s="19">
        <v>2021</v>
      </c>
      <c r="B83" s="17" t="s">
        <v>313</v>
      </c>
      <c r="C83" s="19" t="s">
        <v>305</v>
      </c>
      <c r="D83" s="17" t="s">
        <v>306</v>
      </c>
      <c r="E83" s="20">
        <v>217.3</v>
      </c>
    </row>
    <row r="84" spans="1:5" x14ac:dyDescent="0.25">
      <c r="A84" s="19">
        <v>2021</v>
      </c>
      <c r="B84" s="17" t="s">
        <v>314</v>
      </c>
      <c r="C84" s="19" t="s">
        <v>305</v>
      </c>
      <c r="D84" s="17" t="s">
        <v>306</v>
      </c>
      <c r="E84" s="20">
        <v>1428.8</v>
      </c>
    </row>
    <row r="85" spans="1:5" x14ac:dyDescent="0.25">
      <c r="A85" s="19">
        <v>2021</v>
      </c>
      <c r="B85" s="17" t="s">
        <v>315</v>
      </c>
      <c r="C85" s="19" t="s">
        <v>305</v>
      </c>
      <c r="D85" s="17" t="s">
        <v>306</v>
      </c>
      <c r="E85" s="20"/>
    </row>
    <row r="86" spans="1:5" x14ac:dyDescent="0.25">
      <c r="A86" s="19">
        <v>2021</v>
      </c>
      <c r="B86" s="17" t="s">
        <v>316</v>
      </c>
      <c r="C86" s="19" t="s">
        <v>305</v>
      </c>
      <c r="D86" s="17" t="s">
        <v>306</v>
      </c>
      <c r="E86" s="20"/>
    </row>
    <row r="87" spans="1:5" x14ac:dyDescent="0.25">
      <c r="A87" s="19">
        <v>2021</v>
      </c>
      <c r="B87" s="17" t="s">
        <v>317</v>
      </c>
      <c r="C87" s="19" t="s">
        <v>305</v>
      </c>
      <c r="D87" s="17" t="s">
        <v>306</v>
      </c>
      <c r="E87" s="20">
        <v>2814.3</v>
      </c>
    </row>
    <row r="88" spans="1:5" x14ac:dyDescent="0.25">
      <c r="A88" s="19">
        <v>2021</v>
      </c>
      <c r="B88" s="17" t="s">
        <v>318</v>
      </c>
      <c r="C88" s="19" t="s">
        <v>305</v>
      </c>
      <c r="D88" s="17" t="s">
        <v>306</v>
      </c>
      <c r="E88" s="20"/>
    </row>
    <row r="89" spans="1:5" x14ac:dyDescent="0.25">
      <c r="A89" s="19">
        <v>2021</v>
      </c>
      <c r="B89" s="17" t="s">
        <v>319</v>
      </c>
      <c r="C89" s="19" t="s">
        <v>305</v>
      </c>
      <c r="D89" s="17" t="s">
        <v>306</v>
      </c>
      <c r="E89" s="20"/>
    </row>
    <row r="90" spans="1:5" x14ac:dyDescent="0.25">
      <c r="A90" s="19">
        <v>2021</v>
      </c>
      <c r="B90" s="17" t="s">
        <v>320</v>
      </c>
      <c r="C90" s="19" t="s">
        <v>305</v>
      </c>
      <c r="D90" s="17" t="s">
        <v>306</v>
      </c>
      <c r="E90" s="20"/>
    </row>
    <row r="91" spans="1:5" x14ac:dyDescent="0.25">
      <c r="A91" s="19">
        <v>2021</v>
      </c>
      <c r="B91" s="17" t="s">
        <v>321</v>
      </c>
      <c r="C91" s="19" t="s">
        <v>305</v>
      </c>
      <c r="D91" s="17" t="s">
        <v>306</v>
      </c>
      <c r="E91" s="20">
        <v>2386</v>
      </c>
    </row>
    <row r="92" spans="1:5" x14ac:dyDescent="0.25">
      <c r="A92" s="19">
        <v>2021</v>
      </c>
      <c r="B92" s="17" t="s">
        <v>322</v>
      </c>
      <c r="C92" s="19" t="s">
        <v>305</v>
      </c>
      <c r="D92" s="17" t="s">
        <v>306</v>
      </c>
      <c r="E92" s="20">
        <v>20170.400000000001</v>
      </c>
    </row>
    <row r="93" spans="1:5" x14ac:dyDescent="0.25">
      <c r="A93" s="19">
        <v>2021</v>
      </c>
      <c r="B93" s="17" t="s">
        <v>323</v>
      </c>
      <c r="C93" s="19" t="s">
        <v>305</v>
      </c>
      <c r="D93" s="17" t="s">
        <v>306</v>
      </c>
      <c r="E93" s="20">
        <v>318.39999999999998</v>
      </c>
    </row>
    <row r="94" spans="1:5" x14ac:dyDescent="0.25">
      <c r="A94" s="19">
        <v>2021</v>
      </c>
      <c r="B94" s="17" t="s">
        <v>324</v>
      </c>
      <c r="C94" s="19" t="s">
        <v>305</v>
      </c>
      <c r="D94" s="17" t="s">
        <v>306</v>
      </c>
      <c r="E94" s="20">
        <v>2000.1</v>
      </c>
    </row>
    <row r="95" spans="1:5" x14ac:dyDescent="0.25">
      <c r="A95" s="19">
        <v>2021</v>
      </c>
      <c r="B95" s="17" t="s">
        <v>304</v>
      </c>
      <c r="C95" s="17" t="s">
        <v>325</v>
      </c>
      <c r="D95" s="17" t="s">
        <v>306</v>
      </c>
      <c r="E95" s="20">
        <v>7696</v>
      </c>
    </row>
    <row r="96" spans="1:5" x14ac:dyDescent="0.25">
      <c r="A96" s="19">
        <v>2021</v>
      </c>
      <c r="B96" s="17" t="s">
        <v>308</v>
      </c>
      <c r="C96" s="17" t="s">
        <v>325</v>
      </c>
      <c r="D96" s="17" t="s">
        <v>306</v>
      </c>
      <c r="E96" s="20">
        <v>1755</v>
      </c>
    </row>
    <row r="97" spans="1:6" x14ac:dyDescent="0.25">
      <c r="A97" s="19">
        <v>2021</v>
      </c>
      <c r="B97" s="17" t="s">
        <v>309</v>
      </c>
      <c r="C97" s="17" t="s">
        <v>325</v>
      </c>
      <c r="D97" s="17" t="s">
        <v>306</v>
      </c>
      <c r="E97" s="20">
        <v>2942</v>
      </c>
    </row>
    <row r="98" spans="1:6" x14ac:dyDescent="0.25">
      <c r="A98" s="19">
        <v>2021</v>
      </c>
      <c r="B98" s="17" t="s">
        <v>310</v>
      </c>
      <c r="C98" s="17" t="s">
        <v>325</v>
      </c>
      <c r="D98" s="17" t="s">
        <v>306</v>
      </c>
      <c r="E98" s="20">
        <v>835</v>
      </c>
    </row>
    <row r="99" spans="1:6" x14ac:dyDescent="0.25">
      <c r="A99" s="19">
        <v>2021</v>
      </c>
      <c r="B99" s="17" t="s">
        <v>311</v>
      </c>
      <c r="C99" s="17" t="s">
        <v>325</v>
      </c>
      <c r="D99" s="17" t="s">
        <v>306</v>
      </c>
      <c r="E99" s="20">
        <v>343</v>
      </c>
    </row>
    <row r="100" spans="1:6" x14ac:dyDescent="0.25">
      <c r="A100" s="19">
        <v>2021</v>
      </c>
      <c r="B100" s="17" t="s">
        <v>312</v>
      </c>
      <c r="C100" s="17" t="s">
        <v>325</v>
      </c>
      <c r="D100" s="17" t="s">
        <v>306</v>
      </c>
      <c r="E100" s="20">
        <v>2072</v>
      </c>
    </row>
    <row r="101" spans="1:6" x14ac:dyDescent="0.25">
      <c r="A101" s="19">
        <v>2021</v>
      </c>
      <c r="B101" s="17" t="s">
        <v>313</v>
      </c>
      <c r="C101" s="17" t="s">
        <v>325</v>
      </c>
      <c r="D101" s="17" t="s">
        <v>306</v>
      </c>
      <c r="E101" s="20">
        <v>248</v>
      </c>
    </row>
    <row r="102" spans="1:6" x14ac:dyDescent="0.25">
      <c r="A102" s="19">
        <v>2021</v>
      </c>
      <c r="B102" s="17" t="s">
        <v>314</v>
      </c>
      <c r="C102" s="17" t="s">
        <v>325</v>
      </c>
      <c r="D102" s="17" t="s">
        <v>306</v>
      </c>
      <c r="E102" s="20">
        <v>1500</v>
      </c>
    </row>
    <row r="103" spans="1:6" x14ac:dyDescent="0.25">
      <c r="A103" s="19">
        <v>2021</v>
      </c>
      <c r="B103" s="17" t="s">
        <v>315</v>
      </c>
      <c r="C103" s="17" t="s">
        <v>325</v>
      </c>
      <c r="D103" s="17" t="s">
        <v>306</v>
      </c>
      <c r="E103" s="55"/>
    </row>
    <row r="104" spans="1:6" x14ac:dyDescent="0.25">
      <c r="A104" s="19">
        <v>2021</v>
      </c>
      <c r="B104" s="17" t="s">
        <v>316</v>
      </c>
      <c r="C104" s="17" t="s">
        <v>325</v>
      </c>
      <c r="D104" s="17" t="s">
        <v>306</v>
      </c>
      <c r="E104" s="55"/>
    </row>
    <row r="105" spans="1:6" x14ac:dyDescent="0.25">
      <c r="A105" s="19">
        <v>2021</v>
      </c>
      <c r="B105" s="17" t="s">
        <v>317</v>
      </c>
      <c r="C105" s="17" t="s">
        <v>325</v>
      </c>
      <c r="D105" s="17" t="s">
        <v>306</v>
      </c>
      <c r="E105" s="20">
        <v>3056</v>
      </c>
    </row>
    <row r="106" spans="1:6" x14ac:dyDescent="0.25">
      <c r="A106" s="19">
        <v>2021</v>
      </c>
      <c r="B106" s="17" t="s">
        <v>318</v>
      </c>
      <c r="C106" s="17" t="s">
        <v>325</v>
      </c>
      <c r="D106" s="17" t="s">
        <v>306</v>
      </c>
      <c r="E106" s="55"/>
    </row>
    <row r="107" spans="1:6" x14ac:dyDescent="0.25">
      <c r="A107" s="19">
        <v>2021</v>
      </c>
      <c r="B107" s="17" t="s">
        <v>319</v>
      </c>
      <c r="C107" s="17" t="s">
        <v>325</v>
      </c>
      <c r="D107" s="17" t="s">
        <v>306</v>
      </c>
      <c r="E107" s="55"/>
    </row>
    <row r="108" spans="1:6" x14ac:dyDescent="0.25">
      <c r="A108" s="19">
        <v>2021</v>
      </c>
      <c r="B108" s="17" t="s">
        <v>320</v>
      </c>
      <c r="C108" s="17" t="s">
        <v>325</v>
      </c>
      <c r="D108" s="17" t="s">
        <v>306</v>
      </c>
      <c r="E108" s="55"/>
    </row>
    <row r="109" spans="1:6" x14ac:dyDescent="0.25">
      <c r="A109" s="19">
        <v>2021</v>
      </c>
      <c r="B109" s="17" t="s">
        <v>321</v>
      </c>
      <c r="C109" s="17" t="s">
        <v>325</v>
      </c>
      <c r="D109" s="17" t="s">
        <v>306</v>
      </c>
      <c r="E109" s="20">
        <v>2671</v>
      </c>
    </row>
    <row r="110" spans="1:6" x14ac:dyDescent="0.25">
      <c r="A110" s="19">
        <v>2021</v>
      </c>
      <c r="B110" s="17" t="s">
        <v>322</v>
      </c>
      <c r="C110" s="17" t="s">
        <v>325</v>
      </c>
      <c r="D110" s="17" t="s">
        <v>306</v>
      </c>
      <c r="E110" s="20">
        <v>22162</v>
      </c>
      <c r="F110" s="21"/>
    </row>
    <row r="111" spans="1:6" x14ac:dyDescent="0.25">
      <c r="A111" s="19">
        <v>2021</v>
      </c>
      <c r="B111" s="17" t="s">
        <v>323</v>
      </c>
      <c r="C111" s="17" t="s">
        <v>325</v>
      </c>
      <c r="D111" s="17" t="s">
        <v>306</v>
      </c>
      <c r="E111" s="20">
        <v>380</v>
      </c>
    </row>
    <row r="112" spans="1:6" x14ac:dyDescent="0.25">
      <c r="A112" s="19">
        <v>2021</v>
      </c>
      <c r="B112" s="17" t="s">
        <v>324</v>
      </c>
      <c r="C112" s="17" t="s">
        <v>325</v>
      </c>
      <c r="D112" s="17" t="s">
        <v>306</v>
      </c>
      <c r="E112" s="20">
        <v>2090</v>
      </c>
    </row>
    <row r="113" spans="1:6" x14ac:dyDescent="0.25">
      <c r="A113" s="19">
        <v>2021</v>
      </c>
      <c r="B113" s="17" t="s">
        <v>304</v>
      </c>
      <c r="C113" s="17" t="s">
        <v>265</v>
      </c>
      <c r="D113" s="17" t="s">
        <v>306</v>
      </c>
      <c r="E113" s="20">
        <v>2121</v>
      </c>
    </row>
    <row r="114" spans="1:6" x14ac:dyDescent="0.25">
      <c r="A114" s="19">
        <v>2021</v>
      </c>
      <c r="B114" s="17" t="s">
        <v>308</v>
      </c>
      <c r="C114" s="17" t="s">
        <v>265</v>
      </c>
      <c r="D114" s="17" t="s">
        <v>306</v>
      </c>
      <c r="E114" s="20">
        <v>1368</v>
      </c>
    </row>
    <row r="115" spans="1:6" x14ac:dyDescent="0.25">
      <c r="A115" s="19">
        <v>2021</v>
      </c>
      <c r="B115" s="17" t="s">
        <v>309</v>
      </c>
      <c r="C115" s="17" t="s">
        <v>265</v>
      </c>
      <c r="D115" s="17" t="s">
        <v>306</v>
      </c>
      <c r="E115" s="20">
        <v>1448</v>
      </c>
    </row>
    <row r="116" spans="1:6" x14ac:dyDescent="0.25">
      <c r="A116" s="19">
        <v>2021</v>
      </c>
      <c r="B116" s="17" t="s">
        <v>310</v>
      </c>
      <c r="C116" s="17" t="s">
        <v>265</v>
      </c>
      <c r="D116" s="17" t="s">
        <v>306</v>
      </c>
      <c r="E116" s="20">
        <v>657</v>
      </c>
    </row>
    <row r="117" spans="1:6" x14ac:dyDescent="0.25">
      <c r="A117" s="19">
        <v>2021</v>
      </c>
      <c r="B117" s="17" t="s">
        <v>311</v>
      </c>
      <c r="C117" s="17" t="s">
        <v>265</v>
      </c>
      <c r="D117" s="17" t="s">
        <v>306</v>
      </c>
      <c r="E117" s="20">
        <v>373</v>
      </c>
    </row>
    <row r="118" spans="1:6" x14ac:dyDescent="0.25">
      <c r="A118" s="19">
        <v>2021</v>
      </c>
      <c r="B118" s="17" t="s">
        <v>312</v>
      </c>
      <c r="C118" s="17" t="s">
        <v>265</v>
      </c>
      <c r="D118" s="17" t="s">
        <v>306</v>
      </c>
      <c r="E118" s="20">
        <v>727</v>
      </c>
    </row>
    <row r="119" spans="1:6" x14ac:dyDescent="0.25">
      <c r="A119" s="19">
        <v>2021</v>
      </c>
      <c r="B119" s="17" t="s">
        <v>313</v>
      </c>
      <c r="C119" s="17" t="s">
        <v>265</v>
      </c>
      <c r="D119" s="17" t="s">
        <v>306</v>
      </c>
      <c r="E119" s="20">
        <v>1539</v>
      </c>
    </row>
    <row r="120" spans="1:6" x14ac:dyDescent="0.25">
      <c r="A120" s="19">
        <v>2021</v>
      </c>
      <c r="B120" s="17" t="s">
        <v>314</v>
      </c>
      <c r="C120" s="17" t="s">
        <v>265</v>
      </c>
      <c r="D120" s="17" t="s">
        <v>306</v>
      </c>
      <c r="E120" s="20">
        <v>331</v>
      </c>
    </row>
    <row r="121" spans="1:6" x14ac:dyDescent="0.25">
      <c r="A121" s="19">
        <v>2021</v>
      </c>
      <c r="B121" s="17" t="s">
        <v>315</v>
      </c>
      <c r="C121" s="17" t="s">
        <v>265</v>
      </c>
      <c r="D121" s="17" t="s">
        <v>306</v>
      </c>
      <c r="E121" s="20">
        <v>355</v>
      </c>
    </row>
    <row r="122" spans="1:6" x14ac:dyDescent="0.25">
      <c r="A122" s="19">
        <v>2021</v>
      </c>
      <c r="B122" s="17" t="s">
        <v>316</v>
      </c>
      <c r="C122" s="17" t="s">
        <v>265</v>
      </c>
      <c r="D122" s="17" t="s">
        <v>306</v>
      </c>
      <c r="E122" s="20">
        <v>157</v>
      </c>
    </row>
    <row r="123" spans="1:6" x14ac:dyDescent="0.25">
      <c r="A123" s="19">
        <v>2021</v>
      </c>
      <c r="B123" s="17" t="s">
        <v>317</v>
      </c>
      <c r="C123" s="17" t="s">
        <v>265</v>
      </c>
      <c r="D123" s="17" t="s">
        <v>306</v>
      </c>
      <c r="E123" s="20">
        <v>2363</v>
      </c>
    </row>
    <row r="124" spans="1:6" x14ac:dyDescent="0.25">
      <c r="A124" s="19">
        <v>2021</v>
      </c>
      <c r="B124" s="17" t="s">
        <v>318</v>
      </c>
      <c r="C124" s="17" t="s">
        <v>265</v>
      </c>
      <c r="D124" s="17" t="s">
        <v>306</v>
      </c>
      <c r="E124" s="20">
        <v>801</v>
      </c>
    </row>
    <row r="125" spans="1:6" x14ac:dyDescent="0.25">
      <c r="A125" s="19">
        <v>2021</v>
      </c>
      <c r="B125" s="17" t="s">
        <v>319</v>
      </c>
      <c r="C125" s="17" t="s">
        <v>265</v>
      </c>
      <c r="D125" s="17" t="s">
        <v>306</v>
      </c>
      <c r="E125" s="20">
        <v>30</v>
      </c>
    </row>
    <row r="126" spans="1:6" x14ac:dyDescent="0.25">
      <c r="A126" s="19">
        <v>2021</v>
      </c>
      <c r="B126" s="17" t="s">
        <v>320</v>
      </c>
      <c r="C126" s="17" t="s">
        <v>265</v>
      </c>
      <c r="D126" s="17" t="s">
        <v>306</v>
      </c>
      <c r="E126" s="20">
        <v>292</v>
      </c>
    </row>
    <row r="127" spans="1:6" x14ac:dyDescent="0.25">
      <c r="A127" s="19">
        <v>2021</v>
      </c>
      <c r="B127" s="17" t="s">
        <v>321</v>
      </c>
      <c r="C127" s="17" t="s">
        <v>265</v>
      </c>
      <c r="D127" s="17" t="s">
        <v>306</v>
      </c>
      <c r="E127" s="20">
        <v>953</v>
      </c>
    </row>
    <row r="128" spans="1:6" x14ac:dyDescent="0.25">
      <c r="A128" s="19">
        <v>2021</v>
      </c>
      <c r="B128" s="17" t="s">
        <v>322</v>
      </c>
      <c r="C128" s="17" t="s">
        <v>265</v>
      </c>
      <c r="D128" s="17" t="s">
        <v>306</v>
      </c>
      <c r="E128" s="20">
        <v>1263</v>
      </c>
      <c r="F128" s="57"/>
    </row>
    <row r="129" spans="1:5" x14ac:dyDescent="0.25">
      <c r="A129" s="19">
        <v>2021</v>
      </c>
      <c r="B129" s="17" t="s">
        <v>323</v>
      </c>
      <c r="C129" s="17" t="s">
        <v>265</v>
      </c>
      <c r="D129" s="17" t="s">
        <v>306</v>
      </c>
      <c r="E129" s="20">
        <v>154</v>
      </c>
    </row>
    <row r="130" spans="1:5" x14ac:dyDescent="0.25">
      <c r="A130" s="19">
        <v>2021</v>
      </c>
      <c r="B130" s="17" t="s">
        <v>324</v>
      </c>
      <c r="C130" s="17" t="s">
        <v>265</v>
      </c>
      <c r="D130" s="17" t="s">
        <v>306</v>
      </c>
      <c r="E130" s="20">
        <v>322</v>
      </c>
    </row>
    <row r="131" spans="1:5" x14ac:dyDescent="0.25">
      <c r="A131" s="19">
        <v>2021</v>
      </c>
      <c r="B131" s="17" t="s">
        <v>304</v>
      </c>
      <c r="C131" s="17" t="s">
        <v>326</v>
      </c>
      <c r="D131" s="17" t="s">
        <v>306</v>
      </c>
      <c r="E131" s="20">
        <v>1537</v>
      </c>
    </row>
    <row r="132" spans="1:5" x14ac:dyDescent="0.25">
      <c r="A132" s="19">
        <v>2021</v>
      </c>
      <c r="B132" s="17" t="s">
        <v>308</v>
      </c>
      <c r="C132" s="17" t="s">
        <v>326</v>
      </c>
      <c r="D132" s="17" t="s">
        <v>306</v>
      </c>
      <c r="E132" s="20">
        <v>1564</v>
      </c>
    </row>
    <row r="133" spans="1:5" x14ac:dyDescent="0.25">
      <c r="A133" s="19">
        <v>2021</v>
      </c>
      <c r="B133" s="17" t="s">
        <v>309</v>
      </c>
      <c r="C133" s="17" t="s">
        <v>326</v>
      </c>
      <c r="D133" s="17" t="s">
        <v>306</v>
      </c>
      <c r="E133" s="20">
        <v>1031</v>
      </c>
    </row>
    <row r="134" spans="1:5" x14ac:dyDescent="0.25">
      <c r="A134" s="19">
        <v>2021</v>
      </c>
      <c r="B134" s="17" t="s">
        <v>310</v>
      </c>
      <c r="C134" s="17" t="s">
        <v>326</v>
      </c>
      <c r="D134" s="17" t="s">
        <v>306</v>
      </c>
      <c r="E134" s="20">
        <v>315</v>
      </c>
    </row>
    <row r="135" spans="1:5" x14ac:dyDescent="0.25">
      <c r="A135" s="19">
        <v>2021</v>
      </c>
      <c r="B135" s="17" t="s">
        <v>311</v>
      </c>
      <c r="C135" s="17" t="s">
        <v>326</v>
      </c>
      <c r="D135" s="17" t="s">
        <v>306</v>
      </c>
      <c r="E135" s="20">
        <v>137</v>
      </c>
    </row>
    <row r="136" spans="1:5" x14ac:dyDescent="0.25">
      <c r="A136" s="19">
        <v>2021</v>
      </c>
      <c r="B136" s="17" t="s">
        <v>312</v>
      </c>
      <c r="C136" s="17" t="s">
        <v>326</v>
      </c>
      <c r="D136" s="17" t="s">
        <v>306</v>
      </c>
      <c r="E136" s="20">
        <v>537</v>
      </c>
    </row>
    <row r="137" spans="1:5" x14ac:dyDescent="0.25">
      <c r="A137" s="19">
        <v>2021</v>
      </c>
      <c r="B137" s="17" t="s">
        <v>313</v>
      </c>
      <c r="C137" s="17" t="s">
        <v>326</v>
      </c>
      <c r="D137" s="17" t="s">
        <v>306</v>
      </c>
      <c r="E137" s="20">
        <v>654</v>
      </c>
    </row>
    <row r="138" spans="1:5" x14ac:dyDescent="0.25">
      <c r="A138" s="19">
        <v>2021</v>
      </c>
      <c r="B138" s="17" t="s">
        <v>314</v>
      </c>
      <c r="C138" s="17" t="s">
        <v>326</v>
      </c>
      <c r="D138" s="17" t="s">
        <v>306</v>
      </c>
      <c r="E138" s="20">
        <v>253</v>
      </c>
    </row>
    <row r="139" spans="1:5" x14ac:dyDescent="0.25">
      <c r="A139" s="19">
        <v>2021</v>
      </c>
      <c r="B139" s="17" t="s">
        <v>315</v>
      </c>
      <c r="C139" s="17" t="s">
        <v>326</v>
      </c>
      <c r="D139" s="17" t="s">
        <v>306</v>
      </c>
      <c r="E139" s="20">
        <v>1254</v>
      </c>
    </row>
    <row r="140" spans="1:5" x14ac:dyDescent="0.25">
      <c r="A140" s="19">
        <v>2021</v>
      </c>
      <c r="B140" s="17" t="s">
        <v>316</v>
      </c>
      <c r="C140" s="17" t="s">
        <v>326</v>
      </c>
      <c r="D140" s="17" t="s">
        <v>306</v>
      </c>
      <c r="E140" s="20">
        <v>2335</v>
      </c>
    </row>
    <row r="141" spans="1:5" x14ac:dyDescent="0.25">
      <c r="A141" s="19">
        <v>2021</v>
      </c>
      <c r="B141" s="17" t="s">
        <v>317</v>
      </c>
      <c r="C141" s="17" t="s">
        <v>326</v>
      </c>
      <c r="D141" s="17" t="s">
        <v>306</v>
      </c>
      <c r="E141" s="20">
        <v>7793</v>
      </c>
    </row>
    <row r="142" spans="1:5" x14ac:dyDescent="0.25">
      <c r="A142" s="19">
        <v>2021</v>
      </c>
      <c r="B142" s="17" t="s">
        <v>318</v>
      </c>
      <c r="C142" s="17" t="s">
        <v>326</v>
      </c>
      <c r="D142" s="17" t="s">
        <v>306</v>
      </c>
      <c r="E142" s="20">
        <v>1093</v>
      </c>
    </row>
    <row r="143" spans="1:5" x14ac:dyDescent="0.25">
      <c r="A143" s="19">
        <v>2021</v>
      </c>
      <c r="B143" s="17" t="s">
        <v>319</v>
      </c>
      <c r="C143" s="17" t="s">
        <v>326</v>
      </c>
      <c r="D143" s="17" t="s">
        <v>306</v>
      </c>
      <c r="E143" s="20">
        <v>125</v>
      </c>
    </row>
    <row r="144" spans="1:5" x14ac:dyDescent="0.25">
      <c r="A144" s="19">
        <v>2021</v>
      </c>
      <c r="B144" s="17" t="s">
        <v>320</v>
      </c>
      <c r="C144" s="17" t="s">
        <v>326</v>
      </c>
      <c r="D144" s="17" t="s">
        <v>306</v>
      </c>
      <c r="E144" s="20">
        <v>366</v>
      </c>
    </row>
    <row r="145" spans="1:5" x14ac:dyDescent="0.25">
      <c r="A145" s="19">
        <v>2021</v>
      </c>
      <c r="B145" s="17" t="s">
        <v>321</v>
      </c>
      <c r="C145" s="17" t="s">
        <v>326</v>
      </c>
      <c r="D145" s="17" t="s">
        <v>306</v>
      </c>
      <c r="E145" s="20">
        <v>2405</v>
      </c>
    </row>
    <row r="146" spans="1:5" x14ac:dyDescent="0.25">
      <c r="A146" s="19">
        <v>2021</v>
      </c>
      <c r="B146" s="17" t="s">
        <v>322</v>
      </c>
      <c r="C146" s="17" t="s">
        <v>326</v>
      </c>
      <c r="D146" s="17" t="s">
        <v>306</v>
      </c>
      <c r="E146" s="20">
        <v>2634</v>
      </c>
    </row>
    <row r="147" spans="1:5" x14ac:dyDescent="0.25">
      <c r="A147" s="19">
        <v>2021</v>
      </c>
      <c r="B147" s="17" t="s">
        <v>323</v>
      </c>
      <c r="C147" s="17" t="s">
        <v>326</v>
      </c>
      <c r="D147" s="17" t="s">
        <v>306</v>
      </c>
      <c r="E147" s="20">
        <v>461</v>
      </c>
    </row>
    <row r="148" spans="1:5" x14ac:dyDescent="0.25">
      <c r="A148" s="19">
        <v>2021</v>
      </c>
      <c r="B148" s="17" t="s">
        <v>324</v>
      </c>
      <c r="C148" s="17" t="s">
        <v>326</v>
      </c>
      <c r="D148" s="17" t="s">
        <v>306</v>
      </c>
      <c r="E148" s="20">
        <v>535</v>
      </c>
    </row>
    <row r="149" spans="1:5" x14ac:dyDescent="0.25">
      <c r="A149" s="19">
        <v>2023</v>
      </c>
      <c r="B149" s="17" t="s">
        <v>304</v>
      </c>
      <c r="C149" s="19" t="s">
        <v>305</v>
      </c>
      <c r="D149" s="17" t="s">
        <v>306</v>
      </c>
      <c r="E149" s="20">
        <v>7458.6999999999989</v>
      </c>
    </row>
    <row r="150" spans="1:5" x14ac:dyDescent="0.25">
      <c r="A150" s="19">
        <v>2023</v>
      </c>
      <c r="B150" s="17" t="s">
        <v>308</v>
      </c>
      <c r="C150" s="19" t="s">
        <v>305</v>
      </c>
      <c r="D150" s="17" t="s">
        <v>306</v>
      </c>
      <c r="E150" s="20">
        <v>3571.2</v>
      </c>
    </row>
    <row r="151" spans="1:5" x14ac:dyDescent="0.25">
      <c r="A151" s="19">
        <v>2023</v>
      </c>
      <c r="B151" s="17" t="s">
        <v>309</v>
      </c>
      <c r="C151" s="19" t="s">
        <v>305</v>
      </c>
      <c r="D151" s="17" t="s">
        <v>306</v>
      </c>
      <c r="E151" s="20">
        <v>3235.6</v>
      </c>
    </row>
    <row r="152" spans="1:5" x14ac:dyDescent="0.25">
      <c r="A152" s="19">
        <v>2023</v>
      </c>
      <c r="B152" s="17" t="s">
        <v>310</v>
      </c>
      <c r="C152" s="19" t="s">
        <v>305</v>
      </c>
      <c r="D152" s="17" t="s">
        <v>306</v>
      </c>
      <c r="E152" s="20">
        <v>651.9</v>
      </c>
    </row>
    <row r="153" spans="1:5" x14ac:dyDescent="0.25">
      <c r="A153" s="19">
        <v>2023</v>
      </c>
      <c r="B153" s="17" t="s">
        <v>311</v>
      </c>
      <c r="C153" s="19" t="s">
        <v>305</v>
      </c>
      <c r="D153" s="17" t="s">
        <v>306</v>
      </c>
      <c r="E153" s="20">
        <v>380.1</v>
      </c>
    </row>
    <row r="154" spans="1:5" x14ac:dyDescent="0.25">
      <c r="A154" s="19">
        <v>2023</v>
      </c>
      <c r="B154" s="17" t="s">
        <v>312</v>
      </c>
      <c r="C154" s="19" t="s">
        <v>305</v>
      </c>
      <c r="D154" s="17" t="s">
        <v>306</v>
      </c>
      <c r="E154" s="20">
        <v>2337.6</v>
      </c>
    </row>
    <row r="155" spans="1:5" x14ac:dyDescent="0.25">
      <c r="A155" s="19">
        <v>2023</v>
      </c>
      <c r="B155" s="17" t="s">
        <v>313</v>
      </c>
      <c r="C155" s="19" t="s">
        <v>305</v>
      </c>
      <c r="D155" s="17" t="s">
        <v>306</v>
      </c>
      <c r="E155" s="20">
        <v>537.5</v>
      </c>
    </row>
    <row r="156" spans="1:5" x14ac:dyDescent="0.25">
      <c r="A156" s="19">
        <v>2023</v>
      </c>
      <c r="B156" s="17" t="s">
        <v>314</v>
      </c>
      <c r="C156" s="19" t="s">
        <v>305</v>
      </c>
      <c r="D156" s="17" t="s">
        <v>306</v>
      </c>
      <c r="E156" s="20">
        <v>2698.1</v>
      </c>
    </row>
    <row r="157" spans="1:5" x14ac:dyDescent="0.25">
      <c r="A157" s="19">
        <v>2023</v>
      </c>
      <c r="B157" s="17" t="s">
        <v>315</v>
      </c>
      <c r="C157" s="19" t="s">
        <v>305</v>
      </c>
      <c r="D157" s="17" t="s">
        <v>306</v>
      </c>
      <c r="E157" s="20"/>
    </row>
    <row r="158" spans="1:5" x14ac:dyDescent="0.25">
      <c r="A158" s="19">
        <v>2023</v>
      </c>
      <c r="B158" s="17" t="s">
        <v>316</v>
      </c>
      <c r="C158" s="19" t="s">
        <v>305</v>
      </c>
      <c r="D158" s="17" t="s">
        <v>306</v>
      </c>
      <c r="E158" s="20"/>
    </row>
    <row r="159" spans="1:5" x14ac:dyDescent="0.25">
      <c r="A159" s="19">
        <v>2023</v>
      </c>
      <c r="B159" s="17" t="s">
        <v>317</v>
      </c>
      <c r="C159" s="19" t="s">
        <v>305</v>
      </c>
      <c r="D159" s="17" t="s">
        <v>306</v>
      </c>
      <c r="E159" s="20">
        <v>3571.2</v>
      </c>
    </row>
    <row r="160" spans="1:5" x14ac:dyDescent="0.25">
      <c r="A160" s="19">
        <v>2023</v>
      </c>
      <c r="B160" s="17" t="s">
        <v>318</v>
      </c>
      <c r="C160" s="19" t="s">
        <v>305</v>
      </c>
      <c r="D160" s="17" t="s">
        <v>306</v>
      </c>
      <c r="E160" s="20"/>
    </row>
    <row r="161" spans="1:5" x14ac:dyDescent="0.25">
      <c r="A161" s="19">
        <v>2023</v>
      </c>
      <c r="B161" s="17" t="s">
        <v>319</v>
      </c>
      <c r="C161" s="19" t="s">
        <v>305</v>
      </c>
      <c r="D161" s="17" t="s">
        <v>306</v>
      </c>
      <c r="E161" s="20"/>
    </row>
    <row r="162" spans="1:5" x14ac:dyDescent="0.25">
      <c r="A162" s="19">
        <v>2023</v>
      </c>
      <c r="B162" s="17" t="s">
        <v>320</v>
      </c>
      <c r="C162" s="19" t="s">
        <v>305</v>
      </c>
      <c r="D162" s="17" t="s">
        <v>306</v>
      </c>
      <c r="E162" s="20"/>
    </row>
    <row r="163" spans="1:5" x14ac:dyDescent="0.25">
      <c r="A163" s="19">
        <v>2023</v>
      </c>
      <c r="B163" s="17" t="s">
        <v>321</v>
      </c>
      <c r="C163" s="19" t="s">
        <v>305</v>
      </c>
      <c r="D163" s="17" t="s">
        <v>306</v>
      </c>
      <c r="E163" s="20">
        <v>2902</v>
      </c>
    </row>
    <row r="164" spans="1:5" x14ac:dyDescent="0.25">
      <c r="A164" s="19">
        <v>2023</v>
      </c>
      <c r="B164" s="17" t="s">
        <v>322</v>
      </c>
      <c r="C164" s="19" t="s">
        <v>305</v>
      </c>
      <c r="D164" s="17" t="s">
        <v>306</v>
      </c>
      <c r="E164" s="20">
        <v>24487.599999999999</v>
      </c>
    </row>
    <row r="165" spans="1:5" x14ac:dyDescent="0.25">
      <c r="A165" s="19">
        <v>2023</v>
      </c>
      <c r="B165" s="17" t="s">
        <v>323</v>
      </c>
      <c r="C165" s="19" t="s">
        <v>305</v>
      </c>
      <c r="D165" s="17" t="s">
        <v>306</v>
      </c>
      <c r="E165" s="20">
        <v>375.9</v>
      </c>
    </row>
    <row r="166" spans="1:5" x14ac:dyDescent="0.25">
      <c r="A166" s="19">
        <v>2023</v>
      </c>
      <c r="B166" s="17" t="s">
        <v>324</v>
      </c>
      <c r="C166" s="19" t="s">
        <v>305</v>
      </c>
      <c r="D166" s="17" t="s">
        <v>306</v>
      </c>
      <c r="E166" s="20">
        <v>2499.6999999999998</v>
      </c>
    </row>
    <row r="167" spans="1:5" x14ac:dyDescent="0.25">
      <c r="A167" s="19">
        <v>2023</v>
      </c>
      <c r="B167" s="17" t="s">
        <v>304</v>
      </c>
      <c r="C167" s="17" t="s">
        <v>325</v>
      </c>
      <c r="D167" s="17" t="s">
        <v>306</v>
      </c>
      <c r="E167" s="20">
        <v>9536</v>
      </c>
    </row>
    <row r="168" spans="1:5" x14ac:dyDescent="0.25">
      <c r="A168" s="19">
        <v>2023</v>
      </c>
      <c r="B168" s="17" t="s">
        <v>308</v>
      </c>
      <c r="C168" s="17" t="s">
        <v>325</v>
      </c>
      <c r="D168" s="17" t="s">
        <v>306</v>
      </c>
      <c r="E168" s="20">
        <v>2484</v>
      </c>
    </row>
    <row r="169" spans="1:5" x14ac:dyDescent="0.25">
      <c r="A169" s="19">
        <v>2023</v>
      </c>
      <c r="B169" s="17" t="s">
        <v>309</v>
      </c>
      <c r="C169" s="17" t="s">
        <v>325</v>
      </c>
      <c r="D169" s="17" t="s">
        <v>306</v>
      </c>
      <c r="E169" s="20">
        <v>3510</v>
      </c>
    </row>
    <row r="170" spans="1:5" x14ac:dyDescent="0.25">
      <c r="A170" s="19">
        <v>2023</v>
      </c>
      <c r="B170" s="17" t="s">
        <v>310</v>
      </c>
      <c r="C170" s="17" t="s">
        <v>325</v>
      </c>
      <c r="D170" s="17" t="s">
        <v>306</v>
      </c>
      <c r="E170" s="20">
        <v>682</v>
      </c>
    </row>
    <row r="171" spans="1:5" x14ac:dyDescent="0.25">
      <c r="A171" s="19">
        <v>2023</v>
      </c>
      <c r="B171" s="17" t="s">
        <v>311</v>
      </c>
      <c r="C171" s="17" t="s">
        <v>325</v>
      </c>
      <c r="D171" s="17" t="s">
        <v>306</v>
      </c>
      <c r="E171" s="20">
        <v>463</v>
      </c>
    </row>
    <row r="172" spans="1:5" x14ac:dyDescent="0.25">
      <c r="A172" s="19">
        <v>2023</v>
      </c>
      <c r="B172" s="17" t="s">
        <v>312</v>
      </c>
      <c r="C172" s="17" t="s">
        <v>325</v>
      </c>
      <c r="D172" s="17" t="s">
        <v>306</v>
      </c>
      <c r="E172" s="20">
        <v>2462</v>
      </c>
    </row>
    <row r="173" spans="1:5" x14ac:dyDescent="0.25">
      <c r="A173" s="19">
        <v>2023</v>
      </c>
      <c r="B173" s="17" t="s">
        <v>313</v>
      </c>
      <c r="C173" s="17" t="s">
        <v>325</v>
      </c>
      <c r="D173" s="17" t="s">
        <v>306</v>
      </c>
      <c r="E173" s="20">
        <v>563</v>
      </c>
    </row>
    <row r="174" spans="1:5" x14ac:dyDescent="0.25">
      <c r="A174" s="19">
        <v>2023</v>
      </c>
      <c r="B174" s="17" t="s">
        <v>314</v>
      </c>
      <c r="C174" s="17" t="s">
        <v>325</v>
      </c>
      <c r="D174" s="17" t="s">
        <v>306</v>
      </c>
      <c r="E174" s="20">
        <v>2819</v>
      </c>
    </row>
    <row r="175" spans="1:5" x14ac:dyDescent="0.25">
      <c r="A175" s="19">
        <v>2023</v>
      </c>
      <c r="B175" s="17" t="s">
        <v>315</v>
      </c>
      <c r="C175" s="17" t="s">
        <v>325</v>
      </c>
      <c r="D175" s="17" t="s">
        <v>306</v>
      </c>
      <c r="E175" s="55"/>
    </row>
    <row r="176" spans="1:5" x14ac:dyDescent="0.25">
      <c r="A176" s="19">
        <v>2023</v>
      </c>
      <c r="B176" s="17" t="s">
        <v>316</v>
      </c>
      <c r="C176" s="17" t="s">
        <v>325</v>
      </c>
      <c r="D176" s="17" t="s">
        <v>306</v>
      </c>
      <c r="E176" s="55"/>
    </row>
    <row r="177" spans="1:6" x14ac:dyDescent="0.25">
      <c r="A177" s="19">
        <v>2023</v>
      </c>
      <c r="B177" s="17" t="s">
        <v>317</v>
      </c>
      <c r="C177" s="17" t="s">
        <v>325</v>
      </c>
      <c r="D177" s="17" t="s">
        <v>306</v>
      </c>
      <c r="E177" s="20">
        <v>3947</v>
      </c>
    </row>
    <row r="178" spans="1:6" x14ac:dyDescent="0.25">
      <c r="A178" s="19">
        <v>2023</v>
      </c>
      <c r="B178" s="17" t="s">
        <v>318</v>
      </c>
      <c r="C178" s="17" t="s">
        <v>325</v>
      </c>
      <c r="D178" s="17" t="s">
        <v>306</v>
      </c>
      <c r="E178" s="55"/>
    </row>
    <row r="179" spans="1:6" x14ac:dyDescent="0.25">
      <c r="A179" s="19">
        <v>2023</v>
      </c>
      <c r="B179" s="17" t="s">
        <v>319</v>
      </c>
      <c r="C179" s="17" t="s">
        <v>325</v>
      </c>
      <c r="D179" s="17" t="s">
        <v>306</v>
      </c>
      <c r="E179" s="55"/>
    </row>
    <row r="180" spans="1:6" x14ac:dyDescent="0.25">
      <c r="A180" s="19">
        <v>2023</v>
      </c>
      <c r="B180" s="17" t="s">
        <v>320</v>
      </c>
      <c r="C180" s="17" t="s">
        <v>325</v>
      </c>
      <c r="D180" s="17" t="s">
        <v>306</v>
      </c>
      <c r="E180" s="55"/>
    </row>
    <row r="181" spans="1:6" x14ac:dyDescent="0.25">
      <c r="A181" s="19">
        <v>2023</v>
      </c>
      <c r="B181" s="17" t="s">
        <v>321</v>
      </c>
      <c r="C181" s="17" t="s">
        <v>325</v>
      </c>
      <c r="D181" s="17" t="s">
        <v>306</v>
      </c>
      <c r="E181" s="20">
        <v>3183</v>
      </c>
    </row>
    <row r="182" spans="1:6" x14ac:dyDescent="0.25">
      <c r="A182" s="19">
        <v>2023</v>
      </c>
      <c r="B182" s="17" t="s">
        <v>322</v>
      </c>
      <c r="C182" s="17" t="s">
        <v>325</v>
      </c>
      <c r="D182" s="17" t="s">
        <v>306</v>
      </c>
      <c r="E182" s="20">
        <v>26280</v>
      </c>
      <c r="F182" s="21"/>
    </row>
    <row r="183" spans="1:6" x14ac:dyDescent="0.25">
      <c r="A183" s="19">
        <v>2023</v>
      </c>
      <c r="B183" s="17" t="s">
        <v>323</v>
      </c>
      <c r="C183" s="17" t="s">
        <v>325</v>
      </c>
      <c r="D183" s="17" t="s">
        <v>306</v>
      </c>
      <c r="E183" s="20">
        <v>425</v>
      </c>
    </row>
    <row r="184" spans="1:6" x14ac:dyDescent="0.25">
      <c r="A184" s="19">
        <v>2023</v>
      </c>
      <c r="B184" s="17" t="s">
        <v>324</v>
      </c>
      <c r="C184" s="17" t="s">
        <v>325</v>
      </c>
      <c r="D184" s="17" t="s">
        <v>306</v>
      </c>
      <c r="E184" s="20">
        <v>2728</v>
      </c>
    </row>
    <row r="185" spans="1:6" x14ac:dyDescent="0.25">
      <c r="A185" s="19">
        <v>2023</v>
      </c>
      <c r="B185" s="17" t="s">
        <v>304</v>
      </c>
      <c r="C185" s="17" t="s">
        <v>265</v>
      </c>
      <c r="D185" s="17" t="s">
        <v>306</v>
      </c>
      <c r="E185" s="20">
        <v>2350</v>
      </c>
    </row>
    <row r="186" spans="1:6" x14ac:dyDescent="0.25">
      <c r="A186" s="19">
        <v>2023</v>
      </c>
      <c r="B186" s="17" t="s">
        <v>308</v>
      </c>
      <c r="C186" s="17" t="s">
        <v>265</v>
      </c>
      <c r="D186" s="17" t="s">
        <v>306</v>
      </c>
      <c r="E186" s="20">
        <v>1694</v>
      </c>
    </row>
    <row r="187" spans="1:6" x14ac:dyDescent="0.25">
      <c r="A187" s="19">
        <v>2023</v>
      </c>
      <c r="B187" s="17" t="s">
        <v>309</v>
      </c>
      <c r="C187" s="17" t="s">
        <v>265</v>
      </c>
      <c r="D187" s="17" t="s">
        <v>306</v>
      </c>
      <c r="E187" s="20">
        <v>1491</v>
      </c>
    </row>
    <row r="188" spans="1:6" x14ac:dyDescent="0.25">
      <c r="A188" s="19">
        <v>2023</v>
      </c>
      <c r="B188" s="17" t="s">
        <v>310</v>
      </c>
      <c r="C188" s="17" t="s">
        <v>265</v>
      </c>
      <c r="D188" s="17" t="s">
        <v>306</v>
      </c>
      <c r="E188" s="20">
        <v>719</v>
      </c>
    </row>
    <row r="189" spans="1:6" x14ac:dyDescent="0.25">
      <c r="A189" s="19">
        <v>2023</v>
      </c>
      <c r="B189" s="17" t="s">
        <v>311</v>
      </c>
      <c r="C189" s="17" t="s">
        <v>265</v>
      </c>
      <c r="D189" s="17" t="s">
        <v>306</v>
      </c>
      <c r="E189" s="20">
        <v>335</v>
      </c>
    </row>
    <row r="190" spans="1:6" x14ac:dyDescent="0.25">
      <c r="A190" s="19">
        <v>2023</v>
      </c>
      <c r="B190" s="17" t="s">
        <v>312</v>
      </c>
      <c r="C190" s="17" t="s">
        <v>265</v>
      </c>
      <c r="D190" s="17" t="s">
        <v>306</v>
      </c>
      <c r="E190" s="20">
        <v>963</v>
      </c>
    </row>
    <row r="191" spans="1:6" x14ac:dyDescent="0.25">
      <c r="A191" s="19">
        <v>2023</v>
      </c>
      <c r="B191" s="17" t="s">
        <v>313</v>
      </c>
      <c r="C191" s="17" t="s">
        <v>265</v>
      </c>
      <c r="D191" s="17" t="s">
        <v>306</v>
      </c>
      <c r="E191" s="20">
        <v>1484</v>
      </c>
    </row>
    <row r="192" spans="1:6" x14ac:dyDescent="0.25">
      <c r="A192" s="19">
        <v>2023</v>
      </c>
      <c r="B192" s="17" t="s">
        <v>314</v>
      </c>
      <c r="C192" s="17" t="s">
        <v>265</v>
      </c>
      <c r="D192" s="17" t="s">
        <v>306</v>
      </c>
      <c r="E192" s="20">
        <v>270</v>
      </c>
    </row>
    <row r="193" spans="1:6" x14ac:dyDescent="0.25">
      <c r="A193" s="19">
        <v>2023</v>
      </c>
      <c r="B193" s="17" t="s">
        <v>315</v>
      </c>
      <c r="C193" s="17" t="s">
        <v>265</v>
      </c>
      <c r="D193" s="17" t="s">
        <v>306</v>
      </c>
      <c r="E193" s="20">
        <v>431</v>
      </c>
    </row>
    <row r="194" spans="1:6" x14ac:dyDescent="0.25">
      <c r="A194" s="19">
        <v>2023</v>
      </c>
      <c r="B194" s="17" t="s">
        <v>316</v>
      </c>
      <c r="C194" s="17" t="s">
        <v>265</v>
      </c>
      <c r="D194" s="17" t="s">
        <v>306</v>
      </c>
      <c r="E194" s="20">
        <v>198</v>
      </c>
    </row>
    <row r="195" spans="1:6" x14ac:dyDescent="0.25">
      <c r="A195" s="19">
        <v>2023</v>
      </c>
      <c r="B195" s="17" t="s">
        <v>317</v>
      </c>
      <c r="C195" s="17" t="s">
        <v>265</v>
      </c>
      <c r="D195" s="17" t="s">
        <v>306</v>
      </c>
      <c r="E195" s="20">
        <v>2670</v>
      </c>
    </row>
    <row r="196" spans="1:6" x14ac:dyDescent="0.25">
      <c r="A196" s="19">
        <v>2023</v>
      </c>
      <c r="B196" s="17" t="s">
        <v>318</v>
      </c>
      <c r="C196" s="17" t="s">
        <v>265</v>
      </c>
      <c r="D196" s="17" t="s">
        <v>306</v>
      </c>
      <c r="E196" s="20">
        <v>628</v>
      </c>
    </row>
    <row r="197" spans="1:6" x14ac:dyDescent="0.25">
      <c r="A197" s="19">
        <v>2023</v>
      </c>
      <c r="B197" s="17" t="s">
        <v>319</v>
      </c>
      <c r="C197" s="17" t="s">
        <v>265</v>
      </c>
      <c r="D197" s="17" t="s">
        <v>306</v>
      </c>
      <c r="E197" s="20">
        <v>19</v>
      </c>
    </row>
    <row r="198" spans="1:6" x14ac:dyDescent="0.25">
      <c r="A198" s="19">
        <v>2023</v>
      </c>
      <c r="B198" s="17" t="s">
        <v>320</v>
      </c>
      <c r="C198" s="17" t="s">
        <v>265</v>
      </c>
      <c r="D198" s="17" t="s">
        <v>306</v>
      </c>
      <c r="E198" s="20">
        <v>541</v>
      </c>
    </row>
    <row r="199" spans="1:6" x14ac:dyDescent="0.25">
      <c r="A199" s="19">
        <v>2023</v>
      </c>
      <c r="B199" s="17" t="s">
        <v>321</v>
      </c>
      <c r="C199" s="17" t="s">
        <v>265</v>
      </c>
      <c r="D199" s="17" t="s">
        <v>306</v>
      </c>
      <c r="E199" s="20">
        <v>1072</v>
      </c>
      <c r="F199" s="57"/>
    </row>
    <row r="200" spans="1:6" x14ac:dyDescent="0.25">
      <c r="A200" s="19">
        <v>2023</v>
      </c>
      <c r="B200" s="17" t="s">
        <v>322</v>
      </c>
      <c r="C200" s="17" t="s">
        <v>265</v>
      </c>
      <c r="D200" s="17" t="s">
        <v>306</v>
      </c>
      <c r="E200" s="20">
        <v>1568</v>
      </c>
      <c r="F200" s="57"/>
    </row>
    <row r="201" spans="1:6" x14ac:dyDescent="0.25">
      <c r="A201" s="19">
        <v>2023</v>
      </c>
      <c r="B201" s="17" t="s">
        <v>323</v>
      </c>
      <c r="C201" s="17" t="s">
        <v>265</v>
      </c>
      <c r="D201" s="17" t="s">
        <v>306</v>
      </c>
      <c r="E201" s="20">
        <v>107</v>
      </c>
      <c r="F201" s="57"/>
    </row>
    <row r="202" spans="1:6" x14ac:dyDescent="0.25">
      <c r="A202" s="19">
        <v>2023</v>
      </c>
      <c r="B202" s="17" t="s">
        <v>324</v>
      </c>
      <c r="C202" s="17" t="s">
        <v>265</v>
      </c>
      <c r="D202" s="17" t="s">
        <v>306</v>
      </c>
      <c r="E202" s="20">
        <v>259</v>
      </c>
      <c r="F202" s="57"/>
    </row>
    <row r="203" spans="1:6" x14ac:dyDescent="0.25">
      <c r="A203" s="19">
        <v>2023</v>
      </c>
      <c r="B203" s="17" t="s">
        <v>304</v>
      </c>
      <c r="C203" s="17" t="s">
        <v>326</v>
      </c>
      <c r="D203" s="17" t="s">
        <v>306</v>
      </c>
      <c r="E203" s="20">
        <v>1491</v>
      </c>
    </row>
    <row r="204" spans="1:6" x14ac:dyDescent="0.25">
      <c r="A204" s="19">
        <v>2023</v>
      </c>
      <c r="B204" s="17" t="s">
        <v>308</v>
      </c>
      <c r="C204" s="17" t="s">
        <v>326</v>
      </c>
      <c r="D204" s="17" t="s">
        <v>306</v>
      </c>
      <c r="E204" s="20">
        <v>1183</v>
      </c>
    </row>
    <row r="205" spans="1:6" x14ac:dyDescent="0.25">
      <c r="A205" s="19">
        <v>2023</v>
      </c>
      <c r="B205" s="17" t="s">
        <v>309</v>
      </c>
      <c r="C205" s="17" t="s">
        <v>326</v>
      </c>
      <c r="D205" s="17" t="s">
        <v>306</v>
      </c>
      <c r="E205" s="20">
        <v>1191</v>
      </c>
    </row>
    <row r="206" spans="1:6" x14ac:dyDescent="0.25">
      <c r="A206" s="19">
        <v>2023</v>
      </c>
      <c r="B206" s="17" t="s">
        <v>310</v>
      </c>
      <c r="C206" s="17" t="s">
        <v>326</v>
      </c>
      <c r="D206" s="17" t="s">
        <v>306</v>
      </c>
      <c r="E206" s="20">
        <v>376</v>
      </c>
    </row>
    <row r="207" spans="1:6" x14ac:dyDescent="0.25">
      <c r="A207" s="19">
        <v>2023</v>
      </c>
      <c r="B207" s="17" t="s">
        <v>311</v>
      </c>
      <c r="C207" s="17" t="s">
        <v>326</v>
      </c>
      <c r="D207" s="17" t="s">
        <v>306</v>
      </c>
      <c r="E207" s="20">
        <v>203</v>
      </c>
    </row>
    <row r="208" spans="1:6" x14ac:dyDescent="0.25">
      <c r="A208" s="19">
        <v>2023</v>
      </c>
      <c r="B208" s="17" t="s">
        <v>312</v>
      </c>
      <c r="C208" s="17" t="s">
        <v>326</v>
      </c>
      <c r="D208" s="17" t="s">
        <v>306</v>
      </c>
      <c r="E208" s="20">
        <v>534</v>
      </c>
    </row>
    <row r="209" spans="1:6" x14ac:dyDescent="0.25">
      <c r="A209" s="19">
        <v>2023</v>
      </c>
      <c r="B209" s="17" t="s">
        <v>313</v>
      </c>
      <c r="C209" s="17" t="s">
        <v>326</v>
      </c>
      <c r="D209" s="17" t="s">
        <v>306</v>
      </c>
      <c r="E209" s="20">
        <v>616</v>
      </c>
    </row>
    <row r="210" spans="1:6" x14ac:dyDescent="0.25">
      <c r="A210" s="19">
        <v>2023</v>
      </c>
      <c r="B210" s="17" t="s">
        <v>314</v>
      </c>
      <c r="C210" s="17" t="s">
        <v>326</v>
      </c>
      <c r="D210" s="17" t="s">
        <v>306</v>
      </c>
      <c r="E210" s="20">
        <v>434</v>
      </c>
    </row>
    <row r="211" spans="1:6" x14ac:dyDescent="0.25">
      <c r="A211" s="19">
        <v>2023</v>
      </c>
      <c r="B211" s="17" t="s">
        <v>315</v>
      </c>
      <c r="C211" s="17" t="s">
        <v>326</v>
      </c>
      <c r="D211" s="17" t="s">
        <v>306</v>
      </c>
      <c r="E211" s="20">
        <v>1155</v>
      </c>
    </row>
    <row r="212" spans="1:6" x14ac:dyDescent="0.25">
      <c r="A212" s="19">
        <v>2023</v>
      </c>
      <c r="B212" s="17" t="s">
        <v>316</v>
      </c>
      <c r="C212" s="17" t="s">
        <v>326</v>
      </c>
      <c r="D212" s="17" t="s">
        <v>306</v>
      </c>
      <c r="E212" s="20">
        <v>2393</v>
      </c>
    </row>
    <row r="213" spans="1:6" x14ac:dyDescent="0.25">
      <c r="A213" s="19">
        <v>2023</v>
      </c>
      <c r="B213" s="17" t="s">
        <v>317</v>
      </c>
      <c r="C213" s="17" t="s">
        <v>326</v>
      </c>
      <c r="D213" s="17" t="s">
        <v>306</v>
      </c>
      <c r="E213" s="20">
        <v>8953</v>
      </c>
    </row>
    <row r="214" spans="1:6" x14ac:dyDescent="0.25">
      <c r="A214" s="19">
        <v>2023</v>
      </c>
      <c r="B214" s="17" t="s">
        <v>318</v>
      </c>
      <c r="C214" s="17" t="s">
        <v>326</v>
      </c>
      <c r="D214" s="17" t="s">
        <v>306</v>
      </c>
      <c r="E214" s="20">
        <v>922</v>
      </c>
    </row>
    <row r="215" spans="1:6" x14ac:dyDescent="0.25">
      <c r="A215" s="19">
        <v>2023</v>
      </c>
      <c r="B215" s="17" t="s">
        <v>319</v>
      </c>
      <c r="C215" s="17" t="s">
        <v>326</v>
      </c>
      <c r="D215" s="17" t="s">
        <v>306</v>
      </c>
      <c r="E215" s="20">
        <v>101</v>
      </c>
    </row>
    <row r="216" spans="1:6" x14ac:dyDescent="0.25">
      <c r="A216" s="19">
        <v>2023</v>
      </c>
      <c r="B216" s="17" t="s">
        <v>320</v>
      </c>
      <c r="C216" s="17" t="s">
        <v>326</v>
      </c>
      <c r="D216" s="17" t="s">
        <v>306</v>
      </c>
      <c r="E216" s="20">
        <v>372</v>
      </c>
    </row>
    <row r="217" spans="1:6" x14ac:dyDescent="0.25">
      <c r="A217" s="19">
        <v>2023</v>
      </c>
      <c r="B217" s="17" t="s">
        <v>321</v>
      </c>
      <c r="C217" s="17" t="s">
        <v>326</v>
      </c>
      <c r="D217" s="17" t="s">
        <v>306</v>
      </c>
      <c r="E217" s="20">
        <v>2697</v>
      </c>
    </row>
    <row r="218" spans="1:6" x14ac:dyDescent="0.25">
      <c r="A218" s="19">
        <v>2023</v>
      </c>
      <c r="B218" s="17" t="s">
        <v>322</v>
      </c>
      <c r="C218" s="17" t="s">
        <v>326</v>
      </c>
      <c r="D218" s="17" t="s">
        <v>306</v>
      </c>
      <c r="E218" s="20">
        <v>2994</v>
      </c>
    </row>
    <row r="219" spans="1:6" x14ac:dyDescent="0.25">
      <c r="A219" s="19">
        <v>2023</v>
      </c>
      <c r="B219" s="17" t="s">
        <v>323</v>
      </c>
      <c r="C219" s="17" t="s">
        <v>326</v>
      </c>
      <c r="D219" s="17" t="s">
        <v>306</v>
      </c>
      <c r="E219" s="20">
        <v>334</v>
      </c>
    </row>
    <row r="220" spans="1:6" x14ac:dyDescent="0.25">
      <c r="A220" s="19">
        <v>2023</v>
      </c>
      <c r="B220" s="17" t="s">
        <v>324</v>
      </c>
      <c r="C220" s="17" t="s">
        <v>326</v>
      </c>
      <c r="D220" s="17" t="s">
        <v>306</v>
      </c>
      <c r="E220" s="20">
        <v>430</v>
      </c>
      <c r="F220" s="21"/>
    </row>
    <row r="221" spans="1:6" x14ac:dyDescent="0.25">
      <c r="A221" s="19">
        <v>2019</v>
      </c>
      <c r="B221" s="17" t="s">
        <v>304</v>
      </c>
      <c r="C221" s="19" t="s">
        <v>305</v>
      </c>
      <c r="D221" s="17" t="s">
        <v>327</v>
      </c>
      <c r="E221" s="20">
        <v>6017.210144927536</v>
      </c>
    </row>
    <row r="222" spans="1:6" x14ac:dyDescent="0.25">
      <c r="A222" s="19">
        <v>2019</v>
      </c>
      <c r="B222" s="17" t="s">
        <v>308</v>
      </c>
      <c r="C222" s="19" t="s">
        <v>305</v>
      </c>
      <c r="D222" s="17" t="s">
        <v>327</v>
      </c>
      <c r="E222" s="20">
        <v>958.33333333333326</v>
      </c>
    </row>
    <row r="223" spans="1:6" x14ac:dyDescent="0.25">
      <c r="A223" s="19">
        <v>2019</v>
      </c>
      <c r="B223" s="17" t="s">
        <v>309</v>
      </c>
      <c r="C223" s="19" t="s">
        <v>305</v>
      </c>
      <c r="D223" s="17" t="s">
        <v>327</v>
      </c>
      <c r="E223" s="20">
        <v>1729.1666666666665</v>
      </c>
    </row>
    <row r="224" spans="1:6" x14ac:dyDescent="0.25">
      <c r="A224" s="19">
        <v>2019</v>
      </c>
      <c r="B224" s="17" t="s">
        <v>310</v>
      </c>
      <c r="C224" s="19" t="s">
        <v>305</v>
      </c>
      <c r="D224" s="17" t="s">
        <v>327</v>
      </c>
      <c r="E224" s="20">
        <v>704.71014492753613</v>
      </c>
    </row>
    <row r="225" spans="1:5" x14ac:dyDescent="0.25">
      <c r="A225" s="19">
        <v>2019</v>
      </c>
      <c r="B225" s="17" t="s">
        <v>311</v>
      </c>
      <c r="C225" s="19" t="s">
        <v>305</v>
      </c>
      <c r="D225" s="17" t="s">
        <v>327</v>
      </c>
      <c r="E225" s="20">
        <v>332.42753623188401</v>
      </c>
    </row>
    <row r="226" spans="1:5" x14ac:dyDescent="0.25">
      <c r="A226" s="19">
        <v>2019</v>
      </c>
      <c r="B226" s="17" t="s">
        <v>312</v>
      </c>
      <c r="C226" s="19" t="s">
        <v>305</v>
      </c>
      <c r="D226" s="17" t="s">
        <v>327</v>
      </c>
      <c r="E226" s="20">
        <v>1525.3623188405795</v>
      </c>
    </row>
    <row r="227" spans="1:5" x14ac:dyDescent="0.25">
      <c r="A227" s="19">
        <v>2019</v>
      </c>
      <c r="B227" s="17" t="s">
        <v>313</v>
      </c>
      <c r="C227" s="19" t="s">
        <v>305</v>
      </c>
      <c r="D227" s="17" t="s">
        <v>327</v>
      </c>
      <c r="E227" s="20">
        <v>162.13768115942028</v>
      </c>
    </row>
    <row r="228" spans="1:5" x14ac:dyDescent="0.25">
      <c r="A228" s="19">
        <v>2019</v>
      </c>
      <c r="B228" s="17" t="s">
        <v>314</v>
      </c>
      <c r="C228" s="19" t="s">
        <v>305</v>
      </c>
      <c r="D228" s="17" t="s">
        <v>327</v>
      </c>
      <c r="E228" s="20">
        <v>1511.7753623188405</v>
      </c>
    </row>
    <row r="229" spans="1:5" x14ac:dyDescent="0.25">
      <c r="A229" s="19">
        <v>2019</v>
      </c>
      <c r="B229" s="17" t="s">
        <v>315</v>
      </c>
      <c r="C229" s="19" t="s">
        <v>305</v>
      </c>
      <c r="D229" s="17" t="s">
        <v>327</v>
      </c>
      <c r="E229" s="20"/>
    </row>
    <row r="230" spans="1:5" x14ac:dyDescent="0.25">
      <c r="A230" s="19">
        <v>2019</v>
      </c>
      <c r="B230" s="17" t="s">
        <v>316</v>
      </c>
      <c r="C230" s="19" t="s">
        <v>305</v>
      </c>
      <c r="D230" s="17" t="s">
        <v>327</v>
      </c>
      <c r="E230" s="20"/>
    </row>
    <row r="231" spans="1:5" x14ac:dyDescent="0.25">
      <c r="A231" s="19">
        <v>2019</v>
      </c>
      <c r="B231" s="17" t="s">
        <v>317</v>
      </c>
      <c r="C231" s="19" t="s">
        <v>305</v>
      </c>
      <c r="D231" s="17" t="s">
        <v>327</v>
      </c>
      <c r="E231" s="20">
        <v>2174.81884057971</v>
      </c>
    </row>
    <row r="232" spans="1:5" x14ac:dyDescent="0.25">
      <c r="A232" s="19">
        <v>2019</v>
      </c>
      <c r="B232" s="17" t="s">
        <v>318</v>
      </c>
      <c r="C232" s="19" t="s">
        <v>305</v>
      </c>
      <c r="D232" s="17" t="s">
        <v>327</v>
      </c>
      <c r="E232" s="20"/>
    </row>
    <row r="233" spans="1:5" x14ac:dyDescent="0.25">
      <c r="A233" s="19">
        <v>2019</v>
      </c>
      <c r="B233" s="17" t="s">
        <v>319</v>
      </c>
      <c r="C233" s="19" t="s">
        <v>305</v>
      </c>
      <c r="D233" s="17" t="s">
        <v>327</v>
      </c>
      <c r="E233" s="20"/>
    </row>
    <row r="234" spans="1:5" x14ac:dyDescent="0.25">
      <c r="A234" s="19">
        <v>2019</v>
      </c>
      <c r="B234" s="17" t="s">
        <v>320</v>
      </c>
      <c r="C234" s="19" t="s">
        <v>305</v>
      </c>
      <c r="D234" s="17" t="s">
        <v>327</v>
      </c>
      <c r="E234" s="20"/>
    </row>
    <row r="235" spans="1:5" x14ac:dyDescent="0.25">
      <c r="A235" s="19">
        <v>2019</v>
      </c>
      <c r="B235" s="17" t="s">
        <v>321</v>
      </c>
      <c r="C235" s="19" t="s">
        <v>305</v>
      </c>
      <c r="D235" s="17" t="s">
        <v>327</v>
      </c>
      <c r="E235" s="20">
        <v>1856.06884057971</v>
      </c>
    </row>
    <row r="236" spans="1:5" x14ac:dyDescent="0.25">
      <c r="A236" s="19">
        <v>2019</v>
      </c>
      <c r="B236" s="17" t="s">
        <v>322</v>
      </c>
      <c r="C236" s="19" t="s">
        <v>305</v>
      </c>
      <c r="D236" s="17" t="s">
        <v>327</v>
      </c>
      <c r="E236" s="20">
        <v>16142.572463768116</v>
      </c>
    </row>
    <row r="237" spans="1:5" x14ac:dyDescent="0.25">
      <c r="A237" s="19">
        <v>2019</v>
      </c>
      <c r="B237" s="17" t="s">
        <v>323</v>
      </c>
      <c r="C237" s="19" t="s">
        <v>305</v>
      </c>
      <c r="D237" s="17" t="s">
        <v>327</v>
      </c>
      <c r="E237" s="20">
        <v>288.1340579710145</v>
      </c>
    </row>
    <row r="238" spans="1:5" x14ac:dyDescent="0.25">
      <c r="A238" s="19">
        <v>2019</v>
      </c>
      <c r="B238" s="17" t="s">
        <v>324</v>
      </c>
      <c r="C238" s="19" t="s">
        <v>305</v>
      </c>
      <c r="D238" s="17" t="s">
        <v>327</v>
      </c>
      <c r="E238" s="20">
        <v>1501.8115942028985</v>
      </c>
    </row>
    <row r="239" spans="1:5" x14ac:dyDescent="0.25">
      <c r="A239" s="19">
        <v>2019</v>
      </c>
      <c r="B239" s="17" t="s">
        <v>304</v>
      </c>
      <c r="C239" s="17" t="s">
        <v>325</v>
      </c>
      <c r="D239" s="17" t="s">
        <v>327</v>
      </c>
      <c r="E239" s="20">
        <v>6816.1231884057961</v>
      </c>
    </row>
    <row r="240" spans="1:5" x14ac:dyDescent="0.25">
      <c r="A240" s="19">
        <v>2019</v>
      </c>
      <c r="B240" s="17" t="s">
        <v>308</v>
      </c>
      <c r="C240" s="17" t="s">
        <v>325</v>
      </c>
      <c r="D240" s="17" t="s">
        <v>327</v>
      </c>
      <c r="E240" s="20">
        <v>1013.586956521739</v>
      </c>
    </row>
    <row r="241" spans="1:5" x14ac:dyDescent="0.25">
      <c r="A241" s="19">
        <v>2019</v>
      </c>
      <c r="B241" s="17" t="s">
        <v>309</v>
      </c>
      <c r="C241" s="17" t="s">
        <v>325</v>
      </c>
      <c r="D241" s="17" t="s">
        <v>327</v>
      </c>
      <c r="E241" s="20">
        <v>1957.427536231884</v>
      </c>
    </row>
    <row r="242" spans="1:5" x14ac:dyDescent="0.25">
      <c r="A242" s="19">
        <v>2019</v>
      </c>
      <c r="B242" s="17" t="s">
        <v>310</v>
      </c>
      <c r="C242" s="17" t="s">
        <v>325</v>
      </c>
      <c r="D242" s="17" t="s">
        <v>327</v>
      </c>
      <c r="E242" s="20">
        <v>764.49275362318838</v>
      </c>
    </row>
    <row r="243" spans="1:5" x14ac:dyDescent="0.25">
      <c r="A243" s="19">
        <v>2019</v>
      </c>
      <c r="B243" s="17" t="s">
        <v>311</v>
      </c>
      <c r="C243" s="17" t="s">
        <v>325</v>
      </c>
      <c r="D243" s="17" t="s">
        <v>327</v>
      </c>
      <c r="E243" s="20">
        <v>402.17391304347825</v>
      </c>
    </row>
    <row r="244" spans="1:5" x14ac:dyDescent="0.25">
      <c r="A244" s="19">
        <v>2019</v>
      </c>
      <c r="B244" s="17" t="s">
        <v>312</v>
      </c>
      <c r="C244" s="17" t="s">
        <v>325</v>
      </c>
      <c r="D244" s="17" t="s">
        <v>327</v>
      </c>
      <c r="E244" s="20">
        <v>1603.2608695652173</v>
      </c>
    </row>
    <row r="245" spans="1:5" x14ac:dyDescent="0.25">
      <c r="A245" s="19">
        <v>2019</v>
      </c>
      <c r="B245" s="17" t="s">
        <v>313</v>
      </c>
      <c r="C245" s="17" t="s">
        <v>325</v>
      </c>
      <c r="D245" s="17" t="s">
        <v>327</v>
      </c>
      <c r="E245" s="20">
        <v>257.24637681159419</v>
      </c>
    </row>
    <row r="246" spans="1:5" x14ac:dyDescent="0.25">
      <c r="A246" s="19">
        <v>2019</v>
      </c>
      <c r="B246" s="17" t="s">
        <v>314</v>
      </c>
      <c r="C246" s="17" t="s">
        <v>325</v>
      </c>
      <c r="D246" s="17" t="s">
        <v>327</v>
      </c>
      <c r="E246" s="20">
        <v>1652.173913043478</v>
      </c>
    </row>
    <row r="247" spans="1:5" x14ac:dyDescent="0.25">
      <c r="A247" s="19">
        <v>2019</v>
      </c>
      <c r="B247" s="17" t="s">
        <v>315</v>
      </c>
      <c r="C247" s="17" t="s">
        <v>325</v>
      </c>
      <c r="D247" s="17" t="s">
        <v>327</v>
      </c>
      <c r="E247" s="20"/>
    </row>
    <row r="248" spans="1:5" x14ac:dyDescent="0.25">
      <c r="A248" s="19">
        <v>2019</v>
      </c>
      <c r="B248" s="17" t="s">
        <v>316</v>
      </c>
      <c r="C248" s="17" t="s">
        <v>325</v>
      </c>
      <c r="D248" s="17" t="s">
        <v>327</v>
      </c>
      <c r="E248" s="20"/>
    </row>
    <row r="249" spans="1:5" x14ac:dyDescent="0.25">
      <c r="A249" s="19">
        <v>2019</v>
      </c>
      <c r="B249" s="17" t="s">
        <v>317</v>
      </c>
      <c r="C249" s="17" t="s">
        <v>325</v>
      </c>
      <c r="D249" s="17" t="s">
        <v>327</v>
      </c>
      <c r="E249" s="20">
        <v>2496.3768115942025</v>
      </c>
    </row>
    <row r="250" spans="1:5" x14ac:dyDescent="0.25">
      <c r="A250" s="19">
        <v>2019</v>
      </c>
      <c r="B250" s="17" t="s">
        <v>318</v>
      </c>
      <c r="C250" s="17" t="s">
        <v>325</v>
      </c>
      <c r="D250" s="17" t="s">
        <v>327</v>
      </c>
      <c r="E250" s="20"/>
    </row>
    <row r="251" spans="1:5" x14ac:dyDescent="0.25">
      <c r="A251" s="19">
        <v>2019</v>
      </c>
      <c r="B251" s="17" t="s">
        <v>319</v>
      </c>
      <c r="C251" s="17" t="s">
        <v>325</v>
      </c>
      <c r="D251" s="17" t="s">
        <v>327</v>
      </c>
      <c r="E251" s="20"/>
    </row>
    <row r="252" spans="1:5" x14ac:dyDescent="0.25">
      <c r="A252" s="19">
        <v>2019</v>
      </c>
      <c r="B252" s="17" t="s">
        <v>320</v>
      </c>
      <c r="C252" s="17" t="s">
        <v>325</v>
      </c>
      <c r="D252" s="17" t="s">
        <v>327</v>
      </c>
      <c r="E252" s="20"/>
    </row>
    <row r="253" spans="1:5" x14ac:dyDescent="0.25">
      <c r="A253" s="19">
        <v>2019</v>
      </c>
      <c r="B253" s="17" t="s">
        <v>321</v>
      </c>
      <c r="C253" s="17" t="s">
        <v>325</v>
      </c>
      <c r="D253" s="17" t="s">
        <v>327</v>
      </c>
      <c r="E253" s="20">
        <v>2112.31884057971</v>
      </c>
    </row>
    <row r="254" spans="1:5" x14ac:dyDescent="0.25">
      <c r="A254" s="19">
        <v>2019</v>
      </c>
      <c r="B254" s="17" t="s">
        <v>322</v>
      </c>
      <c r="C254" s="17" t="s">
        <v>325</v>
      </c>
      <c r="D254" s="17" t="s">
        <v>327</v>
      </c>
      <c r="E254" s="20">
        <v>17528.079710144924</v>
      </c>
    </row>
    <row r="255" spans="1:5" x14ac:dyDescent="0.25">
      <c r="A255" s="19">
        <v>2019</v>
      </c>
      <c r="B255" s="17" t="s">
        <v>323</v>
      </c>
      <c r="C255" s="17" t="s">
        <v>325</v>
      </c>
      <c r="D255" s="17" t="s">
        <v>327</v>
      </c>
      <c r="E255" s="20">
        <v>317.02898550724638</v>
      </c>
    </row>
    <row r="256" spans="1:5" x14ac:dyDescent="0.25">
      <c r="A256" s="19">
        <v>2019</v>
      </c>
      <c r="B256" s="17" t="s">
        <v>324</v>
      </c>
      <c r="C256" s="17" t="s">
        <v>325</v>
      </c>
      <c r="D256" s="17" t="s">
        <v>327</v>
      </c>
      <c r="E256" s="20">
        <v>1597.8260869565215</v>
      </c>
    </row>
    <row r="257" spans="1:6" x14ac:dyDescent="0.25">
      <c r="A257" s="19">
        <v>2019</v>
      </c>
      <c r="B257" s="17" t="s">
        <v>304</v>
      </c>
      <c r="C257" s="17" t="s">
        <v>265</v>
      </c>
      <c r="D257" s="17" t="s">
        <v>327</v>
      </c>
      <c r="E257" s="20">
        <v>1896.7391304347825</v>
      </c>
    </row>
    <row r="258" spans="1:6" x14ac:dyDescent="0.25">
      <c r="A258" s="19">
        <v>2019</v>
      </c>
      <c r="B258" s="17" t="s">
        <v>308</v>
      </c>
      <c r="C258" s="17" t="s">
        <v>265</v>
      </c>
      <c r="D258" s="17" t="s">
        <v>327</v>
      </c>
      <c r="E258" s="20">
        <v>1262.6811594202898</v>
      </c>
    </row>
    <row r="259" spans="1:6" x14ac:dyDescent="0.25">
      <c r="A259" s="19">
        <v>2019</v>
      </c>
      <c r="B259" s="17" t="s">
        <v>309</v>
      </c>
      <c r="C259" s="17" t="s">
        <v>265</v>
      </c>
      <c r="D259" s="17" t="s">
        <v>327</v>
      </c>
      <c r="E259" s="20">
        <v>1050.7246376811593</v>
      </c>
    </row>
    <row r="260" spans="1:6" x14ac:dyDescent="0.25">
      <c r="A260" s="19">
        <v>2019</v>
      </c>
      <c r="B260" s="17" t="s">
        <v>310</v>
      </c>
      <c r="C260" s="17" t="s">
        <v>265</v>
      </c>
      <c r="D260" s="17" t="s">
        <v>327</v>
      </c>
      <c r="E260" s="20">
        <v>642.21014492753613</v>
      </c>
    </row>
    <row r="261" spans="1:6" x14ac:dyDescent="0.25">
      <c r="A261" s="19">
        <v>2019</v>
      </c>
      <c r="B261" s="17" t="s">
        <v>311</v>
      </c>
      <c r="C261" s="17" t="s">
        <v>265</v>
      </c>
      <c r="D261" s="17" t="s">
        <v>327</v>
      </c>
      <c r="E261" s="20">
        <v>333.33333333333331</v>
      </c>
    </row>
    <row r="262" spans="1:6" x14ac:dyDescent="0.25">
      <c r="A262" s="19">
        <v>2019</v>
      </c>
      <c r="B262" s="17" t="s">
        <v>312</v>
      </c>
      <c r="C262" s="17" t="s">
        <v>265</v>
      </c>
      <c r="D262" s="17" t="s">
        <v>327</v>
      </c>
      <c r="E262" s="20">
        <v>742.75362318840575</v>
      </c>
    </row>
    <row r="263" spans="1:6" x14ac:dyDescent="0.25">
      <c r="A263" s="19">
        <v>2019</v>
      </c>
      <c r="B263" s="17" t="s">
        <v>313</v>
      </c>
      <c r="C263" s="17" t="s">
        <v>265</v>
      </c>
      <c r="D263" s="17" t="s">
        <v>327</v>
      </c>
      <c r="E263" s="20">
        <v>1421.195652173913</v>
      </c>
    </row>
    <row r="264" spans="1:6" x14ac:dyDescent="0.25">
      <c r="A264" s="19">
        <v>2019</v>
      </c>
      <c r="B264" s="17" t="s">
        <v>314</v>
      </c>
      <c r="C264" s="17" t="s">
        <v>265</v>
      </c>
      <c r="D264" s="17" t="s">
        <v>327</v>
      </c>
      <c r="E264" s="20">
        <v>289.85507246376807</v>
      </c>
    </row>
    <row r="265" spans="1:6" x14ac:dyDescent="0.25">
      <c r="A265" s="19">
        <v>2019</v>
      </c>
      <c r="B265" s="17" t="s">
        <v>315</v>
      </c>
      <c r="C265" s="17" t="s">
        <v>265</v>
      </c>
      <c r="D265" s="17" t="s">
        <v>327</v>
      </c>
      <c r="E265" s="20">
        <v>368.65942028985506</v>
      </c>
    </row>
    <row r="266" spans="1:6" x14ac:dyDescent="0.25">
      <c r="A266" s="19">
        <v>2019</v>
      </c>
      <c r="B266" s="17" t="s">
        <v>316</v>
      </c>
      <c r="C266" s="17" t="s">
        <v>265</v>
      </c>
      <c r="D266" s="17" t="s">
        <v>327</v>
      </c>
      <c r="E266" s="20">
        <v>141.30434782608694</v>
      </c>
    </row>
    <row r="267" spans="1:6" x14ac:dyDescent="0.25">
      <c r="A267" s="19">
        <v>2019</v>
      </c>
      <c r="B267" s="17" t="s">
        <v>317</v>
      </c>
      <c r="C267" s="17" t="s">
        <v>265</v>
      </c>
      <c r="D267" s="17" t="s">
        <v>327</v>
      </c>
      <c r="E267" s="20">
        <v>2073.369565217391</v>
      </c>
      <c r="F267" s="21">
        <f>E249+E267+E285</f>
        <v>11182.971014492752</v>
      </c>
    </row>
    <row r="268" spans="1:6" x14ac:dyDescent="0.25">
      <c r="A268" s="19">
        <v>2019</v>
      </c>
      <c r="B268" s="17" t="s">
        <v>318</v>
      </c>
      <c r="C268" s="17" t="s">
        <v>265</v>
      </c>
      <c r="D268" s="17" t="s">
        <v>327</v>
      </c>
      <c r="E268" s="20">
        <v>477.35507246376807</v>
      </c>
    </row>
    <row r="269" spans="1:6" x14ac:dyDescent="0.25">
      <c r="A269" s="19">
        <v>2019</v>
      </c>
      <c r="B269" s="17" t="s">
        <v>319</v>
      </c>
      <c r="C269" s="17" t="s">
        <v>265</v>
      </c>
      <c r="D269" s="17" t="s">
        <v>327</v>
      </c>
      <c r="E269" s="20">
        <v>28.985507246376809</v>
      </c>
    </row>
    <row r="270" spans="1:6" x14ac:dyDescent="0.25">
      <c r="A270" s="19">
        <v>2019</v>
      </c>
      <c r="B270" s="17" t="s">
        <v>320</v>
      </c>
      <c r="C270" s="17" t="s">
        <v>265</v>
      </c>
      <c r="D270" s="17" t="s">
        <v>327</v>
      </c>
      <c r="E270" s="20">
        <v>347.82608695652169</v>
      </c>
    </row>
    <row r="271" spans="1:6" x14ac:dyDescent="0.25">
      <c r="A271" s="19">
        <v>2019</v>
      </c>
      <c r="B271" s="17" t="s">
        <v>321</v>
      </c>
      <c r="C271" s="17" t="s">
        <v>265</v>
      </c>
      <c r="D271" s="17" t="s">
        <v>327</v>
      </c>
      <c r="E271" s="20">
        <v>897.64492753623176</v>
      </c>
    </row>
    <row r="272" spans="1:6" x14ac:dyDescent="0.25">
      <c r="A272" s="19">
        <v>2019</v>
      </c>
      <c r="B272" s="17" t="s">
        <v>322</v>
      </c>
      <c r="C272" s="17" t="s">
        <v>265</v>
      </c>
      <c r="D272" s="17" t="s">
        <v>327</v>
      </c>
      <c r="E272" s="20">
        <v>1158.514492753623</v>
      </c>
    </row>
    <row r="273" spans="1:5" x14ac:dyDescent="0.25">
      <c r="A273" s="19">
        <v>2019</v>
      </c>
      <c r="B273" s="17" t="s">
        <v>323</v>
      </c>
      <c r="C273" s="17" t="s">
        <v>265</v>
      </c>
      <c r="D273" s="17" t="s">
        <v>327</v>
      </c>
      <c r="E273" s="20">
        <v>156.70289855072463</v>
      </c>
    </row>
    <row r="274" spans="1:5" x14ac:dyDescent="0.25">
      <c r="A274" s="19">
        <v>2019</v>
      </c>
      <c r="B274" s="17" t="s">
        <v>324</v>
      </c>
      <c r="C274" s="17" t="s">
        <v>265</v>
      </c>
      <c r="D274" s="17" t="s">
        <v>327</v>
      </c>
      <c r="E274" s="20">
        <v>293.47826086956519</v>
      </c>
    </row>
    <row r="275" spans="1:5" x14ac:dyDescent="0.25">
      <c r="A275" s="19">
        <v>2019</v>
      </c>
      <c r="B275" s="17" t="s">
        <v>304</v>
      </c>
      <c r="C275" s="17" t="s">
        <v>326</v>
      </c>
      <c r="D275" s="17" t="s">
        <v>327</v>
      </c>
      <c r="E275" s="20">
        <v>1307.9710144927535</v>
      </c>
    </row>
    <row r="276" spans="1:5" x14ac:dyDescent="0.25">
      <c r="A276" s="19">
        <v>2019</v>
      </c>
      <c r="B276" s="17" t="s">
        <v>308</v>
      </c>
      <c r="C276" s="17" t="s">
        <v>326</v>
      </c>
      <c r="D276" s="17" t="s">
        <v>327</v>
      </c>
      <c r="E276" s="20">
        <v>1148.550724637681</v>
      </c>
    </row>
    <row r="277" spans="1:5" x14ac:dyDescent="0.25">
      <c r="A277" s="19">
        <v>2019</v>
      </c>
      <c r="B277" s="17" t="s">
        <v>309</v>
      </c>
      <c r="C277" s="17" t="s">
        <v>326</v>
      </c>
      <c r="D277" s="17" t="s">
        <v>327</v>
      </c>
      <c r="E277" s="20">
        <v>810.68840579710138</v>
      </c>
    </row>
    <row r="278" spans="1:5" x14ac:dyDescent="0.25">
      <c r="A278" s="19">
        <v>2019</v>
      </c>
      <c r="B278" s="17" t="s">
        <v>310</v>
      </c>
      <c r="C278" s="17" t="s">
        <v>326</v>
      </c>
      <c r="D278" s="17" t="s">
        <v>327</v>
      </c>
      <c r="E278" s="20">
        <v>335.14492753623188</v>
      </c>
    </row>
    <row r="279" spans="1:5" x14ac:dyDescent="0.25">
      <c r="A279" s="19">
        <v>2019</v>
      </c>
      <c r="B279" s="17" t="s">
        <v>311</v>
      </c>
      <c r="C279" s="17" t="s">
        <v>326</v>
      </c>
      <c r="D279" s="17" t="s">
        <v>327</v>
      </c>
      <c r="E279" s="20">
        <v>116.84782608695652</v>
      </c>
    </row>
    <row r="280" spans="1:5" x14ac:dyDescent="0.25">
      <c r="A280" s="19">
        <v>2019</v>
      </c>
      <c r="B280" s="17" t="s">
        <v>312</v>
      </c>
      <c r="C280" s="17" t="s">
        <v>326</v>
      </c>
      <c r="D280" s="17" t="s">
        <v>327</v>
      </c>
      <c r="E280" s="20">
        <v>286.231884057971</v>
      </c>
    </row>
    <row r="281" spans="1:5" x14ac:dyDescent="0.25">
      <c r="A281" s="19">
        <v>2019</v>
      </c>
      <c r="B281" s="17" t="s">
        <v>313</v>
      </c>
      <c r="C281" s="17" t="s">
        <v>326</v>
      </c>
      <c r="D281" s="17" t="s">
        <v>327</v>
      </c>
      <c r="E281" s="20">
        <v>719.20289855072463</v>
      </c>
    </row>
    <row r="282" spans="1:5" x14ac:dyDescent="0.25">
      <c r="A282" s="19">
        <v>2019</v>
      </c>
      <c r="B282" s="17" t="s">
        <v>314</v>
      </c>
      <c r="C282" s="17" t="s">
        <v>326</v>
      </c>
      <c r="D282" s="17" t="s">
        <v>327</v>
      </c>
      <c r="E282" s="20">
        <v>212.86231884057969</v>
      </c>
    </row>
    <row r="283" spans="1:5" x14ac:dyDescent="0.25">
      <c r="A283" s="19">
        <v>2019</v>
      </c>
      <c r="B283" s="17" t="s">
        <v>315</v>
      </c>
      <c r="C283" s="17" t="s">
        <v>326</v>
      </c>
      <c r="D283" s="17" t="s">
        <v>327</v>
      </c>
      <c r="E283" s="20">
        <v>906.70289855072451</v>
      </c>
    </row>
    <row r="284" spans="1:5" x14ac:dyDescent="0.25">
      <c r="A284" s="19">
        <v>2019</v>
      </c>
      <c r="B284" s="17" t="s">
        <v>316</v>
      </c>
      <c r="C284" s="17" t="s">
        <v>326</v>
      </c>
      <c r="D284" s="17" t="s">
        <v>327</v>
      </c>
      <c r="E284" s="20">
        <v>1799.81884057971</v>
      </c>
    </row>
    <row r="285" spans="1:5" x14ac:dyDescent="0.25">
      <c r="A285" s="19">
        <v>2019</v>
      </c>
      <c r="B285" s="17" t="s">
        <v>317</v>
      </c>
      <c r="C285" s="17" t="s">
        <v>326</v>
      </c>
      <c r="D285" s="17" t="s">
        <v>327</v>
      </c>
      <c r="E285" s="20">
        <v>6613.224637681159</v>
      </c>
    </row>
    <row r="286" spans="1:5" x14ac:dyDescent="0.25">
      <c r="A286" s="19">
        <v>2019</v>
      </c>
      <c r="B286" s="17" t="s">
        <v>318</v>
      </c>
      <c r="C286" s="17" t="s">
        <v>326</v>
      </c>
      <c r="D286" s="17" t="s">
        <v>327</v>
      </c>
      <c r="E286" s="20">
        <v>653.0797101449275</v>
      </c>
    </row>
    <row r="287" spans="1:5" x14ac:dyDescent="0.25">
      <c r="A287" s="19">
        <v>2019</v>
      </c>
      <c r="B287" s="17" t="s">
        <v>319</v>
      </c>
      <c r="C287" s="17" t="s">
        <v>326</v>
      </c>
      <c r="D287" s="17" t="s">
        <v>327</v>
      </c>
      <c r="E287" s="20">
        <v>83.333333333333329</v>
      </c>
    </row>
    <row r="288" spans="1:5" x14ac:dyDescent="0.25">
      <c r="A288" s="19">
        <v>2019</v>
      </c>
      <c r="B288" s="17" t="s">
        <v>320</v>
      </c>
      <c r="C288" s="17" t="s">
        <v>326</v>
      </c>
      <c r="D288" s="17" t="s">
        <v>327</v>
      </c>
      <c r="E288" s="20">
        <v>329.71014492753619</v>
      </c>
    </row>
    <row r="289" spans="1:5" x14ac:dyDescent="0.25">
      <c r="A289" s="19">
        <v>2019</v>
      </c>
      <c r="B289" s="17" t="s">
        <v>321</v>
      </c>
      <c r="C289" s="17" t="s">
        <v>326</v>
      </c>
      <c r="D289" s="17" t="s">
        <v>327</v>
      </c>
      <c r="E289" s="20">
        <v>1867.7536231884058</v>
      </c>
    </row>
    <row r="290" spans="1:5" x14ac:dyDescent="0.25">
      <c r="A290" s="19">
        <v>2019</v>
      </c>
      <c r="B290" s="17" t="s">
        <v>322</v>
      </c>
      <c r="C290" s="17" t="s">
        <v>326</v>
      </c>
      <c r="D290" s="17" t="s">
        <v>327</v>
      </c>
      <c r="E290" s="20">
        <v>1672.1014492753623</v>
      </c>
    </row>
    <row r="291" spans="1:5" x14ac:dyDescent="0.25">
      <c r="A291" s="19">
        <v>2019</v>
      </c>
      <c r="B291" s="17" t="s">
        <v>323</v>
      </c>
      <c r="C291" s="17" t="s">
        <v>326</v>
      </c>
      <c r="D291" s="17" t="s">
        <v>327</v>
      </c>
      <c r="E291" s="20">
        <v>291.66666666666663</v>
      </c>
    </row>
    <row r="292" spans="1:5" x14ac:dyDescent="0.25">
      <c r="A292" s="19">
        <v>2019</v>
      </c>
      <c r="B292" s="17" t="s">
        <v>324</v>
      </c>
      <c r="C292" s="17" t="s">
        <v>326</v>
      </c>
      <c r="D292" s="17" t="s">
        <v>327</v>
      </c>
      <c r="E292" s="20">
        <v>494.56521739130432</v>
      </c>
    </row>
    <row r="293" spans="1:5" x14ac:dyDescent="0.25">
      <c r="A293" s="19">
        <v>2021</v>
      </c>
      <c r="B293" s="17" t="s">
        <v>304</v>
      </c>
      <c r="C293" s="19" t="s">
        <v>305</v>
      </c>
      <c r="D293" s="17" t="s">
        <v>327</v>
      </c>
      <c r="E293" s="20">
        <v>6372.2659667541557</v>
      </c>
    </row>
    <row r="294" spans="1:5" x14ac:dyDescent="0.25">
      <c r="A294" s="19">
        <v>2021</v>
      </c>
      <c r="B294" s="17" t="s">
        <v>308</v>
      </c>
      <c r="C294" s="19" t="s">
        <v>305</v>
      </c>
      <c r="D294" s="17" t="s">
        <v>327</v>
      </c>
      <c r="E294" s="20">
        <v>1357.830271216098</v>
      </c>
    </row>
    <row r="295" spans="1:5" x14ac:dyDescent="0.25">
      <c r="A295" s="19">
        <v>2021</v>
      </c>
      <c r="B295" s="17" t="s">
        <v>309</v>
      </c>
      <c r="C295" s="19" t="s">
        <v>305</v>
      </c>
      <c r="D295" s="17" t="s">
        <v>327</v>
      </c>
      <c r="E295" s="20">
        <v>2191.8635170603675</v>
      </c>
    </row>
    <row r="296" spans="1:5" x14ac:dyDescent="0.25">
      <c r="A296" s="19">
        <v>2021</v>
      </c>
      <c r="B296" s="17" t="s">
        <v>310</v>
      </c>
      <c r="C296" s="19" t="s">
        <v>305</v>
      </c>
      <c r="D296" s="17" t="s">
        <v>327</v>
      </c>
      <c r="E296" s="20">
        <v>605.51181102362204</v>
      </c>
    </row>
    <row r="297" spans="1:5" x14ac:dyDescent="0.25">
      <c r="A297" s="19">
        <v>2021</v>
      </c>
      <c r="B297" s="17" t="s">
        <v>311</v>
      </c>
      <c r="C297" s="19" t="s">
        <v>305</v>
      </c>
      <c r="D297" s="17" t="s">
        <v>327</v>
      </c>
      <c r="E297" s="20">
        <v>247.15660542432195</v>
      </c>
    </row>
    <row r="298" spans="1:5" x14ac:dyDescent="0.25">
      <c r="A298" s="19">
        <v>2021</v>
      </c>
      <c r="B298" s="17" t="s">
        <v>312</v>
      </c>
      <c r="C298" s="19" t="s">
        <v>305</v>
      </c>
      <c r="D298" s="17" t="s">
        <v>327</v>
      </c>
      <c r="E298" s="20">
        <v>1620.0349956255468</v>
      </c>
    </row>
    <row r="299" spans="1:5" x14ac:dyDescent="0.25">
      <c r="A299" s="19">
        <v>2021</v>
      </c>
      <c r="B299" s="17" t="s">
        <v>313</v>
      </c>
      <c r="C299" s="19" t="s">
        <v>305</v>
      </c>
      <c r="D299" s="17" t="s">
        <v>327</v>
      </c>
      <c r="E299" s="20">
        <v>190.11373578302712</v>
      </c>
    </row>
    <row r="300" spans="1:5" x14ac:dyDescent="0.25">
      <c r="A300" s="19">
        <v>2021</v>
      </c>
      <c r="B300" s="17" t="s">
        <v>314</v>
      </c>
      <c r="C300" s="19" t="s">
        <v>305</v>
      </c>
      <c r="D300" s="17" t="s">
        <v>327</v>
      </c>
      <c r="E300" s="20">
        <v>1250.0437445319335</v>
      </c>
    </row>
    <row r="301" spans="1:5" x14ac:dyDescent="0.25">
      <c r="A301" s="19">
        <v>2021</v>
      </c>
      <c r="B301" s="17" t="s">
        <v>315</v>
      </c>
      <c r="C301" s="19" t="s">
        <v>305</v>
      </c>
      <c r="D301" s="17" t="s">
        <v>327</v>
      </c>
      <c r="E301" s="20">
        <v>0</v>
      </c>
    </row>
    <row r="302" spans="1:5" x14ac:dyDescent="0.25">
      <c r="A302" s="19">
        <v>2021</v>
      </c>
      <c r="B302" s="17" t="s">
        <v>316</v>
      </c>
      <c r="C302" s="19" t="s">
        <v>305</v>
      </c>
      <c r="D302" s="17" t="s">
        <v>327</v>
      </c>
      <c r="E302" s="20">
        <v>0</v>
      </c>
    </row>
    <row r="303" spans="1:5" x14ac:dyDescent="0.25">
      <c r="A303" s="19">
        <v>2021</v>
      </c>
      <c r="B303" s="17" t="s">
        <v>317</v>
      </c>
      <c r="C303" s="19" t="s">
        <v>305</v>
      </c>
      <c r="D303" s="17" t="s">
        <v>327</v>
      </c>
      <c r="E303" s="20">
        <v>2462.2047244094488</v>
      </c>
    </row>
    <row r="304" spans="1:5" x14ac:dyDescent="0.25">
      <c r="A304" s="19">
        <v>2021</v>
      </c>
      <c r="B304" s="17" t="s">
        <v>318</v>
      </c>
      <c r="C304" s="19" t="s">
        <v>305</v>
      </c>
      <c r="D304" s="17" t="s">
        <v>327</v>
      </c>
      <c r="E304" s="20">
        <v>0</v>
      </c>
    </row>
    <row r="305" spans="1:5" x14ac:dyDescent="0.25">
      <c r="A305" s="19">
        <v>2021</v>
      </c>
      <c r="B305" s="17" t="s">
        <v>319</v>
      </c>
      <c r="C305" s="19" t="s">
        <v>305</v>
      </c>
      <c r="D305" s="17" t="s">
        <v>327</v>
      </c>
      <c r="E305" s="20">
        <v>0</v>
      </c>
    </row>
    <row r="306" spans="1:5" x14ac:dyDescent="0.25">
      <c r="A306" s="19">
        <v>2021</v>
      </c>
      <c r="B306" s="17" t="s">
        <v>320</v>
      </c>
      <c r="C306" s="19" t="s">
        <v>305</v>
      </c>
      <c r="D306" s="17" t="s">
        <v>327</v>
      </c>
      <c r="E306" s="20">
        <v>0</v>
      </c>
    </row>
    <row r="307" spans="1:5" x14ac:dyDescent="0.25">
      <c r="A307" s="19">
        <v>2021</v>
      </c>
      <c r="B307" s="17" t="s">
        <v>321</v>
      </c>
      <c r="C307" s="19" t="s">
        <v>305</v>
      </c>
      <c r="D307" s="17" t="s">
        <v>327</v>
      </c>
      <c r="E307" s="20">
        <v>2087.4890638670167</v>
      </c>
    </row>
    <row r="308" spans="1:5" x14ac:dyDescent="0.25">
      <c r="A308" s="19">
        <v>2021</v>
      </c>
      <c r="B308" s="17" t="s">
        <v>322</v>
      </c>
      <c r="C308" s="19" t="s">
        <v>305</v>
      </c>
      <c r="D308" s="17" t="s">
        <v>327</v>
      </c>
      <c r="E308" s="20">
        <v>17646.894138232721</v>
      </c>
    </row>
    <row r="309" spans="1:5" x14ac:dyDescent="0.25">
      <c r="A309" s="19">
        <v>2021</v>
      </c>
      <c r="B309" s="17" t="s">
        <v>323</v>
      </c>
      <c r="C309" s="19" t="s">
        <v>305</v>
      </c>
      <c r="D309" s="17" t="s">
        <v>327</v>
      </c>
      <c r="E309" s="20">
        <v>278.56517935258091</v>
      </c>
    </row>
    <row r="310" spans="1:5" x14ac:dyDescent="0.25">
      <c r="A310" s="19">
        <v>2021</v>
      </c>
      <c r="B310" s="17" t="s">
        <v>324</v>
      </c>
      <c r="C310" s="19" t="s">
        <v>305</v>
      </c>
      <c r="D310" s="17" t="s">
        <v>327</v>
      </c>
      <c r="E310" s="20">
        <v>1749.8687664041993</v>
      </c>
    </row>
    <row r="311" spans="1:5" x14ac:dyDescent="0.25">
      <c r="A311" s="19">
        <v>2021</v>
      </c>
      <c r="B311" s="17" t="s">
        <v>304</v>
      </c>
      <c r="C311" s="17" t="s">
        <v>325</v>
      </c>
      <c r="D311" s="17" t="s">
        <v>327</v>
      </c>
      <c r="E311" s="20">
        <v>6733.158355205599</v>
      </c>
    </row>
    <row r="312" spans="1:5" x14ac:dyDescent="0.25">
      <c r="A312" s="19">
        <v>2021</v>
      </c>
      <c r="B312" s="17" t="s">
        <v>308</v>
      </c>
      <c r="C312" s="17" t="s">
        <v>325</v>
      </c>
      <c r="D312" s="17" t="s">
        <v>327</v>
      </c>
      <c r="E312" s="20">
        <v>1535.4330708661416</v>
      </c>
    </row>
    <row r="313" spans="1:5" x14ac:dyDescent="0.25">
      <c r="A313" s="19">
        <v>2021</v>
      </c>
      <c r="B313" s="17" t="s">
        <v>309</v>
      </c>
      <c r="C313" s="17" t="s">
        <v>325</v>
      </c>
      <c r="D313" s="17" t="s">
        <v>327</v>
      </c>
      <c r="E313" s="20">
        <v>2573.9282589676291</v>
      </c>
    </row>
    <row r="314" spans="1:5" x14ac:dyDescent="0.25">
      <c r="A314" s="19">
        <v>2021</v>
      </c>
      <c r="B314" s="17" t="s">
        <v>310</v>
      </c>
      <c r="C314" s="17" t="s">
        <v>325</v>
      </c>
      <c r="D314" s="17" t="s">
        <v>327</v>
      </c>
      <c r="E314" s="20">
        <v>730.53368328958879</v>
      </c>
    </row>
    <row r="315" spans="1:5" x14ac:dyDescent="0.25">
      <c r="A315" s="19">
        <v>2021</v>
      </c>
      <c r="B315" s="17" t="s">
        <v>311</v>
      </c>
      <c r="C315" s="17" t="s">
        <v>325</v>
      </c>
      <c r="D315" s="17" t="s">
        <v>327</v>
      </c>
      <c r="E315" s="20">
        <v>300.087489063867</v>
      </c>
    </row>
    <row r="316" spans="1:5" x14ac:dyDescent="0.25">
      <c r="A316" s="19">
        <v>2021</v>
      </c>
      <c r="B316" s="17" t="s">
        <v>312</v>
      </c>
      <c r="C316" s="17" t="s">
        <v>325</v>
      </c>
      <c r="D316" s="17" t="s">
        <v>327</v>
      </c>
      <c r="E316" s="20">
        <v>1812.7734033245845</v>
      </c>
    </row>
    <row r="317" spans="1:5" x14ac:dyDescent="0.25">
      <c r="A317" s="19">
        <v>2021</v>
      </c>
      <c r="B317" s="17" t="s">
        <v>313</v>
      </c>
      <c r="C317" s="17" t="s">
        <v>325</v>
      </c>
      <c r="D317" s="17" t="s">
        <v>327</v>
      </c>
      <c r="E317" s="20">
        <v>216.97287839020123</v>
      </c>
    </row>
    <row r="318" spans="1:5" x14ac:dyDescent="0.25">
      <c r="A318" s="19">
        <v>2021</v>
      </c>
      <c r="B318" s="17" t="s">
        <v>314</v>
      </c>
      <c r="C318" s="17" t="s">
        <v>325</v>
      </c>
      <c r="D318" s="17" t="s">
        <v>327</v>
      </c>
      <c r="E318" s="20">
        <v>1312.3359580052493</v>
      </c>
    </row>
    <row r="319" spans="1:5" x14ac:dyDescent="0.25">
      <c r="A319" s="19">
        <v>2021</v>
      </c>
      <c r="B319" s="17" t="s">
        <v>315</v>
      </c>
      <c r="C319" s="17" t="s">
        <v>325</v>
      </c>
      <c r="D319" s="17" t="s">
        <v>327</v>
      </c>
      <c r="E319" s="20">
        <v>0</v>
      </c>
    </row>
    <row r="320" spans="1:5" x14ac:dyDescent="0.25">
      <c r="A320" s="19">
        <v>2021</v>
      </c>
      <c r="B320" s="17" t="s">
        <v>316</v>
      </c>
      <c r="C320" s="17" t="s">
        <v>325</v>
      </c>
      <c r="D320" s="17" t="s">
        <v>327</v>
      </c>
      <c r="E320" s="20">
        <v>0</v>
      </c>
    </row>
    <row r="321" spans="1:5" x14ac:dyDescent="0.25">
      <c r="A321" s="19">
        <v>2021</v>
      </c>
      <c r="B321" s="17" t="s">
        <v>317</v>
      </c>
      <c r="C321" s="17" t="s">
        <v>325</v>
      </c>
      <c r="D321" s="17" t="s">
        <v>327</v>
      </c>
      <c r="E321" s="20">
        <v>2673.6657917760281</v>
      </c>
    </row>
    <row r="322" spans="1:5" x14ac:dyDescent="0.25">
      <c r="A322" s="19">
        <v>2021</v>
      </c>
      <c r="B322" s="17" t="s">
        <v>318</v>
      </c>
      <c r="C322" s="17" t="s">
        <v>325</v>
      </c>
      <c r="D322" s="17" t="s">
        <v>327</v>
      </c>
      <c r="E322" s="20">
        <v>0</v>
      </c>
    </row>
    <row r="323" spans="1:5" x14ac:dyDescent="0.25">
      <c r="A323" s="19">
        <v>2021</v>
      </c>
      <c r="B323" s="17" t="s">
        <v>319</v>
      </c>
      <c r="C323" s="17" t="s">
        <v>325</v>
      </c>
      <c r="D323" s="17" t="s">
        <v>327</v>
      </c>
      <c r="E323" s="20">
        <v>0</v>
      </c>
    </row>
    <row r="324" spans="1:5" x14ac:dyDescent="0.25">
      <c r="A324" s="19">
        <v>2021</v>
      </c>
      <c r="B324" s="17" t="s">
        <v>320</v>
      </c>
      <c r="C324" s="17" t="s">
        <v>325</v>
      </c>
      <c r="D324" s="17" t="s">
        <v>327</v>
      </c>
      <c r="E324" s="20">
        <v>0</v>
      </c>
    </row>
    <row r="325" spans="1:5" x14ac:dyDescent="0.25">
      <c r="A325" s="19">
        <v>2021</v>
      </c>
      <c r="B325" s="17" t="s">
        <v>321</v>
      </c>
      <c r="C325" s="17" t="s">
        <v>325</v>
      </c>
      <c r="D325" s="17" t="s">
        <v>327</v>
      </c>
      <c r="E325" s="20">
        <v>2336.8328958880138</v>
      </c>
    </row>
    <row r="326" spans="1:5" x14ac:dyDescent="0.25">
      <c r="A326" s="19">
        <v>2021</v>
      </c>
      <c r="B326" s="17" t="s">
        <v>322</v>
      </c>
      <c r="C326" s="17" t="s">
        <v>325</v>
      </c>
      <c r="D326" s="17" t="s">
        <v>327</v>
      </c>
      <c r="E326" s="20">
        <v>19389.326334208225</v>
      </c>
    </row>
    <row r="327" spans="1:5" x14ac:dyDescent="0.25">
      <c r="A327" s="19">
        <v>2021</v>
      </c>
      <c r="B327" s="17" t="s">
        <v>323</v>
      </c>
      <c r="C327" s="17" t="s">
        <v>325</v>
      </c>
      <c r="D327" s="17" t="s">
        <v>327</v>
      </c>
      <c r="E327" s="20">
        <v>332.45844269466318</v>
      </c>
    </row>
    <row r="328" spans="1:5" x14ac:dyDescent="0.25">
      <c r="A328" s="19">
        <v>2021</v>
      </c>
      <c r="B328" s="17" t="s">
        <v>324</v>
      </c>
      <c r="C328" s="17" t="s">
        <v>325</v>
      </c>
      <c r="D328" s="17" t="s">
        <v>327</v>
      </c>
      <c r="E328" s="20">
        <v>1828.5214348206473</v>
      </c>
    </row>
    <row r="329" spans="1:5" x14ac:dyDescent="0.25">
      <c r="A329" s="19">
        <v>2021</v>
      </c>
      <c r="B329" s="17" t="s">
        <v>304</v>
      </c>
      <c r="C329" s="17" t="s">
        <v>265</v>
      </c>
      <c r="D329" s="17" t="s">
        <v>327</v>
      </c>
      <c r="E329" s="20">
        <v>1855.6430446194227</v>
      </c>
    </row>
    <row r="330" spans="1:5" x14ac:dyDescent="0.25">
      <c r="A330" s="19">
        <v>2021</v>
      </c>
      <c r="B330" s="17" t="s">
        <v>308</v>
      </c>
      <c r="C330" s="17" t="s">
        <v>265</v>
      </c>
      <c r="D330" s="17" t="s">
        <v>327</v>
      </c>
      <c r="E330" s="20">
        <v>1196.8503937007874</v>
      </c>
    </row>
    <row r="331" spans="1:5" x14ac:dyDescent="0.25">
      <c r="A331" s="19">
        <v>2021</v>
      </c>
      <c r="B331" s="17" t="s">
        <v>309</v>
      </c>
      <c r="C331" s="17" t="s">
        <v>265</v>
      </c>
      <c r="D331" s="17" t="s">
        <v>327</v>
      </c>
      <c r="E331" s="20">
        <v>1266.8416447944007</v>
      </c>
    </row>
    <row r="332" spans="1:5" x14ac:dyDescent="0.25">
      <c r="A332" s="19">
        <v>2021</v>
      </c>
      <c r="B332" s="17" t="s">
        <v>310</v>
      </c>
      <c r="C332" s="17" t="s">
        <v>265</v>
      </c>
      <c r="D332" s="17" t="s">
        <v>327</v>
      </c>
      <c r="E332" s="20">
        <v>574.80314960629926</v>
      </c>
    </row>
    <row r="333" spans="1:5" x14ac:dyDescent="0.25">
      <c r="A333" s="19">
        <v>2021</v>
      </c>
      <c r="B333" s="17" t="s">
        <v>311</v>
      </c>
      <c r="C333" s="17" t="s">
        <v>265</v>
      </c>
      <c r="D333" s="17" t="s">
        <v>327</v>
      </c>
      <c r="E333" s="20">
        <v>326.33420822397198</v>
      </c>
    </row>
    <row r="334" spans="1:5" x14ac:dyDescent="0.25">
      <c r="A334" s="19">
        <v>2021</v>
      </c>
      <c r="B334" s="17" t="s">
        <v>312</v>
      </c>
      <c r="C334" s="17" t="s">
        <v>265</v>
      </c>
      <c r="D334" s="17" t="s">
        <v>327</v>
      </c>
      <c r="E334" s="20">
        <v>636.04549431321084</v>
      </c>
    </row>
    <row r="335" spans="1:5" x14ac:dyDescent="0.25">
      <c r="A335" s="19">
        <v>2021</v>
      </c>
      <c r="B335" s="17" t="s">
        <v>313</v>
      </c>
      <c r="C335" s="17" t="s">
        <v>265</v>
      </c>
      <c r="D335" s="17" t="s">
        <v>327</v>
      </c>
      <c r="E335" s="20">
        <v>1346.4566929133857</v>
      </c>
    </row>
    <row r="336" spans="1:5" x14ac:dyDescent="0.25">
      <c r="A336" s="19">
        <v>2021</v>
      </c>
      <c r="B336" s="17" t="s">
        <v>314</v>
      </c>
      <c r="C336" s="17" t="s">
        <v>265</v>
      </c>
      <c r="D336" s="17" t="s">
        <v>327</v>
      </c>
      <c r="E336" s="20">
        <v>289.588801399825</v>
      </c>
    </row>
    <row r="337" spans="1:6" x14ac:dyDescent="0.25">
      <c r="A337" s="19">
        <v>2021</v>
      </c>
      <c r="B337" s="17" t="s">
        <v>315</v>
      </c>
      <c r="C337" s="17" t="s">
        <v>265</v>
      </c>
      <c r="D337" s="17" t="s">
        <v>327</v>
      </c>
      <c r="E337" s="20">
        <v>310.58617672790899</v>
      </c>
    </row>
    <row r="338" spans="1:6" x14ac:dyDescent="0.25">
      <c r="A338" s="19">
        <v>2021</v>
      </c>
      <c r="B338" s="17" t="s">
        <v>316</v>
      </c>
      <c r="C338" s="17" t="s">
        <v>265</v>
      </c>
      <c r="D338" s="17" t="s">
        <v>327</v>
      </c>
      <c r="E338" s="20">
        <v>137.3578302712161</v>
      </c>
    </row>
    <row r="339" spans="1:6" x14ac:dyDescent="0.25">
      <c r="A339" s="19">
        <v>2021</v>
      </c>
      <c r="B339" s="17" t="s">
        <v>317</v>
      </c>
      <c r="C339" s="17" t="s">
        <v>265</v>
      </c>
      <c r="D339" s="17" t="s">
        <v>327</v>
      </c>
      <c r="E339" s="20">
        <v>2067.3665791776029</v>
      </c>
      <c r="F339" s="21"/>
    </row>
    <row r="340" spans="1:6" x14ac:dyDescent="0.25">
      <c r="A340" s="19">
        <v>2021</v>
      </c>
      <c r="B340" s="17" t="s">
        <v>318</v>
      </c>
      <c r="C340" s="17" t="s">
        <v>265</v>
      </c>
      <c r="D340" s="17" t="s">
        <v>327</v>
      </c>
      <c r="E340" s="20">
        <v>700.78740157480308</v>
      </c>
    </row>
    <row r="341" spans="1:6" x14ac:dyDescent="0.25">
      <c r="A341" s="19">
        <v>2021</v>
      </c>
      <c r="B341" s="17" t="s">
        <v>319</v>
      </c>
      <c r="C341" s="17" t="s">
        <v>265</v>
      </c>
      <c r="D341" s="17" t="s">
        <v>327</v>
      </c>
      <c r="E341" s="20">
        <v>26.246719160104988</v>
      </c>
    </row>
    <row r="342" spans="1:6" x14ac:dyDescent="0.25">
      <c r="A342" s="19">
        <v>2021</v>
      </c>
      <c r="B342" s="17" t="s">
        <v>320</v>
      </c>
      <c r="C342" s="17" t="s">
        <v>265</v>
      </c>
      <c r="D342" s="17" t="s">
        <v>327</v>
      </c>
      <c r="E342" s="20">
        <v>255.46806649168855</v>
      </c>
    </row>
    <row r="343" spans="1:6" x14ac:dyDescent="0.25">
      <c r="A343" s="19">
        <v>2021</v>
      </c>
      <c r="B343" s="17" t="s">
        <v>321</v>
      </c>
      <c r="C343" s="17" t="s">
        <v>265</v>
      </c>
      <c r="D343" s="17" t="s">
        <v>327</v>
      </c>
      <c r="E343" s="20">
        <v>833.77077865266835</v>
      </c>
    </row>
    <row r="344" spans="1:6" x14ac:dyDescent="0.25">
      <c r="A344" s="19">
        <v>2021</v>
      </c>
      <c r="B344" s="17" t="s">
        <v>322</v>
      </c>
      <c r="C344" s="17" t="s">
        <v>265</v>
      </c>
      <c r="D344" s="17" t="s">
        <v>327</v>
      </c>
      <c r="E344" s="20">
        <v>1104.98687664042</v>
      </c>
    </row>
    <row r="345" spans="1:6" x14ac:dyDescent="0.25">
      <c r="A345" s="19">
        <v>2021</v>
      </c>
      <c r="B345" s="17" t="s">
        <v>323</v>
      </c>
      <c r="C345" s="17" t="s">
        <v>265</v>
      </c>
      <c r="D345" s="17" t="s">
        <v>327</v>
      </c>
      <c r="E345" s="20">
        <v>134.7331583552056</v>
      </c>
    </row>
    <row r="346" spans="1:6" x14ac:dyDescent="0.25">
      <c r="A346" s="19">
        <v>2021</v>
      </c>
      <c r="B346" s="17" t="s">
        <v>324</v>
      </c>
      <c r="C346" s="17" t="s">
        <v>265</v>
      </c>
      <c r="D346" s="17" t="s">
        <v>327</v>
      </c>
      <c r="E346" s="20">
        <v>281.71478565179353</v>
      </c>
    </row>
    <row r="347" spans="1:6" x14ac:dyDescent="0.25">
      <c r="A347" s="19">
        <v>2021</v>
      </c>
      <c r="B347" s="17" t="s">
        <v>304</v>
      </c>
      <c r="C347" s="17" t="s">
        <v>326</v>
      </c>
      <c r="D347" s="17" t="s">
        <v>327</v>
      </c>
      <c r="E347" s="20">
        <v>1344.7069116360456</v>
      </c>
    </row>
    <row r="348" spans="1:6" x14ac:dyDescent="0.25">
      <c r="A348" s="19">
        <v>2021</v>
      </c>
      <c r="B348" s="17" t="s">
        <v>308</v>
      </c>
      <c r="C348" s="17" t="s">
        <v>326</v>
      </c>
      <c r="D348" s="17" t="s">
        <v>327</v>
      </c>
      <c r="E348" s="20">
        <v>1368.3289588801399</v>
      </c>
    </row>
    <row r="349" spans="1:6" x14ac:dyDescent="0.25">
      <c r="A349" s="19">
        <v>2021</v>
      </c>
      <c r="B349" s="17" t="s">
        <v>309</v>
      </c>
      <c r="C349" s="17" t="s">
        <v>326</v>
      </c>
      <c r="D349" s="17" t="s">
        <v>327</v>
      </c>
      <c r="E349" s="20">
        <v>902.01224846894138</v>
      </c>
    </row>
    <row r="350" spans="1:6" x14ac:dyDescent="0.25">
      <c r="A350" s="19">
        <v>2021</v>
      </c>
      <c r="B350" s="17" t="s">
        <v>310</v>
      </c>
      <c r="C350" s="17" t="s">
        <v>326</v>
      </c>
      <c r="D350" s="17" t="s">
        <v>327</v>
      </c>
      <c r="E350" s="20">
        <v>275.59055118110234</v>
      </c>
    </row>
    <row r="351" spans="1:6" x14ac:dyDescent="0.25">
      <c r="A351" s="19">
        <v>2021</v>
      </c>
      <c r="B351" s="17" t="s">
        <v>311</v>
      </c>
      <c r="C351" s="17" t="s">
        <v>326</v>
      </c>
      <c r="D351" s="17" t="s">
        <v>327</v>
      </c>
      <c r="E351" s="20">
        <v>119.86001749781278</v>
      </c>
    </row>
    <row r="352" spans="1:6" x14ac:dyDescent="0.25">
      <c r="A352" s="19">
        <v>2021</v>
      </c>
      <c r="B352" s="17" t="s">
        <v>312</v>
      </c>
      <c r="C352" s="17" t="s">
        <v>326</v>
      </c>
      <c r="D352" s="17" t="s">
        <v>327</v>
      </c>
      <c r="E352" s="20">
        <v>469.81627296587925</v>
      </c>
    </row>
    <row r="353" spans="1:5" x14ac:dyDescent="0.25">
      <c r="A353" s="19">
        <v>2021</v>
      </c>
      <c r="B353" s="17" t="s">
        <v>313</v>
      </c>
      <c r="C353" s="17" t="s">
        <v>326</v>
      </c>
      <c r="D353" s="17" t="s">
        <v>327</v>
      </c>
      <c r="E353" s="20">
        <v>572.17847769028867</v>
      </c>
    </row>
    <row r="354" spans="1:5" x14ac:dyDescent="0.25">
      <c r="A354" s="19">
        <v>2021</v>
      </c>
      <c r="B354" s="17" t="s">
        <v>314</v>
      </c>
      <c r="C354" s="17" t="s">
        <v>326</v>
      </c>
      <c r="D354" s="17" t="s">
        <v>327</v>
      </c>
      <c r="E354" s="20">
        <v>221.34733158355206</v>
      </c>
    </row>
    <row r="355" spans="1:5" x14ac:dyDescent="0.25">
      <c r="A355" s="19">
        <v>2021</v>
      </c>
      <c r="B355" s="17" t="s">
        <v>315</v>
      </c>
      <c r="C355" s="17" t="s">
        <v>326</v>
      </c>
      <c r="D355" s="17" t="s">
        <v>327</v>
      </c>
      <c r="E355" s="20">
        <v>1097.1128608923884</v>
      </c>
    </row>
    <row r="356" spans="1:5" x14ac:dyDescent="0.25">
      <c r="A356" s="19">
        <v>2021</v>
      </c>
      <c r="B356" s="17" t="s">
        <v>316</v>
      </c>
      <c r="C356" s="17" t="s">
        <v>326</v>
      </c>
      <c r="D356" s="17" t="s">
        <v>327</v>
      </c>
      <c r="E356" s="20">
        <v>2042.8696412948382</v>
      </c>
    </row>
    <row r="357" spans="1:5" x14ac:dyDescent="0.25">
      <c r="A357" s="19">
        <v>2021</v>
      </c>
      <c r="B357" s="17" t="s">
        <v>317</v>
      </c>
      <c r="C357" s="17" t="s">
        <v>326</v>
      </c>
      <c r="D357" s="17" t="s">
        <v>327</v>
      </c>
      <c r="E357" s="20">
        <v>6818.022747156605</v>
      </c>
    </row>
    <row r="358" spans="1:5" x14ac:dyDescent="0.25">
      <c r="A358" s="19">
        <v>2021</v>
      </c>
      <c r="B358" s="17" t="s">
        <v>318</v>
      </c>
      <c r="C358" s="17" t="s">
        <v>326</v>
      </c>
      <c r="D358" s="17" t="s">
        <v>327</v>
      </c>
      <c r="E358" s="20">
        <v>956.25546806649163</v>
      </c>
    </row>
    <row r="359" spans="1:5" x14ac:dyDescent="0.25">
      <c r="A359" s="19">
        <v>2021</v>
      </c>
      <c r="B359" s="17" t="s">
        <v>319</v>
      </c>
      <c r="C359" s="17" t="s">
        <v>326</v>
      </c>
      <c r="D359" s="17" t="s">
        <v>327</v>
      </c>
      <c r="E359" s="20">
        <v>109.36132983377078</v>
      </c>
    </row>
    <row r="360" spans="1:5" x14ac:dyDescent="0.25">
      <c r="A360" s="19">
        <v>2021</v>
      </c>
      <c r="B360" s="17" t="s">
        <v>320</v>
      </c>
      <c r="C360" s="17" t="s">
        <v>326</v>
      </c>
      <c r="D360" s="17" t="s">
        <v>327</v>
      </c>
      <c r="E360" s="20">
        <v>320.20997375328085</v>
      </c>
    </row>
    <row r="361" spans="1:5" x14ac:dyDescent="0.25">
      <c r="A361" s="19">
        <v>2021</v>
      </c>
      <c r="B361" s="17" t="s">
        <v>321</v>
      </c>
      <c r="C361" s="17" t="s">
        <v>326</v>
      </c>
      <c r="D361" s="17" t="s">
        <v>327</v>
      </c>
      <c r="E361" s="20">
        <v>2104.1119860017498</v>
      </c>
    </row>
    <row r="362" spans="1:5" x14ac:dyDescent="0.25">
      <c r="A362" s="19">
        <v>2021</v>
      </c>
      <c r="B362" s="17" t="s">
        <v>322</v>
      </c>
      <c r="C362" s="17" t="s">
        <v>326</v>
      </c>
      <c r="D362" s="17" t="s">
        <v>327</v>
      </c>
      <c r="E362" s="20">
        <v>2304.4619422572177</v>
      </c>
    </row>
    <row r="363" spans="1:5" x14ac:dyDescent="0.25">
      <c r="A363" s="19">
        <v>2021</v>
      </c>
      <c r="B363" s="17" t="s">
        <v>323</v>
      </c>
      <c r="C363" s="17" t="s">
        <v>326</v>
      </c>
      <c r="D363" s="17" t="s">
        <v>327</v>
      </c>
      <c r="E363" s="20">
        <v>403.32458442694661</v>
      </c>
    </row>
    <row r="364" spans="1:5" x14ac:dyDescent="0.25">
      <c r="A364" s="19">
        <v>2021</v>
      </c>
      <c r="B364" s="17" t="s">
        <v>324</v>
      </c>
      <c r="C364" s="17" t="s">
        <v>326</v>
      </c>
      <c r="D364" s="17" t="s">
        <v>327</v>
      </c>
      <c r="E364" s="20">
        <v>468.06649168853892</v>
      </c>
    </row>
    <row r="365" spans="1:5" x14ac:dyDescent="0.25">
      <c r="A365" s="19">
        <v>2023</v>
      </c>
      <c r="B365" s="17" t="s">
        <v>304</v>
      </c>
      <c r="C365" s="19" t="s">
        <v>305</v>
      </c>
      <c r="D365" s="17" t="s">
        <v>327</v>
      </c>
      <c r="E365" s="20">
        <v>5698.0137509549268</v>
      </c>
    </row>
    <row r="366" spans="1:5" x14ac:dyDescent="0.25">
      <c r="A366" s="19">
        <v>2023</v>
      </c>
      <c r="B366" s="17" t="s">
        <v>308</v>
      </c>
      <c r="C366" s="19" t="s">
        <v>305</v>
      </c>
      <c r="D366" s="17" t="s">
        <v>327</v>
      </c>
      <c r="E366" s="20">
        <v>2728.1894576012223</v>
      </c>
    </row>
    <row r="367" spans="1:5" x14ac:dyDescent="0.25">
      <c r="A367" s="19">
        <v>2023</v>
      </c>
      <c r="B367" s="17" t="s">
        <v>309</v>
      </c>
      <c r="C367" s="19" t="s">
        <v>305</v>
      </c>
      <c r="D367" s="17" t="s">
        <v>327</v>
      </c>
      <c r="E367" s="20">
        <v>2471.8105423987777</v>
      </c>
    </row>
    <row r="368" spans="1:5" x14ac:dyDescent="0.25">
      <c r="A368" s="19">
        <v>2023</v>
      </c>
      <c r="B368" s="17" t="s">
        <v>310</v>
      </c>
      <c r="C368" s="19" t="s">
        <v>305</v>
      </c>
      <c r="D368" s="17" t="s">
        <v>327</v>
      </c>
      <c r="E368" s="20">
        <v>498.01375095492745</v>
      </c>
    </row>
    <row r="369" spans="1:5" x14ac:dyDescent="0.25">
      <c r="A369" s="19">
        <v>2023</v>
      </c>
      <c r="B369" s="17" t="s">
        <v>311</v>
      </c>
      <c r="C369" s="19" t="s">
        <v>305</v>
      </c>
      <c r="D369" s="17" t="s">
        <v>327</v>
      </c>
      <c r="E369" s="20">
        <v>290.3743315508022</v>
      </c>
    </row>
    <row r="370" spans="1:5" x14ac:dyDescent="0.25">
      <c r="A370" s="19">
        <v>2023</v>
      </c>
      <c r="B370" s="17" t="s">
        <v>312</v>
      </c>
      <c r="C370" s="19" t="s">
        <v>305</v>
      </c>
      <c r="D370" s="17" t="s">
        <v>327</v>
      </c>
      <c r="E370" s="20">
        <v>1785.7906799083269</v>
      </c>
    </row>
    <row r="371" spans="1:5" x14ac:dyDescent="0.25">
      <c r="A371" s="19">
        <v>2023</v>
      </c>
      <c r="B371" s="17" t="s">
        <v>313</v>
      </c>
      <c r="C371" s="19" t="s">
        <v>305</v>
      </c>
      <c r="D371" s="17" t="s">
        <v>327</v>
      </c>
      <c r="E371" s="20">
        <v>410.61879297173419</v>
      </c>
    </row>
    <row r="372" spans="1:5" x14ac:dyDescent="0.25">
      <c r="A372" s="19">
        <v>2023</v>
      </c>
      <c r="B372" s="17" t="s">
        <v>314</v>
      </c>
      <c r="C372" s="19" t="s">
        <v>305</v>
      </c>
      <c r="D372" s="17" t="s">
        <v>327</v>
      </c>
      <c r="E372" s="20">
        <v>2061.1917494270438</v>
      </c>
    </row>
    <row r="373" spans="1:5" x14ac:dyDescent="0.25">
      <c r="A373" s="19">
        <v>2023</v>
      </c>
      <c r="B373" s="17" t="s">
        <v>315</v>
      </c>
      <c r="C373" s="19" t="s">
        <v>305</v>
      </c>
      <c r="D373" s="17" t="s">
        <v>327</v>
      </c>
      <c r="E373" s="20">
        <v>0</v>
      </c>
    </row>
    <row r="374" spans="1:5" x14ac:dyDescent="0.25">
      <c r="A374" s="19">
        <v>2023</v>
      </c>
      <c r="B374" s="17" t="s">
        <v>316</v>
      </c>
      <c r="C374" s="19" t="s">
        <v>305</v>
      </c>
      <c r="D374" s="17" t="s">
        <v>327</v>
      </c>
      <c r="E374" s="20">
        <v>0</v>
      </c>
    </row>
    <row r="375" spans="1:5" x14ac:dyDescent="0.25">
      <c r="A375" s="19">
        <v>2023</v>
      </c>
      <c r="B375" s="17" t="s">
        <v>317</v>
      </c>
      <c r="C375" s="19" t="s">
        <v>305</v>
      </c>
      <c r="D375" s="17" t="s">
        <v>327</v>
      </c>
      <c r="E375" s="20">
        <v>2728.1894576012223</v>
      </c>
    </row>
    <row r="376" spans="1:5" x14ac:dyDescent="0.25">
      <c r="A376" s="19">
        <v>2023</v>
      </c>
      <c r="B376" s="17" t="s">
        <v>318</v>
      </c>
      <c r="C376" s="19" t="s">
        <v>305</v>
      </c>
      <c r="D376" s="17" t="s">
        <v>327</v>
      </c>
      <c r="E376" s="20">
        <v>0</v>
      </c>
    </row>
    <row r="377" spans="1:5" x14ac:dyDescent="0.25">
      <c r="A377" s="19">
        <v>2023</v>
      </c>
      <c r="B377" s="17" t="s">
        <v>319</v>
      </c>
      <c r="C377" s="19" t="s">
        <v>305</v>
      </c>
      <c r="D377" s="17" t="s">
        <v>327</v>
      </c>
      <c r="E377" s="20">
        <v>0</v>
      </c>
    </row>
    <row r="378" spans="1:5" x14ac:dyDescent="0.25">
      <c r="A378" s="19">
        <v>2023</v>
      </c>
      <c r="B378" s="17" t="s">
        <v>320</v>
      </c>
      <c r="C378" s="19" t="s">
        <v>305</v>
      </c>
      <c r="D378" s="17" t="s">
        <v>327</v>
      </c>
      <c r="E378" s="20">
        <v>0</v>
      </c>
    </row>
    <row r="379" spans="1:5" x14ac:dyDescent="0.25">
      <c r="A379" s="19">
        <v>2023</v>
      </c>
      <c r="B379" s="17" t="s">
        <v>321</v>
      </c>
      <c r="C379" s="19" t="s">
        <v>305</v>
      </c>
      <c r="D379" s="17" t="s">
        <v>327</v>
      </c>
      <c r="E379" s="20">
        <v>2216.9595110771584</v>
      </c>
    </row>
    <row r="380" spans="1:5" x14ac:dyDescent="0.25">
      <c r="A380" s="19">
        <v>2023</v>
      </c>
      <c r="B380" s="17" t="s">
        <v>322</v>
      </c>
      <c r="C380" s="19" t="s">
        <v>305</v>
      </c>
      <c r="D380" s="17" t="s">
        <v>327</v>
      </c>
      <c r="E380" s="20">
        <v>18707.104660045836</v>
      </c>
    </row>
    <row r="381" spans="1:5" x14ac:dyDescent="0.25">
      <c r="A381" s="19">
        <v>2023</v>
      </c>
      <c r="B381" s="17" t="s">
        <v>323</v>
      </c>
      <c r="C381" s="19" t="s">
        <v>305</v>
      </c>
      <c r="D381" s="17" t="s">
        <v>327</v>
      </c>
      <c r="E381" s="20">
        <v>287.16577540106954</v>
      </c>
    </row>
    <row r="382" spans="1:5" x14ac:dyDescent="0.25">
      <c r="A382" s="19">
        <v>2023</v>
      </c>
      <c r="B382" s="17" t="s">
        <v>324</v>
      </c>
      <c r="C382" s="19" t="s">
        <v>305</v>
      </c>
      <c r="D382" s="17" t="s">
        <v>327</v>
      </c>
      <c r="E382" s="20">
        <v>1909.6256684491977</v>
      </c>
    </row>
    <row r="383" spans="1:5" x14ac:dyDescent="0.25">
      <c r="A383" s="19">
        <v>2023</v>
      </c>
      <c r="B383" s="17" t="s">
        <v>304</v>
      </c>
      <c r="C383" s="17" t="s">
        <v>325</v>
      </c>
      <c r="D383" s="17" t="s">
        <v>327</v>
      </c>
      <c r="E383" s="20">
        <v>7284.9503437738731</v>
      </c>
    </row>
    <row r="384" spans="1:5" x14ac:dyDescent="0.25">
      <c r="A384" s="19">
        <v>2023</v>
      </c>
      <c r="B384" s="17" t="s">
        <v>308</v>
      </c>
      <c r="C384" s="17" t="s">
        <v>325</v>
      </c>
      <c r="D384" s="17" t="s">
        <v>327</v>
      </c>
      <c r="E384" s="20">
        <v>1897.6317799847213</v>
      </c>
    </row>
    <row r="385" spans="1:5" x14ac:dyDescent="0.25">
      <c r="A385" s="19">
        <v>2023</v>
      </c>
      <c r="B385" s="17" t="s">
        <v>309</v>
      </c>
      <c r="C385" s="17" t="s">
        <v>325</v>
      </c>
      <c r="D385" s="17" t="s">
        <v>327</v>
      </c>
      <c r="E385" s="20">
        <v>2681.4362108479759</v>
      </c>
    </row>
    <row r="386" spans="1:5" x14ac:dyDescent="0.25">
      <c r="A386" s="19">
        <v>2023</v>
      </c>
      <c r="B386" s="17" t="s">
        <v>310</v>
      </c>
      <c r="C386" s="17" t="s">
        <v>325</v>
      </c>
      <c r="D386" s="17" t="s">
        <v>327</v>
      </c>
      <c r="E386" s="20">
        <v>521.00840336134456</v>
      </c>
    </row>
    <row r="387" spans="1:5" x14ac:dyDescent="0.25">
      <c r="A387" s="19">
        <v>2023</v>
      </c>
      <c r="B387" s="17" t="s">
        <v>311</v>
      </c>
      <c r="C387" s="17" t="s">
        <v>325</v>
      </c>
      <c r="D387" s="17" t="s">
        <v>327</v>
      </c>
      <c r="E387" s="20">
        <v>353.7051184110008</v>
      </c>
    </row>
    <row r="388" spans="1:5" x14ac:dyDescent="0.25">
      <c r="A388" s="19">
        <v>2023</v>
      </c>
      <c r="B388" s="17" t="s">
        <v>312</v>
      </c>
      <c r="C388" s="17" t="s">
        <v>325</v>
      </c>
      <c r="D388" s="17" t="s">
        <v>327</v>
      </c>
      <c r="E388" s="20">
        <v>1880.8250572956456</v>
      </c>
    </row>
    <row r="389" spans="1:5" x14ac:dyDescent="0.25">
      <c r="A389" s="19">
        <v>2023</v>
      </c>
      <c r="B389" s="17" t="s">
        <v>313</v>
      </c>
      <c r="C389" s="17" t="s">
        <v>325</v>
      </c>
      <c r="D389" s="17" t="s">
        <v>327</v>
      </c>
      <c r="E389" s="20">
        <v>430.09931245225363</v>
      </c>
    </row>
    <row r="390" spans="1:5" x14ac:dyDescent="0.25">
      <c r="A390" s="19">
        <v>2023</v>
      </c>
      <c r="B390" s="17" t="s">
        <v>314</v>
      </c>
      <c r="C390" s="17" t="s">
        <v>325</v>
      </c>
      <c r="D390" s="17" t="s">
        <v>327</v>
      </c>
      <c r="E390" s="20">
        <v>2153.5523300229183</v>
      </c>
    </row>
    <row r="391" spans="1:5" x14ac:dyDescent="0.25">
      <c r="A391" s="19">
        <v>2023</v>
      </c>
      <c r="B391" s="17" t="s">
        <v>315</v>
      </c>
      <c r="C391" s="17" t="s">
        <v>325</v>
      </c>
      <c r="D391" s="17" t="s">
        <v>327</v>
      </c>
      <c r="E391" s="20">
        <v>0</v>
      </c>
    </row>
    <row r="392" spans="1:5" x14ac:dyDescent="0.25">
      <c r="A392" s="19">
        <v>2023</v>
      </c>
      <c r="B392" s="17" t="s">
        <v>316</v>
      </c>
      <c r="C392" s="17" t="s">
        <v>325</v>
      </c>
      <c r="D392" s="17" t="s">
        <v>327</v>
      </c>
      <c r="E392" s="20">
        <v>0</v>
      </c>
    </row>
    <row r="393" spans="1:5" x14ac:dyDescent="0.25">
      <c r="A393" s="19">
        <v>2023</v>
      </c>
      <c r="B393" s="17" t="s">
        <v>317</v>
      </c>
      <c r="C393" s="17" t="s">
        <v>325</v>
      </c>
      <c r="D393" s="17" t="s">
        <v>327</v>
      </c>
      <c r="E393" s="20">
        <v>3015.2788388082508</v>
      </c>
    </row>
    <row r="394" spans="1:5" x14ac:dyDescent="0.25">
      <c r="A394" s="19">
        <v>2023</v>
      </c>
      <c r="B394" s="17" t="s">
        <v>318</v>
      </c>
      <c r="C394" s="17" t="s">
        <v>325</v>
      </c>
      <c r="D394" s="17" t="s">
        <v>327</v>
      </c>
      <c r="E394" s="20">
        <v>0</v>
      </c>
    </row>
    <row r="395" spans="1:5" x14ac:dyDescent="0.25">
      <c r="A395" s="19">
        <v>2023</v>
      </c>
      <c r="B395" s="17" t="s">
        <v>319</v>
      </c>
      <c r="C395" s="17" t="s">
        <v>325</v>
      </c>
      <c r="D395" s="17" t="s">
        <v>327</v>
      </c>
      <c r="E395" s="20">
        <v>0</v>
      </c>
    </row>
    <row r="396" spans="1:5" x14ac:dyDescent="0.25">
      <c r="A396" s="19">
        <v>2023</v>
      </c>
      <c r="B396" s="17" t="s">
        <v>320</v>
      </c>
      <c r="C396" s="17" t="s">
        <v>325</v>
      </c>
      <c r="D396" s="17" t="s">
        <v>327</v>
      </c>
      <c r="E396" s="20">
        <v>0</v>
      </c>
    </row>
    <row r="397" spans="1:5" x14ac:dyDescent="0.25">
      <c r="A397" s="19">
        <v>2023</v>
      </c>
      <c r="B397" s="17" t="s">
        <v>321</v>
      </c>
      <c r="C397" s="17" t="s">
        <v>325</v>
      </c>
      <c r="D397" s="17" t="s">
        <v>327</v>
      </c>
      <c r="E397" s="20">
        <v>2431.6271963330787</v>
      </c>
    </row>
    <row r="398" spans="1:5" x14ac:dyDescent="0.25">
      <c r="A398" s="19">
        <v>2023</v>
      </c>
      <c r="B398" s="17" t="s">
        <v>322</v>
      </c>
      <c r="C398" s="17" t="s">
        <v>325</v>
      </c>
      <c r="D398" s="17" t="s">
        <v>327</v>
      </c>
      <c r="E398" s="20">
        <v>20076.394194041255</v>
      </c>
    </row>
    <row r="399" spans="1:5" x14ac:dyDescent="0.25">
      <c r="A399" s="19">
        <v>2023</v>
      </c>
      <c r="B399" s="17" t="s">
        <v>323</v>
      </c>
      <c r="C399" s="17" t="s">
        <v>325</v>
      </c>
      <c r="D399" s="17" t="s">
        <v>327</v>
      </c>
      <c r="E399" s="20">
        <v>324.6753246753247</v>
      </c>
    </row>
    <row r="400" spans="1:5" x14ac:dyDescent="0.25">
      <c r="A400" s="19">
        <v>2023</v>
      </c>
      <c r="B400" s="17" t="s">
        <v>324</v>
      </c>
      <c r="C400" s="17" t="s">
        <v>325</v>
      </c>
      <c r="D400" s="17" t="s">
        <v>327</v>
      </c>
      <c r="E400" s="20">
        <v>2084.0336134453783</v>
      </c>
    </row>
    <row r="401" spans="1:6" x14ac:dyDescent="0.25">
      <c r="A401" s="19">
        <v>2023</v>
      </c>
      <c r="B401" s="17" t="s">
        <v>304</v>
      </c>
      <c r="C401" s="17" t="s">
        <v>265</v>
      </c>
      <c r="D401" s="17" t="s">
        <v>327</v>
      </c>
      <c r="E401" s="20">
        <v>1795.2635599694424</v>
      </c>
    </row>
    <row r="402" spans="1:6" x14ac:dyDescent="0.25">
      <c r="A402" s="19">
        <v>2023</v>
      </c>
      <c r="B402" s="17" t="s">
        <v>308</v>
      </c>
      <c r="C402" s="17" t="s">
        <v>265</v>
      </c>
      <c r="D402" s="17" t="s">
        <v>327</v>
      </c>
      <c r="E402" s="20">
        <v>1294.1176470588236</v>
      </c>
    </row>
    <row r="403" spans="1:6" x14ac:dyDescent="0.25">
      <c r="A403" s="19">
        <v>2023</v>
      </c>
      <c r="B403" s="17" t="s">
        <v>309</v>
      </c>
      <c r="C403" s="17" t="s">
        <v>265</v>
      </c>
      <c r="D403" s="17" t="s">
        <v>327</v>
      </c>
      <c r="E403" s="20">
        <v>1139.0374331550802</v>
      </c>
    </row>
    <row r="404" spans="1:6" x14ac:dyDescent="0.25">
      <c r="A404" s="19">
        <v>2023</v>
      </c>
      <c r="B404" s="17" t="s">
        <v>310</v>
      </c>
      <c r="C404" s="17" t="s">
        <v>265</v>
      </c>
      <c r="D404" s="17" t="s">
        <v>327</v>
      </c>
      <c r="E404" s="20">
        <v>549.27425515660809</v>
      </c>
    </row>
    <row r="405" spans="1:6" x14ac:dyDescent="0.25">
      <c r="A405" s="19">
        <v>2023</v>
      </c>
      <c r="B405" s="17" t="s">
        <v>311</v>
      </c>
      <c r="C405" s="17" t="s">
        <v>265</v>
      </c>
      <c r="D405" s="17" t="s">
        <v>327</v>
      </c>
      <c r="E405" s="20">
        <v>255.92055003819712</v>
      </c>
    </row>
    <row r="406" spans="1:6" x14ac:dyDescent="0.25">
      <c r="A406" s="19">
        <v>2023</v>
      </c>
      <c r="B406" s="17" t="s">
        <v>312</v>
      </c>
      <c r="C406" s="17" t="s">
        <v>265</v>
      </c>
      <c r="D406" s="17" t="s">
        <v>327</v>
      </c>
      <c r="E406" s="20">
        <v>735.67608861726512</v>
      </c>
    </row>
    <row r="407" spans="1:6" x14ac:dyDescent="0.25">
      <c r="A407" s="19">
        <v>2023</v>
      </c>
      <c r="B407" s="17" t="s">
        <v>313</v>
      </c>
      <c r="C407" s="17" t="s">
        <v>265</v>
      </c>
      <c r="D407" s="17" t="s">
        <v>327</v>
      </c>
      <c r="E407" s="20">
        <v>1133.6898395721926</v>
      </c>
    </row>
    <row r="408" spans="1:6" x14ac:dyDescent="0.25">
      <c r="A408" s="19">
        <v>2023</v>
      </c>
      <c r="B408" s="17" t="s">
        <v>314</v>
      </c>
      <c r="C408" s="17" t="s">
        <v>265</v>
      </c>
      <c r="D408" s="17" t="s">
        <v>327</v>
      </c>
      <c r="E408" s="20">
        <v>206.26432391138275</v>
      </c>
    </row>
    <row r="409" spans="1:6" x14ac:dyDescent="0.25">
      <c r="A409" s="19">
        <v>2023</v>
      </c>
      <c r="B409" s="17" t="s">
        <v>315</v>
      </c>
      <c r="C409" s="17" t="s">
        <v>265</v>
      </c>
      <c r="D409" s="17" t="s">
        <v>327</v>
      </c>
      <c r="E409" s="20">
        <v>329.25897631779986</v>
      </c>
    </row>
    <row r="410" spans="1:6" x14ac:dyDescent="0.25">
      <c r="A410" s="19">
        <v>2023</v>
      </c>
      <c r="B410" s="17" t="s">
        <v>316</v>
      </c>
      <c r="C410" s="17" t="s">
        <v>265</v>
      </c>
      <c r="D410" s="17" t="s">
        <v>327</v>
      </c>
      <c r="E410" s="20">
        <v>151.26050420168067</v>
      </c>
    </row>
    <row r="411" spans="1:6" x14ac:dyDescent="0.25">
      <c r="A411" s="19">
        <v>2023</v>
      </c>
      <c r="B411" s="17" t="s">
        <v>317</v>
      </c>
      <c r="C411" s="17" t="s">
        <v>265</v>
      </c>
      <c r="D411" s="17" t="s">
        <v>327</v>
      </c>
      <c r="E411" s="20">
        <v>2039.7249809014515</v>
      </c>
      <c r="F411" s="21"/>
    </row>
    <row r="412" spans="1:6" x14ac:dyDescent="0.25">
      <c r="A412" s="19">
        <v>2023</v>
      </c>
      <c r="B412" s="17" t="s">
        <v>318</v>
      </c>
      <c r="C412" s="17" t="s">
        <v>265</v>
      </c>
      <c r="D412" s="17" t="s">
        <v>327</v>
      </c>
      <c r="E412" s="20">
        <v>479.755538579068</v>
      </c>
    </row>
    <row r="413" spans="1:6" x14ac:dyDescent="0.25">
      <c r="A413" s="19">
        <v>2023</v>
      </c>
      <c r="B413" s="17" t="s">
        <v>319</v>
      </c>
      <c r="C413" s="17" t="s">
        <v>265</v>
      </c>
      <c r="D413" s="17" t="s">
        <v>327</v>
      </c>
      <c r="E413" s="20">
        <v>14.514896867838045</v>
      </c>
    </row>
    <row r="414" spans="1:6" x14ac:dyDescent="0.25">
      <c r="A414" s="19">
        <v>2023</v>
      </c>
      <c r="B414" s="17" t="s">
        <v>320</v>
      </c>
      <c r="C414" s="17" t="s">
        <v>265</v>
      </c>
      <c r="D414" s="17" t="s">
        <v>327</v>
      </c>
      <c r="E414" s="20">
        <v>413.292589763178</v>
      </c>
    </row>
    <row r="415" spans="1:6" x14ac:dyDescent="0.25">
      <c r="A415" s="19">
        <v>2023</v>
      </c>
      <c r="B415" s="17" t="s">
        <v>321</v>
      </c>
      <c r="C415" s="17" t="s">
        <v>265</v>
      </c>
      <c r="D415" s="17" t="s">
        <v>327</v>
      </c>
      <c r="E415" s="20">
        <v>818.94576012223069</v>
      </c>
    </row>
    <row r="416" spans="1:6" x14ac:dyDescent="0.25">
      <c r="A416" s="19">
        <v>2023</v>
      </c>
      <c r="B416" s="17" t="s">
        <v>322</v>
      </c>
      <c r="C416" s="17" t="s">
        <v>265</v>
      </c>
      <c r="D416" s="17" t="s">
        <v>327</v>
      </c>
      <c r="E416" s="20">
        <v>1197.860962566845</v>
      </c>
    </row>
    <row r="417" spans="1:5" x14ac:dyDescent="0.25">
      <c r="A417" s="19">
        <v>2023</v>
      </c>
      <c r="B417" s="17" t="s">
        <v>323</v>
      </c>
      <c r="C417" s="17" t="s">
        <v>265</v>
      </c>
      <c r="D417" s="17" t="s">
        <v>327</v>
      </c>
      <c r="E417" s="20">
        <v>81.741787624140571</v>
      </c>
    </row>
    <row r="418" spans="1:5" x14ac:dyDescent="0.25">
      <c r="A418" s="19">
        <v>2023</v>
      </c>
      <c r="B418" s="17" t="s">
        <v>324</v>
      </c>
      <c r="C418" s="17" t="s">
        <v>265</v>
      </c>
      <c r="D418" s="17" t="s">
        <v>327</v>
      </c>
      <c r="E418" s="20">
        <v>197.86096256684493</v>
      </c>
    </row>
    <row r="419" spans="1:5" x14ac:dyDescent="0.25">
      <c r="A419" s="19">
        <v>2023</v>
      </c>
      <c r="B419" s="17" t="s">
        <v>304</v>
      </c>
      <c r="C419" s="17" t="s">
        <v>326</v>
      </c>
      <c r="D419" s="17" t="s">
        <v>327</v>
      </c>
      <c r="E419" s="20">
        <v>1139.0374331550802</v>
      </c>
    </row>
    <row r="420" spans="1:5" x14ac:dyDescent="0.25">
      <c r="A420" s="19">
        <v>2023</v>
      </c>
      <c r="B420" s="17" t="s">
        <v>308</v>
      </c>
      <c r="C420" s="17" t="s">
        <v>326</v>
      </c>
      <c r="D420" s="17" t="s">
        <v>327</v>
      </c>
      <c r="E420" s="20">
        <v>903.7433155080214</v>
      </c>
    </row>
    <row r="421" spans="1:5" x14ac:dyDescent="0.25">
      <c r="A421" s="19">
        <v>2023</v>
      </c>
      <c r="B421" s="17" t="s">
        <v>309</v>
      </c>
      <c r="C421" s="17" t="s">
        <v>326</v>
      </c>
      <c r="D421" s="17" t="s">
        <v>327</v>
      </c>
      <c r="E421" s="20">
        <v>909.85485103132169</v>
      </c>
    </row>
    <row r="422" spans="1:5" x14ac:dyDescent="0.25">
      <c r="A422" s="19">
        <v>2023</v>
      </c>
      <c r="B422" s="17" t="s">
        <v>310</v>
      </c>
      <c r="C422" s="17" t="s">
        <v>326</v>
      </c>
      <c r="D422" s="17" t="s">
        <v>327</v>
      </c>
      <c r="E422" s="20">
        <v>287.24216959511079</v>
      </c>
    </row>
    <row r="423" spans="1:5" x14ac:dyDescent="0.25">
      <c r="A423" s="19">
        <v>2023</v>
      </c>
      <c r="B423" s="17" t="s">
        <v>311</v>
      </c>
      <c r="C423" s="17" t="s">
        <v>326</v>
      </c>
      <c r="D423" s="17" t="s">
        <v>327</v>
      </c>
      <c r="E423" s="20">
        <v>155.08021390374333</v>
      </c>
    </row>
    <row r="424" spans="1:5" x14ac:dyDescent="0.25">
      <c r="A424" s="19">
        <v>2023</v>
      </c>
      <c r="B424" s="17" t="s">
        <v>312</v>
      </c>
      <c r="C424" s="17" t="s">
        <v>326</v>
      </c>
      <c r="D424" s="17" t="s">
        <v>327</v>
      </c>
      <c r="E424" s="20">
        <v>407.94499618029033</v>
      </c>
    </row>
    <row r="425" spans="1:5" x14ac:dyDescent="0.25">
      <c r="A425" s="19">
        <v>2023</v>
      </c>
      <c r="B425" s="17" t="s">
        <v>313</v>
      </c>
      <c r="C425" s="17" t="s">
        <v>326</v>
      </c>
      <c r="D425" s="17" t="s">
        <v>327</v>
      </c>
      <c r="E425" s="20">
        <v>470.58823529411768</v>
      </c>
    </row>
    <row r="426" spans="1:5" x14ac:dyDescent="0.25">
      <c r="A426" s="19">
        <v>2023</v>
      </c>
      <c r="B426" s="17" t="s">
        <v>314</v>
      </c>
      <c r="C426" s="17" t="s">
        <v>326</v>
      </c>
      <c r="D426" s="17" t="s">
        <v>327</v>
      </c>
      <c r="E426" s="20">
        <v>331.55080213903744</v>
      </c>
    </row>
    <row r="427" spans="1:5" x14ac:dyDescent="0.25">
      <c r="A427" s="19">
        <v>2023</v>
      </c>
      <c r="B427" s="17" t="s">
        <v>315</v>
      </c>
      <c r="C427" s="17" t="s">
        <v>326</v>
      </c>
      <c r="D427" s="17" t="s">
        <v>327</v>
      </c>
      <c r="E427" s="20">
        <v>882.35294117647061</v>
      </c>
    </row>
    <row r="428" spans="1:5" x14ac:dyDescent="0.25">
      <c r="A428" s="19">
        <v>2023</v>
      </c>
      <c r="B428" s="17" t="s">
        <v>316</v>
      </c>
      <c r="C428" s="17" t="s">
        <v>326</v>
      </c>
      <c r="D428" s="17" t="s">
        <v>327</v>
      </c>
      <c r="E428" s="20">
        <v>1828.1130634071812</v>
      </c>
    </row>
    <row r="429" spans="1:5" x14ac:dyDescent="0.25">
      <c r="A429" s="19">
        <v>2023</v>
      </c>
      <c r="B429" s="17" t="s">
        <v>317</v>
      </c>
      <c r="C429" s="17" t="s">
        <v>326</v>
      </c>
      <c r="D429" s="17" t="s">
        <v>327</v>
      </c>
      <c r="E429" s="20">
        <v>6839.5721925133694</v>
      </c>
    </row>
    <row r="430" spans="1:5" x14ac:dyDescent="0.25">
      <c r="A430" s="19">
        <v>2023</v>
      </c>
      <c r="B430" s="17" t="s">
        <v>318</v>
      </c>
      <c r="C430" s="17" t="s">
        <v>326</v>
      </c>
      <c r="D430" s="17" t="s">
        <v>327</v>
      </c>
      <c r="E430" s="20">
        <v>704.35446906035145</v>
      </c>
    </row>
    <row r="431" spans="1:5" x14ac:dyDescent="0.25">
      <c r="A431" s="19">
        <v>2023</v>
      </c>
      <c r="B431" s="17" t="s">
        <v>319</v>
      </c>
      <c r="C431" s="17" t="s">
        <v>326</v>
      </c>
      <c r="D431" s="17" t="s">
        <v>327</v>
      </c>
      <c r="E431" s="20">
        <v>77.158135981665396</v>
      </c>
    </row>
    <row r="432" spans="1:5" x14ac:dyDescent="0.25">
      <c r="A432" s="19">
        <v>2023</v>
      </c>
      <c r="B432" s="17" t="s">
        <v>320</v>
      </c>
      <c r="C432" s="17" t="s">
        <v>326</v>
      </c>
      <c r="D432" s="17" t="s">
        <v>327</v>
      </c>
      <c r="E432" s="20">
        <v>284.18640183346065</v>
      </c>
    </row>
    <row r="433" spans="1:10" x14ac:dyDescent="0.25">
      <c r="A433" s="19">
        <v>2023</v>
      </c>
      <c r="B433" s="17" t="s">
        <v>321</v>
      </c>
      <c r="C433" s="17" t="s">
        <v>326</v>
      </c>
      <c r="D433" s="17" t="s">
        <v>327</v>
      </c>
      <c r="E433" s="20">
        <v>2060.3514132925898</v>
      </c>
    </row>
    <row r="434" spans="1:10" x14ac:dyDescent="0.25">
      <c r="A434" s="19">
        <v>2023</v>
      </c>
      <c r="B434" s="17" t="s">
        <v>322</v>
      </c>
      <c r="C434" s="17" t="s">
        <v>326</v>
      </c>
      <c r="D434" s="17" t="s">
        <v>327</v>
      </c>
      <c r="E434" s="20">
        <v>2287.2421695951107</v>
      </c>
    </row>
    <row r="435" spans="1:10" x14ac:dyDescent="0.25">
      <c r="A435" s="19">
        <v>2023</v>
      </c>
      <c r="B435" s="17" t="s">
        <v>323</v>
      </c>
      <c r="C435" s="17" t="s">
        <v>326</v>
      </c>
      <c r="D435" s="17" t="s">
        <v>327</v>
      </c>
      <c r="E435" s="20">
        <v>255.15660809778458</v>
      </c>
    </row>
    <row r="436" spans="1:10" x14ac:dyDescent="0.25">
      <c r="A436" s="19">
        <v>2023</v>
      </c>
      <c r="B436" s="17" t="s">
        <v>324</v>
      </c>
      <c r="C436" s="17" t="s">
        <v>326</v>
      </c>
      <c r="D436" s="17" t="s">
        <v>327</v>
      </c>
      <c r="E436" s="20">
        <v>328.49503437738736</v>
      </c>
    </row>
    <row r="437" spans="1:10" x14ac:dyDescent="0.25">
      <c r="E437" s="30"/>
      <c r="F437" s="21"/>
    </row>
    <row r="438" spans="1:10" ht="17.25" x14ac:dyDescent="0.25">
      <c r="A438" s="58" t="s">
        <v>328</v>
      </c>
      <c r="F438" s="21"/>
    </row>
    <row r="439" spans="1:10" x14ac:dyDescent="0.25">
      <c r="A439" s="59" t="s">
        <v>329</v>
      </c>
      <c r="E439" s="21"/>
      <c r="H439" s="21"/>
      <c r="I439" s="21"/>
      <c r="J439" s="21"/>
    </row>
    <row r="440" spans="1:10" x14ac:dyDescent="0.25">
      <c r="H440" s="21"/>
      <c r="I440" s="21"/>
      <c r="J440" s="21"/>
    </row>
    <row r="441" spans="1:10" x14ac:dyDescent="0.25">
      <c r="H441" s="21"/>
      <c r="I441" s="21"/>
      <c r="J441" s="21"/>
    </row>
    <row r="442" spans="1:10" x14ac:dyDescent="0.25">
      <c r="F442" s="56"/>
    </row>
  </sheetData>
  <autoFilter ref="A4:E441" xr:uid="{38DBAAC5-0A35-4D08-916D-D47CD486BB3F}"/>
  <hyperlinks>
    <hyperlink ref="I5" r:id="rId1" xr:uid="{E53C9F14-F9DE-494E-86F2-F3DA7EF78BA4}"/>
  </hyperlinks>
  <pageMargins left="0.7" right="0.7" top="0.75" bottom="0.75" header="0.3" footer="0.3"/>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F115-A2F0-49CA-B06B-DF4CF7261550}">
  <dimension ref="A1:F16"/>
  <sheetViews>
    <sheetView workbookViewId="0">
      <selection activeCell="K10" sqref="K10"/>
    </sheetView>
  </sheetViews>
  <sheetFormatPr defaultColWidth="11.5703125" defaultRowHeight="15" x14ac:dyDescent="0.25"/>
  <cols>
    <col min="1" max="6" width="11.5703125" style="41"/>
    <col min="7" max="11" width="6.140625" style="41" customWidth="1"/>
    <col min="12" max="12" width="3" style="41" customWidth="1"/>
    <col min="13" max="15" width="6.28515625" style="41" customWidth="1"/>
    <col min="16" max="16384" width="11.5703125" style="41"/>
  </cols>
  <sheetData>
    <row r="1" spans="1:6" x14ac:dyDescent="0.25">
      <c r="A1" s="15" t="s">
        <v>843</v>
      </c>
    </row>
    <row r="2" spans="1:6" x14ac:dyDescent="0.25">
      <c r="A2" s="41" t="s">
        <v>839</v>
      </c>
    </row>
    <row r="4" spans="1:6" x14ac:dyDescent="0.25">
      <c r="A4" s="15" t="s">
        <v>844</v>
      </c>
    </row>
    <row r="5" spans="1:6" x14ac:dyDescent="0.25">
      <c r="A5" s="81"/>
      <c r="B5" s="81" t="s">
        <v>527</v>
      </c>
      <c r="C5" s="81" t="s">
        <v>528</v>
      </c>
      <c r="D5" s="81" t="s">
        <v>845</v>
      </c>
      <c r="E5" s="81" t="s">
        <v>846</v>
      </c>
    </row>
    <row r="6" spans="1:6" x14ac:dyDescent="0.25">
      <c r="A6" s="41" t="s">
        <v>559</v>
      </c>
      <c r="B6" s="78">
        <v>1475.7333000000001</v>
      </c>
      <c r="C6" s="78">
        <v>1165.3971200000001</v>
      </c>
      <c r="D6" s="78">
        <v>37.808529999999998</v>
      </c>
      <c r="E6" s="78">
        <v>45.488039999999998</v>
      </c>
      <c r="F6" s="78"/>
    </row>
    <row r="7" spans="1:6" x14ac:dyDescent="0.25">
      <c r="A7" s="41" t="s">
        <v>560</v>
      </c>
      <c r="B7" s="78">
        <v>2833.6673700000001</v>
      </c>
      <c r="C7" s="78">
        <v>1473.27451</v>
      </c>
      <c r="D7" s="78">
        <v>177.21835000000002</v>
      </c>
      <c r="E7" s="78">
        <v>1351.4451999999999</v>
      </c>
      <c r="F7" s="78"/>
    </row>
    <row r="8" spans="1:6" x14ac:dyDescent="0.25">
      <c r="A8" s="41" t="s">
        <v>561</v>
      </c>
      <c r="B8" s="78">
        <v>1002.4454899999999</v>
      </c>
      <c r="C8" s="78">
        <v>687.44643000000008</v>
      </c>
      <c r="D8" s="78">
        <v>58.717190000000002</v>
      </c>
      <c r="E8" s="78">
        <v>22.733560000000001</v>
      </c>
      <c r="F8" s="78"/>
    </row>
    <row r="9" spans="1:6" x14ac:dyDescent="0.25">
      <c r="A9" s="41" t="s">
        <v>562</v>
      </c>
      <c r="B9" s="78">
        <v>3071.6387799999998</v>
      </c>
      <c r="C9" s="78">
        <v>1704.8023700000001</v>
      </c>
      <c r="D9" s="78">
        <v>140.16898</v>
      </c>
      <c r="E9" s="78">
        <v>805.18147999999997</v>
      </c>
      <c r="F9" s="78"/>
    </row>
    <row r="10" spans="1:6" x14ac:dyDescent="0.25">
      <c r="A10" s="41" t="s">
        <v>563</v>
      </c>
      <c r="B10" s="78">
        <v>581.11977000000002</v>
      </c>
      <c r="C10" s="78">
        <v>455.40562</v>
      </c>
      <c r="D10" s="78">
        <v>24.2761</v>
      </c>
      <c r="E10" s="78">
        <v>86.406850000000006</v>
      </c>
      <c r="F10" s="78"/>
    </row>
    <row r="11" spans="1:6" x14ac:dyDescent="0.25">
      <c r="A11" s="41" t="s">
        <v>564</v>
      </c>
      <c r="B11" s="78">
        <v>591.08988999999997</v>
      </c>
      <c r="C11" s="78">
        <v>280.55896000000001</v>
      </c>
      <c r="D11" s="78">
        <v>24.823049999999999</v>
      </c>
      <c r="E11" s="78">
        <v>15.4178</v>
      </c>
      <c r="F11" s="78"/>
    </row>
    <row r="12" spans="1:6" x14ac:dyDescent="0.25">
      <c r="A12" s="41" t="s">
        <v>565</v>
      </c>
      <c r="B12" s="78">
        <v>321.09881999999999</v>
      </c>
      <c r="C12" s="78">
        <v>255.18875</v>
      </c>
      <c r="D12" s="78">
        <v>11.046940000000001</v>
      </c>
      <c r="E12" s="78">
        <v>28.697900000000001</v>
      </c>
      <c r="F12" s="78"/>
    </row>
    <row r="13" spans="1:6" x14ac:dyDescent="0.25">
      <c r="A13" s="41" t="s">
        <v>577</v>
      </c>
      <c r="B13" s="78">
        <v>344.62152000000003</v>
      </c>
      <c r="C13" s="78">
        <v>252.44354999999999</v>
      </c>
      <c r="D13" s="78">
        <v>8.2938099999999988</v>
      </c>
      <c r="E13" s="78">
        <v>31.428270000000001</v>
      </c>
      <c r="F13" s="78"/>
    </row>
    <row r="14" spans="1:6" x14ac:dyDescent="0.25">
      <c r="A14" s="41" t="s">
        <v>567</v>
      </c>
      <c r="B14" s="78">
        <v>600.60739000000001</v>
      </c>
      <c r="C14" s="78">
        <v>470.46456999999998</v>
      </c>
      <c r="D14" s="78">
        <v>2.2528099999999998</v>
      </c>
      <c r="E14" s="78">
        <v>29.459759999999999</v>
      </c>
      <c r="F14" s="78"/>
    </row>
    <row r="15" spans="1:6" x14ac:dyDescent="0.25">
      <c r="A15" s="41" t="s">
        <v>568</v>
      </c>
      <c r="B15" s="78">
        <v>445.08648999999997</v>
      </c>
      <c r="C15" s="78">
        <v>286.19033000000002</v>
      </c>
      <c r="D15" s="78">
        <v>5.4968500000000002</v>
      </c>
      <c r="E15" s="78">
        <v>19.981540000000003</v>
      </c>
      <c r="F15" s="78"/>
    </row>
    <row r="16" spans="1:6" x14ac:dyDescent="0.25">
      <c r="B16" s="78"/>
      <c r="C16" s="78"/>
      <c r="D16" s="78"/>
      <c r="E16" s="78"/>
    </row>
  </sheetData>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D606-8BDF-4D3A-AB9E-C58C313EB2D6}">
  <dimension ref="A1:L17"/>
  <sheetViews>
    <sheetView zoomScaleNormal="100" workbookViewId="0">
      <selection activeCell="L19" sqref="L19"/>
    </sheetView>
  </sheetViews>
  <sheetFormatPr defaultColWidth="11.5703125" defaultRowHeight="15" x14ac:dyDescent="0.25"/>
  <cols>
    <col min="1" max="1" width="19" style="41" customWidth="1"/>
    <col min="2" max="7" width="8.42578125" style="41" customWidth="1"/>
    <col min="8" max="16384" width="11.5703125" style="41"/>
  </cols>
  <sheetData>
    <row r="1" spans="1:12" x14ac:dyDescent="0.25">
      <c r="A1" s="15" t="s">
        <v>847</v>
      </c>
    </row>
    <row r="2" spans="1:12" x14ac:dyDescent="0.25">
      <c r="A2" s="15" t="s">
        <v>848</v>
      </c>
    </row>
    <row r="3" spans="1:12" x14ac:dyDescent="0.25">
      <c r="A3" s="41" t="s">
        <v>839</v>
      </c>
    </row>
    <row r="5" spans="1:12" x14ac:dyDescent="0.25">
      <c r="A5" s="181"/>
      <c r="B5" s="181">
        <v>2003</v>
      </c>
      <c r="C5" s="181"/>
      <c r="D5" s="181">
        <v>2023</v>
      </c>
      <c r="E5" s="181"/>
      <c r="F5" s="181">
        <v>2003</v>
      </c>
      <c r="G5" s="181"/>
      <c r="H5" s="181">
        <v>2023</v>
      </c>
      <c r="I5" s="181"/>
    </row>
    <row r="6" spans="1:12" x14ac:dyDescent="0.25">
      <c r="A6" s="81"/>
      <c r="B6" s="81" t="s">
        <v>535</v>
      </c>
      <c r="C6" s="81" t="s">
        <v>849</v>
      </c>
      <c r="D6" s="81" t="s">
        <v>535</v>
      </c>
      <c r="E6" s="81" t="s">
        <v>849</v>
      </c>
      <c r="F6" s="81" t="s">
        <v>850</v>
      </c>
      <c r="G6" s="81" t="s">
        <v>851</v>
      </c>
      <c r="H6" s="81" t="s">
        <v>850</v>
      </c>
      <c r="I6" s="81" t="s">
        <v>851</v>
      </c>
    </row>
    <row r="7" spans="1:12" x14ac:dyDescent="0.25">
      <c r="A7" s="41" t="s">
        <v>562</v>
      </c>
      <c r="B7" s="88">
        <v>1512.7684099999999</v>
      </c>
      <c r="C7" s="88">
        <v>671.49892999999997</v>
      </c>
      <c r="D7" s="88">
        <v>2695.0487499999999</v>
      </c>
      <c r="E7" s="88">
        <v>2221.5613800000001</v>
      </c>
      <c r="F7" s="77">
        <v>0.69257475140382774</v>
      </c>
      <c r="G7" s="86">
        <v>0.30742524859617226</v>
      </c>
      <c r="H7" s="77">
        <v>0.54815181166296789</v>
      </c>
      <c r="I7" s="86">
        <v>0.45184818833703211</v>
      </c>
      <c r="J7" s="88"/>
      <c r="K7" s="86"/>
      <c r="L7" s="88"/>
    </row>
    <row r="8" spans="1:12" x14ac:dyDescent="0.25">
      <c r="A8" s="41" t="s">
        <v>560</v>
      </c>
      <c r="B8" s="88">
        <v>1324.6511399999999</v>
      </c>
      <c r="C8" s="88">
        <v>745.08470000000023</v>
      </c>
      <c r="D8" s="88">
        <v>2336.27765</v>
      </c>
      <c r="E8" s="88">
        <v>2147.8825800000004</v>
      </c>
      <c r="F8" s="77">
        <v>0.64000976085914407</v>
      </c>
      <c r="G8" s="86">
        <v>0.35999023914085593</v>
      </c>
      <c r="H8" s="77">
        <v>0.52100672816501914</v>
      </c>
      <c r="I8" s="86">
        <v>0.47899327183498086</v>
      </c>
      <c r="J8" s="88"/>
      <c r="K8" s="86"/>
      <c r="L8" s="88"/>
    </row>
    <row r="9" spans="1:12" x14ac:dyDescent="0.25">
      <c r="A9" s="41" t="s">
        <v>559</v>
      </c>
      <c r="B9" s="88">
        <v>625.12788</v>
      </c>
      <c r="C9" s="88">
        <v>490.24160999999998</v>
      </c>
      <c r="D9" s="88">
        <v>1461.7451999999998</v>
      </c>
      <c r="E9" s="88">
        <v>1217.1937500000001</v>
      </c>
      <c r="F9" s="77">
        <v>0.56046707894080905</v>
      </c>
      <c r="G9" s="86">
        <v>0.43953292105919095</v>
      </c>
      <c r="H9" s="77">
        <v>0.54564334136841741</v>
      </c>
      <c r="I9" s="86">
        <v>0.45435665863158259</v>
      </c>
      <c r="J9" s="88"/>
      <c r="K9" s="86"/>
      <c r="L9" s="88"/>
    </row>
    <row r="10" spans="1:12" x14ac:dyDescent="0.25">
      <c r="A10" s="41" t="s">
        <v>561</v>
      </c>
      <c r="B10" s="88">
        <v>457.60813999999999</v>
      </c>
      <c r="C10" s="88">
        <v>252.71509999999998</v>
      </c>
      <c r="D10" s="88">
        <v>1188.76017</v>
      </c>
      <c r="E10" s="88">
        <v>559.8489400000002</v>
      </c>
      <c r="F10" s="77">
        <v>0.6442252121724189</v>
      </c>
      <c r="G10" s="86">
        <v>0.3557747878275811</v>
      </c>
      <c r="H10" s="77">
        <v>0.67983185218564934</v>
      </c>
      <c r="I10" s="86">
        <v>0.32016814781435066</v>
      </c>
      <c r="J10" s="88"/>
      <c r="K10" s="86"/>
      <c r="L10" s="88"/>
    </row>
    <row r="11" spans="1:12" x14ac:dyDescent="0.25">
      <c r="A11" s="41" t="s">
        <v>563</v>
      </c>
      <c r="B11" s="88">
        <v>234.70577</v>
      </c>
      <c r="C11" s="88">
        <v>202.77189999999999</v>
      </c>
      <c r="D11" s="88">
        <v>559.75139999999999</v>
      </c>
      <c r="E11" s="88">
        <v>501.05008999999995</v>
      </c>
      <c r="F11" s="77">
        <v>0.53649771427190784</v>
      </c>
      <c r="G11" s="86">
        <v>0.46350228572809216</v>
      </c>
      <c r="H11" s="77">
        <v>0.52766837648389808</v>
      </c>
      <c r="I11" s="86">
        <v>0.47233162351610192</v>
      </c>
      <c r="J11" s="88"/>
      <c r="K11" s="86"/>
      <c r="L11" s="88"/>
    </row>
    <row r="12" spans="1:12" x14ac:dyDescent="0.25">
      <c r="A12" s="41" t="s">
        <v>567</v>
      </c>
      <c r="B12" s="88">
        <v>91.133660000000006</v>
      </c>
      <c r="C12" s="88">
        <v>17.711229999999997</v>
      </c>
      <c r="D12" s="88">
        <v>725.14339000000007</v>
      </c>
      <c r="E12" s="88">
        <v>348.18137999999999</v>
      </c>
      <c r="F12" s="77">
        <v>0.83728009647490109</v>
      </c>
      <c r="G12" s="86">
        <v>0.16271990352509891</v>
      </c>
      <c r="H12" s="77">
        <v>0.67560482182853188</v>
      </c>
      <c r="I12" s="86">
        <v>0.32439517817146812</v>
      </c>
      <c r="J12" s="88"/>
      <c r="K12" s="86"/>
      <c r="L12" s="88"/>
    </row>
    <row r="13" spans="1:12" x14ac:dyDescent="0.25">
      <c r="A13" s="41" t="s">
        <v>564</v>
      </c>
      <c r="B13" s="88">
        <v>62.194980000000001</v>
      </c>
      <c r="C13" s="88">
        <v>39.138400000000004</v>
      </c>
      <c r="D13" s="88">
        <v>602.24258999999995</v>
      </c>
      <c r="E13" s="88">
        <v>294.22931000000005</v>
      </c>
      <c r="F13" s="77">
        <v>0.6137659673446203</v>
      </c>
      <c r="G13" s="86">
        <v>0.3862340326553797</v>
      </c>
      <c r="H13" s="77">
        <v>0.67179193235169998</v>
      </c>
      <c r="I13" s="86">
        <v>0.32820806764830002</v>
      </c>
      <c r="J13" s="88"/>
      <c r="K13" s="86"/>
      <c r="L13" s="88"/>
    </row>
    <row r="14" spans="1:12" x14ac:dyDescent="0.25">
      <c r="A14" s="41" t="s">
        <v>568</v>
      </c>
      <c r="B14" s="88">
        <v>79.894509999999997</v>
      </c>
      <c r="C14" s="88">
        <v>24.336710000000007</v>
      </c>
      <c r="D14" s="88">
        <v>579.20441000000005</v>
      </c>
      <c r="E14" s="88">
        <v>157.56926000000001</v>
      </c>
      <c r="F14" s="77">
        <v>0.766512279142468</v>
      </c>
      <c r="G14" s="86">
        <v>0.233487720857532</v>
      </c>
      <c r="H14" s="77">
        <v>0.78613614137432464</v>
      </c>
      <c r="I14" s="86">
        <v>0.21386385862567536</v>
      </c>
      <c r="J14" s="88"/>
      <c r="K14" s="86"/>
      <c r="L14" s="88"/>
    </row>
    <row r="15" spans="1:12" x14ac:dyDescent="0.25">
      <c r="A15" s="41" t="s">
        <v>577</v>
      </c>
      <c r="B15" s="88">
        <v>72.700479999999999</v>
      </c>
      <c r="C15" s="88">
        <v>19.61873000000001</v>
      </c>
      <c r="D15" s="88">
        <v>465.17169000000001</v>
      </c>
      <c r="E15" s="88">
        <v>140.18719000000002</v>
      </c>
      <c r="F15" s="77">
        <v>0.78749027423436557</v>
      </c>
      <c r="G15" s="86">
        <v>0.21250972576563443</v>
      </c>
      <c r="H15" s="77">
        <v>0.77670380717114684</v>
      </c>
      <c r="I15" s="86">
        <v>0.22329619282885316</v>
      </c>
      <c r="J15" s="88"/>
      <c r="K15" s="86"/>
      <c r="L15" s="88"/>
    </row>
    <row r="16" spans="1:12" x14ac:dyDescent="0.25">
      <c r="A16" s="41" t="s">
        <v>565</v>
      </c>
      <c r="B16" s="88">
        <v>73.004279999999994</v>
      </c>
      <c r="C16" s="88">
        <v>25.831300000000002</v>
      </c>
      <c r="D16" s="88">
        <v>456.18495000000001</v>
      </c>
      <c r="E16" s="88">
        <v>131.14956000000001</v>
      </c>
      <c r="F16" s="77">
        <v>0.73864371514792548</v>
      </c>
      <c r="G16" s="86">
        <v>0.26135628485207452</v>
      </c>
      <c r="H16" s="77">
        <v>0.77670380717114684</v>
      </c>
      <c r="I16" s="86">
        <v>0.22329619282885316</v>
      </c>
      <c r="J16" s="88"/>
      <c r="K16" s="86"/>
      <c r="L16" s="88"/>
    </row>
    <row r="17" spans="2:9" x14ac:dyDescent="0.25">
      <c r="B17" s="88"/>
      <c r="C17" s="88"/>
      <c r="D17" s="88"/>
      <c r="E17" s="88"/>
      <c r="F17" s="77"/>
      <c r="G17" s="86"/>
      <c r="H17" s="77"/>
      <c r="I17" s="86"/>
    </row>
  </sheetData>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DE49-5AB3-4AC4-BDCB-8A1E8C97DA08}">
  <dimension ref="A1:G23"/>
  <sheetViews>
    <sheetView zoomScaleNormal="100" workbookViewId="0">
      <selection activeCell="I21" sqref="I21"/>
    </sheetView>
  </sheetViews>
  <sheetFormatPr defaultColWidth="11.5703125" defaultRowHeight="15" x14ac:dyDescent="0.25"/>
  <cols>
    <col min="1" max="16384" width="11.5703125" style="41"/>
  </cols>
  <sheetData>
    <row r="1" spans="1:7" x14ac:dyDescent="0.25">
      <c r="A1" s="15" t="s">
        <v>852</v>
      </c>
    </row>
    <row r="2" spans="1:7" x14ac:dyDescent="0.25">
      <c r="A2" s="41" t="s">
        <v>839</v>
      </c>
    </row>
    <row r="4" spans="1:7" x14ac:dyDescent="0.25">
      <c r="A4" s="15" t="s">
        <v>298</v>
      </c>
    </row>
    <row r="5" spans="1:7" ht="45" x14ac:dyDescent="0.25">
      <c r="A5" s="82"/>
      <c r="B5" s="81" t="s">
        <v>536</v>
      </c>
      <c r="C5" s="92" t="s">
        <v>594</v>
      </c>
      <c r="D5" s="92" t="s">
        <v>595</v>
      </c>
      <c r="E5" s="92" t="s">
        <v>596</v>
      </c>
      <c r="F5" s="92" t="s">
        <v>597</v>
      </c>
      <c r="G5" s="92" t="s">
        <v>598</v>
      </c>
    </row>
    <row r="6" spans="1:7" x14ac:dyDescent="0.25">
      <c r="A6" s="41" t="s">
        <v>559</v>
      </c>
      <c r="B6" s="79">
        <v>50.5</v>
      </c>
      <c r="C6" s="79">
        <v>584.1</v>
      </c>
      <c r="D6" s="79">
        <v>178.8</v>
      </c>
      <c r="E6" s="79">
        <v>230.5</v>
      </c>
      <c r="F6" s="79">
        <v>157</v>
      </c>
      <c r="G6" s="79">
        <v>1.3</v>
      </c>
    </row>
    <row r="7" spans="1:7" x14ac:dyDescent="0.25">
      <c r="A7" s="41" t="s">
        <v>560</v>
      </c>
      <c r="B7" s="79">
        <v>53.6</v>
      </c>
      <c r="C7" s="79">
        <v>1084.8</v>
      </c>
      <c r="D7" s="79">
        <v>329.9</v>
      </c>
      <c r="E7" s="79">
        <v>274</v>
      </c>
      <c r="F7" s="79">
        <v>331.7</v>
      </c>
      <c r="G7" s="79">
        <v>11.1</v>
      </c>
    </row>
    <row r="8" spans="1:7" x14ac:dyDescent="0.25">
      <c r="A8" s="41" t="s">
        <v>561</v>
      </c>
      <c r="B8" s="79">
        <v>24.2</v>
      </c>
      <c r="C8" s="79">
        <v>234.3</v>
      </c>
      <c r="D8" s="79">
        <v>162.79999999999998</v>
      </c>
      <c r="E8" s="79">
        <v>62.8</v>
      </c>
      <c r="F8" s="79">
        <v>53.9</v>
      </c>
      <c r="G8" s="79">
        <v>0.4</v>
      </c>
    </row>
    <row r="9" spans="1:7" x14ac:dyDescent="0.25">
      <c r="A9" s="41" t="s">
        <v>562</v>
      </c>
      <c r="B9" s="79">
        <v>216.9</v>
      </c>
      <c r="C9" s="79">
        <v>1090.4000000000001</v>
      </c>
      <c r="D9" s="79">
        <v>331.1</v>
      </c>
      <c r="E9" s="79">
        <v>98.3</v>
      </c>
      <c r="F9" s="79">
        <v>313.7</v>
      </c>
      <c r="G9" s="79">
        <v>103.6</v>
      </c>
    </row>
    <row r="10" spans="1:7" x14ac:dyDescent="0.25">
      <c r="A10" s="41" t="s">
        <v>563</v>
      </c>
      <c r="B10" s="79">
        <v>40.9</v>
      </c>
      <c r="C10" s="79">
        <v>271.8</v>
      </c>
      <c r="D10" s="79">
        <v>54.599999999999994</v>
      </c>
      <c r="E10" s="79">
        <v>18.3</v>
      </c>
      <c r="F10" s="79">
        <v>51.8</v>
      </c>
      <c r="G10" s="79">
        <v>56.5</v>
      </c>
    </row>
    <row r="11" spans="1:7" x14ac:dyDescent="0.25">
      <c r="A11" s="41" t="s">
        <v>564</v>
      </c>
      <c r="B11" s="79">
        <v>17.2</v>
      </c>
      <c r="C11" s="79">
        <v>186.7</v>
      </c>
      <c r="D11" s="79">
        <v>37.700000000000003</v>
      </c>
      <c r="E11" s="79">
        <v>22.7</v>
      </c>
      <c r="F11" s="79">
        <v>25.7</v>
      </c>
      <c r="G11" s="79">
        <v>4.0999999999999996</v>
      </c>
    </row>
    <row r="12" spans="1:7" x14ac:dyDescent="0.25">
      <c r="A12" s="41" t="s">
        <v>565</v>
      </c>
      <c r="B12" s="79">
        <v>2.2000000000000002</v>
      </c>
      <c r="C12" s="79">
        <v>66.5</v>
      </c>
      <c r="D12" s="79">
        <v>25.5</v>
      </c>
      <c r="E12" s="79">
        <v>18.899999999999999</v>
      </c>
      <c r="F12" s="79">
        <v>15.1</v>
      </c>
      <c r="G12" s="79">
        <v>0.2</v>
      </c>
    </row>
    <row r="13" spans="1:7" x14ac:dyDescent="0.25">
      <c r="A13" s="41" t="s">
        <v>577</v>
      </c>
      <c r="B13" s="79">
        <v>6.1</v>
      </c>
      <c r="C13" s="79">
        <v>46.6</v>
      </c>
      <c r="D13" s="79">
        <v>66.3</v>
      </c>
      <c r="E13" s="79">
        <v>6.6</v>
      </c>
      <c r="F13" s="79">
        <v>12.2</v>
      </c>
      <c r="G13" s="79">
        <v>0</v>
      </c>
    </row>
    <row r="14" spans="1:7" x14ac:dyDescent="0.25">
      <c r="A14" s="41" t="s">
        <v>567</v>
      </c>
      <c r="B14" s="79">
        <v>5.5</v>
      </c>
      <c r="C14" s="79">
        <v>156.30000000000001</v>
      </c>
      <c r="D14" s="79">
        <v>123.8</v>
      </c>
      <c r="E14" s="79">
        <v>26.3</v>
      </c>
      <c r="F14" s="79">
        <v>32.200000000000003</v>
      </c>
      <c r="G14" s="79">
        <v>4</v>
      </c>
    </row>
    <row r="15" spans="1:7" x14ac:dyDescent="0.25">
      <c r="A15" s="41" t="s">
        <v>568</v>
      </c>
      <c r="B15" s="79">
        <v>10.3</v>
      </c>
      <c r="C15" s="79">
        <v>72.3</v>
      </c>
      <c r="D15" s="79">
        <v>47</v>
      </c>
      <c r="E15" s="79">
        <v>7.2</v>
      </c>
      <c r="F15" s="79">
        <v>12.5</v>
      </c>
      <c r="G15" s="79">
        <v>8.3000000000000007</v>
      </c>
    </row>
    <row r="16" spans="1:7" x14ac:dyDescent="0.25">
      <c r="B16" s="79"/>
      <c r="C16" s="79"/>
      <c r="D16" s="79"/>
      <c r="E16" s="79"/>
      <c r="F16" s="79"/>
      <c r="G16" s="79"/>
    </row>
    <row r="17" spans="2:7" x14ac:dyDescent="0.25">
      <c r="B17" s="79"/>
      <c r="C17" s="79"/>
      <c r="D17" s="79"/>
      <c r="E17" s="79"/>
      <c r="F17" s="79"/>
      <c r="G17" s="79"/>
    </row>
    <row r="18" spans="2:7" x14ac:dyDescent="0.25">
      <c r="B18" s="79"/>
      <c r="C18" s="79"/>
      <c r="D18" s="79"/>
      <c r="E18" s="79"/>
      <c r="F18" s="79"/>
      <c r="G18" s="79"/>
    </row>
    <row r="19" spans="2:7" x14ac:dyDescent="0.25">
      <c r="B19" s="79"/>
      <c r="C19" s="79"/>
      <c r="D19" s="79"/>
      <c r="E19" s="79"/>
      <c r="F19" s="79"/>
      <c r="G19" s="79"/>
    </row>
    <row r="20" spans="2:7" x14ac:dyDescent="0.25">
      <c r="B20" s="79"/>
      <c r="C20" s="79"/>
      <c r="D20" s="79"/>
      <c r="E20" s="79"/>
      <c r="F20" s="79"/>
      <c r="G20" s="79"/>
    </row>
    <row r="21" spans="2:7" x14ac:dyDescent="0.25">
      <c r="B21" s="79"/>
      <c r="C21" s="190"/>
      <c r="D21" s="190"/>
      <c r="E21" s="190"/>
      <c r="F21" s="79"/>
      <c r="G21" s="79"/>
    </row>
    <row r="22" spans="2:7" x14ac:dyDescent="0.25">
      <c r="B22" s="79"/>
      <c r="C22" s="79"/>
      <c r="D22" s="79"/>
      <c r="E22" s="79"/>
      <c r="F22" s="79"/>
      <c r="G22" s="79"/>
    </row>
    <row r="23" spans="2:7" x14ac:dyDescent="0.25">
      <c r="B23" s="79"/>
      <c r="C23" s="79"/>
      <c r="D23" s="79"/>
      <c r="E23" s="79"/>
      <c r="F23" s="79"/>
      <c r="G23" s="79"/>
    </row>
  </sheetData>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78A2-C598-4D43-BDCD-38A0E9795BA7}">
  <dimension ref="A1:E24"/>
  <sheetViews>
    <sheetView zoomScaleNormal="100" workbookViewId="0">
      <selection activeCell="G23" sqref="G23"/>
    </sheetView>
  </sheetViews>
  <sheetFormatPr defaultColWidth="11.5703125" defaultRowHeight="15" x14ac:dyDescent="0.25"/>
  <cols>
    <col min="1" max="1" width="11.5703125" style="196"/>
    <col min="2" max="4" width="17.7109375" style="196" customWidth="1"/>
    <col min="5" max="16384" width="11.5703125" style="196"/>
  </cols>
  <sheetData>
    <row r="1" spans="1:5" ht="17.25" x14ac:dyDescent="0.25">
      <c r="A1" s="195" t="s">
        <v>853</v>
      </c>
    </row>
    <row r="2" spans="1:5" x14ac:dyDescent="0.25">
      <c r="A2" s="196" t="s">
        <v>276</v>
      </c>
    </row>
    <row r="4" spans="1:5" x14ac:dyDescent="0.25">
      <c r="A4" s="194"/>
      <c r="B4" s="194" t="s">
        <v>854</v>
      </c>
      <c r="C4" s="194" t="s">
        <v>855</v>
      </c>
      <c r="D4" s="194" t="s">
        <v>653</v>
      </c>
    </row>
    <row r="5" spans="1:5" x14ac:dyDescent="0.25">
      <c r="A5" s="196" t="s">
        <v>577</v>
      </c>
      <c r="B5" s="75">
        <v>417</v>
      </c>
      <c r="C5" s="75">
        <v>96.6</v>
      </c>
      <c r="D5" s="75">
        <v>83.5</v>
      </c>
      <c r="E5" s="75"/>
    </row>
    <row r="6" spans="1:5" x14ac:dyDescent="0.25">
      <c r="A6" s="196" t="s">
        <v>563</v>
      </c>
      <c r="B6" s="75">
        <v>129.5</v>
      </c>
      <c r="C6" s="75">
        <v>907</v>
      </c>
      <c r="E6" s="75"/>
    </row>
    <row r="7" spans="1:5" x14ac:dyDescent="0.25">
      <c r="A7" s="196" t="s">
        <v>562</v>
      </c>
      <c r="B7" s="75">
        <v>1087.5</v>
      </c>
      <c r="C7" s="75">
        <v>2837.4</v>
      </c>
      <c r="D7" s="75">
        <v>851.5</v>
      </c>
      <c r="E7" s="75"/>
    </row>
    <row r="8" spans="1:5" x14ac:dyDescent="0.25">
      <c r="A8" s="196" t="s">
        <v>567</v>
      </c>
      <c r="B8" s="75">
        <v>785.4</v>
      </c>
      <c r="C8" s="75">
        <v>91</v>
      </c>
      <c r="D8" s="75">
        <v>194.6</v>
      </c>
      <c r="E8" s="75"/>
    </row>
    <row r="9" spans="1:5" x14ac:dyDescent="0.25">
      <c r="A9" s="196" t="s">
        <v>561</v>
      </c>
      <c r="B9" s="75">
        <v>522.5</v>
      </c>
      <c r="C9" s="75">
        <v>736.69999999999993</v>
      </c>
      <c r="D9" s="75">
        <v>430.7</v>
      </c>
      <c r="E9" s="75"/>
    </row>
    <row r="10" spans="1:5" x14ac:dyDescent="0.25">
      <c r="A10" s="196" t="s">
        <v>565</v>
      </c>
      <c r="B10" s="75">
        <v>308.79999999999995</v>
      </c>
      <c r="C10" s="75">
        <v>172.39999999999998</v>
      </c>
      <c r="D10" s="75">
        <v>95</v>
      </c>
      <c r="E10" s="75"/>
    </row>
    <row r="11" spans="1:5" x14ac:dyDescent="0.25">
      <c r="A11" s="196" t="s">
        <v>559</v>
      </c>
      <c r="B11" s="75">
        <v>959.90000000000009</v>
      </c>
      <c r="C11" s="75">
        <v>959.90000000000009</v>
      </c>
      <c r="D11" s="75">
        <v>721.5</v>
      </c>
      <c r="E11" s="75"/>
    </row>
    <row r="12" spans="1:5" x14ac:dyDescent="0.25">
      <c r="A12" s="196" t="s">
        <v>560</v>
      </c>
      <c r="B12" s="75">
        <v>1695.1999999999998</v>
      </c>
      <c r="C12" s="75">
        <v>1339.8</v>
      </c>
      <c r="D12" s="75">
        <v>1272.0999999999999</v>
      </c>
      <c r="E12" s="75"/>
    </row>
    <row r="13" spans="1:5" x14ac:dyDescent="0.25">
      <c r="A13" s="196" t="s">
        <v>564</v>
      </c>
      <c r="B13" s="75">
        <v>524.79999999999995</v>
      </c>
      <c r="C13" s="75">
        <v>243.5</v>
      </c>
      <c r="D13" s="75">
        <v>103.4</v>
      </c>
      <c r="E13" s="75"/>
    </row>
    <row r="14" spans="1:5" x14ac:dyDescent="0.25">
      <c r="A14" s="196" t="s">
        <v>568</v>
      </c>
      <c r="B14" s="75">
        <v>404.1</v>
      </c>
      <c r="C14" s="75">
        <v>230.5</v>
      </c>
      <c r="D14" s="75">
        <v>96.7</v>
      </c>
      <c r="E14" s="75"/>
    </row>
    <row r="15" spans="1:5" x14ac:dyDescent="0.25">
      <c r="D15" s="75"/>
      <c r="E15" s="75"/>
    </row>
    <row r="16" spans="1:5" ht="17.25" x14ac:dyDescent="0.25">
      <c r="A16" s="197" t="s">
        <v>856</v>
      </c>
      <c r="B16" s="75"/>
      <c r="C16" s="75"/>
      <c r="D16" s="75"/>
      <c r="E16" s="75"/>
    </row>
    <row r="17" spans="2:5" x14ac:dyDescent="0.25">
      <c r="B17" s="75"/>
      <c r="C17" s="75"/>
      <c r="D17" s="75"/>
      <c r="E17" s="75"/>
    </row>
    <row r="19" spans="2:5" x14ac:dyDescent="0.25">
      <c r="B19" s="75"/>
      <c r="E19" s="75"/>
    </row>
    <row r="20" spans="2:5" x14ac:dyDescent="0.25">
      <c r="B20" s="75"/>
      <c r="C20" s="75"/>
      <c r="D20" s="75"/>
      <c r="E20" s="75"/>
    </row>
    <row r="21" spans="2:5" x14ac:dyDescent="0.25">
      <c r="B21" s="75"/>
      <c r="C21" s="75"/>
      <c r="E21" s="75"/>
    </row>
    <row r="22" spans="2:5" x14ac:dyDescent="0.25">
      <c r="B22" s="75"/>
      <c r="C22" s="75"/>
      <c r="E22" s="75"/>
    </row>
    <row r="23" spans="2:5" x14ac:dyDescent="0.25">
      <c r="E23" s="75"/>
    </row>
    <row r="24" spans="2:5" x14ac:dyDescent="0.25">
      <c r="E24" s="7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5948B-4470-4F87-913E-F81BB0849993}">
  <dimension ref="A1:P47"/>
  <sheetViews>
    <sheetView workbookViewId="0">
      <selection activeCell="F10" sqref="F10"/>
    </sheetView>
  </sheetViews>
  <sheetFormatPr defaultColWidth="11.5703125" defaultRowHeight="15" x14ac:dyDescent="0.25"/>
  <cols>
    <col min="1" max="16384" width="11.5703125" style="19"/>
  </cols>
  <sheetData>
    <row r="1" spans="1:16" ht="17.25" x14ac:dyDescent="0.25">
      <c r="A1" s="18" t="s">
        <v>25</v>
      </c>
      <c r="B1" s="18" t="s">
        <v>330</v>
      </c>
    </row>
    <row r="6" spans="1:16" x14ac:dyDescent="0.25">
      <c r="A6" s="18" t="s">
        <v>306</v>
      </c>
      <c r="B6" s="18"/>
      <c r="C6" s="18"/>
      <c r="D6" s="18"/>
      <c r="E6" s="18"/>
      <c r="F6" s="18" t="s">
        <v>327</v>
      </c>
    </row>
    <row r="7" spans="1:16" x14ac:dyDescent="0.25">
      <c r="A7" s="37"/>
      <c r="B7" s="37" t="s">
        <v>301</v>
      </c>
      <c r="C7" s="37" t="s">
        <v>302</v>
      </c>
      <c r="D7" s="37"/>
      <c r="F7" s="37"/>
      <c r="G7" s="37" t="s">
        <v>301</v>
      </c>
      <c r="H7" s="37" t="s">
        <v>302</v>
      </c>
      <c r="I7" s="37" t="s">
        <v>298</v>
      </c>
    </row>
    <row r="8" spans="1:16" x14ac:dyDescent="0.25">
      <c r="A8" s="19">
        <v>2019</v>
      </c>
      <c r="B8" s="17" t="s">
        <v>321</v>
      </c>
      <c r="C8" s="17" t="s">
        <v>325</v>
      </c>
      <c r="D8" s="20">
        <v>2332</v>
      </c>
      <c r="F8" s="19">
        <v>2019</v>
      </c>
      <c r="G8" s="17" t="s">
        <v>321</v>
      </c>
      <c r="H8" s="17" t="s">
        <v>325</v>
      </c>
      <c r="I8" s="20">
        <v>2112.31884057971</v>
      </c>
      <c r="L8" s="19">
        <v>2023</v>
      </c>
    </row>
    <row r="9" spans="1:16" x14ac:dyDescent="0.25">
      <c r="A9" s="19">
        <v>2019</v>
      </c>
      <c r="B9" s="17" t="s">
        <v>322</v>
      </c>
      <c r="C9" s="17" t="s">
        <v>325</v>
      </c>
      <c r="D9" s="20">
        <v>19351</v>
      </c>
      <c r="F9" s="19">
        <v>2019</v>
      </c>
      <c r="G9" s="17" t="s">
        <v>322</v>
      </c>
      <c r="H9" s="17" t="s">
        <v>325</v>
      </c>
      <c r="I9" s="20">
        <v>17528.079710144924</v>
      </c>
      <c r="M9" s="19" t="s">
        <v>322</v>
      </c>
      <c r="N9" s="19" t="s">
        <v>321</v>
      </c>
      <c r="O9" s="19" t="s">
        <v>324</v>
      </c>
      <c r="P9" s="19" t="s">
        <v>323</v>
      </c>
    </row>
    <row r="10" spans="1:16" x14ac:dyDescent="0.25">
      <c r="A10" s="19">
        <v>2019</v>
      </c>
      <c r="B10" s="17" t="s">
        <v>323</v>
      </c>
      <c r="C10" s="17" t="s">
        <v>325</v>
      </c>
      <c r="D10" s="20">
        <v>350</v>
      </c>
      <c r="F10" s="19">
        <v>2019</v>
      </c>
      <c r="G10" s="17" t="s">
        <v>323</v>
      </c>
      <c r="H10" s="17" t="s">
        <v>325</v>
      </c>
      <c r="I10" s="20">
        <v>317.02898550724638</v>
      </c>
      <c r="L10" s="17" t="s">
        <v>325</v>
      </c>
      <c r="M10" s="21">
        <v>26280</v>
      </c>
      <c r="N10" s="21">
        <v>3183</v>
      </c>
      <c r="O10" s="21">
        <v>2728</v>
      </c>
      <c r="P10" s="21">
        <v>425</v>
      </c>
    </row>
    <row r="11" spans="1:16" x14ac:dyDescent="0.25">
      <c r="A11" s="19">
        <v>2019</v>
      </c>
      <c r="B11" s="17" t="s">
        <v>324</v>
      </c>
      <c r="C11" s="17" t="s">
        <v>325</v>
      </c>
      <c r="D11" s="20">
        <v>1764</v>
      </c>
      <c r="F11" s="19">
        <v>2019</v>
      </c>
      <c r="G11" s="17" t="s">
        <v>324</v>
      </c>
      <c r="H11" s="17" t="s">
        <v>325</v>
      </c>
      <c r="I11" s="20">
        <v>1597.8260869565215</v>
      </c>
      <c r="L11" s="17" t="s">
        <v>265</v>
      </c>
      <c r="M11" s="21">
        <v>1568</v>
      </c>
      <c r="N11" s="21">
        <v>1072</v>
      </c>
      <c r="O11" s="21">
        <v>259</v>
      </c>
      <c r="P11" s="21">
        <v>107</v>
      </c>
    </row>
    <row r="12" spans="1:16" x14ac:dyDescent="0.25">
      <c r="A12" s="19">
        <v>2019</v>
      </c>
      <c r="B12" s="17" t="s">
        <v>321</v>
      </c>
      <c r="C12" s="17" t="s">
        <v>265</v>
      </c>
      <c r="D12" s="20">
        <v>991</v>
      </c>
      <c r="F12" s="19">
        <v>2019</v>
      </c>
      <c r="G12" s="17" t="s">
        <v>321</v>
      </c>
      <c r="H12" s="17" t="s">
        <v>265</v>
      </c>
      <c r="I12" s="20">
        <v>897.64492753623176</v>
      </c>
      <c r="L12" s="17" t="s">
        <v>326</v>
      </c>
      <c r="M12" s="21">
        <v>2994</v>
      </c>
      <c r="N12" s="21">
        <v>2697</v>
      </c>
      <c r="O12" s="21">
        <v>430</v>
      </c>
      <c r="P12" s="21">
        <v>334</v>
      </c>
    </row>
    <row r="13" spans="1:16" x14ac:dyDescent="0.25">
      <c r="A13" s="19">
        <v>2019</v>
      </c>
      <c r="B13" s="17" t="s">
        <v>322</v>
      </c>
      <c r="C13" s="17" t="s">
        <v>265</v>
      </c>
      <c r="D13" s="20">
        <v>1279</v>
      </c>
      <c r="F13" s="19">
        <v>2019</v>
      </c>
      <c r="G13" s="17" t="s">
        <v>322</v>
      </c>
      <c r="H13" s="17" t="s">
        <v>265</v>
      </c>
      <c r="I13" s="20">
        <v>1158.514492753623</v>
      </c>
      <c r="N13" s="21"/>
      <c r="O13" s="21"/>
      <c r="P13" s="21"/>
    </row>
    <row r="14" spans="1:16" x14ac:dyDescent="0.25">
      <c r="A14" s="19">
        <v>2019</v>
      </c>
      <c r="B14" s="17" t="s">
        <v>323</v>
      </c>
      <c r="C14" s="17" t="s">
        <v>265</v>
      </c>
      <c r="D14" s="20">
        <v>173</v>
      </c>
      <c r="F14" s="19">
        <v>2019</v>
      </c>
      <c r="G14" s="17" t="s">
        <v>323</v>
      </c>
      <c r="H14" s="17" t="s">
        <v>265</v>
      </c>
      <c r="I14" s="20">
        <v>156.70289855072463</v>
      </c>
    </row>
    <row r="15" spans="1:16" x14ac:dyDescent="0.25">
      <c r="A15" s="19">
        <v>2019</v>
      </c>
      <c r="B15" s="17" t="s">
        <v>324</v>
      </c>
      <c r="C15" s="17" t="s">
        <v>265</v>
      </c>
      <c r="D15" s="20">
        <v>324</v>
      </c>
      <c r="F15" s="19">
        <v>2019</v>
      </c>
      <c r="G15" s="17" t="s">
        <v>324</v>
      </c>
      <c r="H15" s="17" t="s">
        <v>265</v>
      </c>
      <c r="I15" s="20">
        <v>293.47826086956519</v>
      </c>
    </row>
    <row r="16" spans="1:16" x14ac:dyDescent="0.25">
      <c r="A16" s="19">
        <v>2019</v>
      </c>
      <c r="B16" s="17" t="s">
        <v>321</v>
      </c>
      <c r="C16" s="17" t="s">
        <v>326</v>
      </c>
      <c r="D16" s="20">
        <v>2062</v>
      </c>
      <c r="F16" s="19">
        <v>2019</v>
      </c>
      <c r="G16" s="17" t="s">
        <v>321</v>
      </c>
      <c r="H16" s="17" t="s">
        <v>326</v>
      </c>
      <c r="I16" s="20">
        <v>1867.7536231884058</v>
      </c>
    </row>
    <row r="17" spans="1:9" x14ac:dyDescent="0.25">
      <c r="A17" s="19">
        <v>2019</v>
      </c>
      <c r="B17" s="17" t="s">
        <v>322</v>
      </c>
      <c r="C17" s="17" t="s">
        <v>326</v>
      </c>
      <c r="D17" s="20">
        <v>1846</v>
      </c>
      <c r="F17" s="19">
        <v>2019</v>
      </c>
      <c r="G17" s="17" t="s">
        <v>322</v>
      </c>
      <c r="H17" s="17" t="s">
        <v>326</v>
      </c>
      <c r="I17" s="20">
        <v>1672.1014492753623</v>
      </c>
    </row>
    <row r="18" spans="1:9" x14ac:dyDescent="0.25">
      <c r="A18" s="19">
        <v>2019</v>
      </c>
      <c r="B18" s="17" t="s">
        <v>323</v>
      </c>
      <c r="C18" s="17" t="s">
        <v>326</v>
      </c>
      <c r="D18" s="20">
        <v>322</v>
      </c>
      <c r="F18" s="19">
        <v>2019</v>
      </c>
      <c r="G18" s="17" t="s">
        <v>323</v>
      </c>
      <c r="H18" s="17" t="s">
        <v>326</v>
      </c>
      <c r="I18" s="20">
        <v>291.66666666666663</v>
      </c>
    </row>
    <row r="19" spans="1:9" x14ac:dyDescent="0.25">
      <c r="A19" s="19">
        <v>2019</v>
      </c>
      <c r="B19" s="17" t="s">
        <v>324</v>
      </c>
      <c r="C19" s="17" t="s">
        <v>326</v>
      </c>
      <c r="D19" s="20">
        <v>546</v>
      </c>
      <c r="F19" s="19">
        <v>2019</v>
      </c>
      <c r="G19" s="17" t="s">
        <v>324</v>
      </c>
      <c r="H19" s="17" t="s">
        <v>326</v>
      </c>
      <c r="I19" s="20">
        <v>494.56521739130432</v>
      </c>
    </row>
    <row r="20" spans="1:9" x14ac:dyDescent="0.25">
      <c r="A20" s="19">
        <v>2021</v>
      </c>
      <c r="B20" s="17" t="s">
        <v>321</v>
      </c>
      <c r="C20" s="17" t="s">
        <v>325</v>
      </c>
      <c r="D20" s="20">
        <v>2671</v>
      </c>
      <c r="F20" s="19">
        <v>2021</v>
      </c>
      <c r="G20" s="17" t="s">
        <v>321</v>
      </c>
      <c r="H20" s="17" t="s">
        <v>325</v>
      </c>
      <c r="I20" s="20">
        <v>2336.8328958880138</v>
      </c>
    </row>
    <row r="21" spans="1:9" x14ac:dyDescent="0.25">
      <c r="A21" s="19">
        <v>2021</v>
      </c>
      <c r="B21" s="17" t="s">
        <v>322</v>
      </c>
      <c r="C21" s="17" t="s">
        <v>325</v>
      </c>
      <c r="D21" s="20">
        <v>22162</v>
      </c>
      <c r="F21" s="19">
        <v>2021</v>
      </c>
      <c r="G21" s="17" t="s">
        <v>322</v>
      </c>
      <c r="H21" s="17" t="s">
        <v>325</v>
      </c>
      <c r="I21" s="20">
        <v>19389.326334208225</v>
      </c>
    </row>
    <row r="22" spans="1:9" x14ac:dyDescent="0.25">
      <c r="A22" s="19">
        <v>2021</v>
      </c>
      <c r="B22" s="17" t="s">
        <v>323</v>
      </c>
      <c r="C22" s="17" t="s">
        <v>325</v>
      </c>
      <c r="D22" s="20">
        <v>380</v>
      </c>
      <c r="F22" s="19">
        <v>2021</v>
      </c>
      <c r="G22" s="17" t="s">
        <v>323</v>
      </c>
      <c r="H22" s="17" t="s">
        <v>325</v>
      </c>
      <c r="I22" s="20">
        <v>332.45844269466318</v>
      </c>
    </row>
    <row r="23" spans="1:9" x14ac:dyDescent="0.25">
      <c r="A23" s="19">
        <v>2021</v>
      </c>
      <c r="B23" s="17" t="s">
        <v>324</v>
      </c>
      <c r="C23" s="17" t="s">
        <v>325</v>
      </c>
      <c r="D23" s="20">
        <v>2090</v>
      </c>
      <c r="F23" s="19">
        <v>2021</v>
      </c>
      <c r="G23" s="17" t="s">
        <v>324</v>
      </c>
      <c r="H23" s="17" t="s">
        <v>325</v>
      </c>
      <c r="I23" s="20">
        <v>1828.5214348206473</v>
      </c>
    </row>
    <row r="24" spans="1:9" x14ac:dyDescent="0.25">
      <c r="A24" s="19">
        <v>2021</v>
      </c>
      <c r="B24" s="17" t="s">
        <v>321</v>
      </c>
      <c r="C24" s="17" t="s">
        <v>265</v>
      </c>
      <c r="D24" s="20">
        <v>953</v>
      </c>
      <c r="F24" s="19">
        <v>2021</v>
      </c>
      <c r="G24" s="17" t="s">
        <v>321</v>
      </c>
      <c r="H24" s="17" t="s">
        <v>265</v>
      </c>
      <c r="I24" s="20">
        <v>833.77077865266835</v>
      </c>
    </row>
    <row r="25" spans="1:9" x14ac:dyDescent="0.25">
      <c r="A25" s="19">
        <v>2021</v>
      </c>
      <c r="B25" s="17" t="s">
        <v>322</v>
      </c>
      <c r="C25" s="17" t="s">
        <v>265</v>
      </c>
      <c r="D25" s="20">
        <v>1263</v>
      </c>
      <c r="F25" s="19">
        <v>2021</v>
      </c>
      <c r="G25" s="17" t="s">
        <v>322</v>
      </c>
      <c r="H25" s="17" t="s">
        <v>265</v>
      </c>
      <c r="I25" s="20">
        <v>1104.98687664042</v>
      </c>
    </row>
    <row r="26" spans="1:9" x14ac:dyDescent="0.25">
      <c r="A26" s="19">
        <v>2021</v>
      </c>
      <c r="B26" s="17" t="s">
        <v>323</v>
      </c>
      <c r="C26" s="17" t="s">
        <v>265</v>
      </c>
      <c r="D26" s="20">
        <v>154</v>
      </c>
      <c r="F26" s="19">
        <v>2021</v>
      </c>
      <c r="G26" s="17" t="s">
        <v>323</v>
      </c>
      <c r="H26" s="17" t="s">
        <v>265</v>
      </c>
      <c r="I26" s="20">
        <v>134.7331583552056</v>
      </c>
    </row>
    <row r="27" spans="1:9" x14ac:dyDescent="0.25">
      <c r="A27" s="19">
        <v>2021</v>
      </c>
      <c r="B27" s="17" t="s">
        <v>324</v>
      </c>
      <c r="C27" s="17" t="s">
        <v>265</v>
      </c>
      <c r="D27" s="20">
        <v>322</v>
      </c>
      <c r="F27" s="19">
        <v>2021</v>
      </c>
      <c r="G27" s="17" t="s">
        <v>324</v>
      </c>
      <c r="H27" s="17" t="s">
        <v>265</v>
      </c>
      <c r="I27" s="20">
        <v>281.71478565179353</v>
      </c>
    </row>
    <row r="28" spans="1:9" x14ac:dyDescent="0.25">
      <c r="A28" s="19">
        <v>2021</v>
      </c>
      <c r="B28" s="17" t="s">
        <v>321</v>
      </c>
      <c r="C28" s="17" t="s">
        <v>326</v>
      </c>
      <c r="D28" s="20">
        <v>2405</v>
      </c>
      <c r="F28" s="19">
        <v>2021</v>
      </c>
      <c r="G28" s="17" t="s">
        <v>321</v>
      </c>
      <c r="H28" s="17" t="s">
        <v>326</v>
      </c>
      <c r="I28" s="20">
        <v>2104.1119860017498</v>
      </c>
    </row>
    <row r="29" spans="1:9" x14ac:dyDescent="0.25">
      <c r="A29" s="19">
        <v>2021</v>
      </c>
      <c r="B29" s="17" t="s">
        <v>322</v>
      </c>
      <c r="C29" s="17" t="s">
        <v>326</v>
      </c>
      <c r="D29" s="20">
        <v>2634</v>
      </c>
      <c r="F29" s="19">
        <v>2021</v>
      </c>
      <c r="G29" s="17" t="s">
        <v>322</v>
      </c>
      <c r="H29" s="17" t="s">
        <v>326</v>
      </c>
      <c r="I29" s="20">
        <v>2304.4619422572177</v>
      </c>
    </row>
    <row r="30" spans="1:9" x14ac:dyDescent="0.25">
      <c r="A30" s="19">
        <v>2021</v>
      </c>
      <c r="B30" s="17" t="s">
        <v>323</v>
      </c>
      <c r="C30" s="17" t="s">
        <v>326</v>
      </c>
      <c r="D30" s="20">
        <v>461</v>
      </c>
      <c r="F30" s="19">
        <v>2021</v>
      </c>
      <c r="G30" s="17" t="s">
        <v>323</v>
      </c>
      <c r="H30" s="17" t="s">
        <v>326</v>
      </c>
      <c r="I30" s="20">
        <v>403.32458442694661</v>
      </c>
    </row>
    <row r="31" spans="1:9" x14ac:dyDescent="0.25">
      <c r="A31" s="19">
        <v>2021</v>
      </c>
      <c r="B31" s="17" t="s">
        <v>324</v>
      </c>
      <c r="C31" s="17" t="s">
        <v>326</v>
      </c>
      <c r="D31" s="20">
        <v>535</v>
      </c>
      <c r="F31" s="19">
        <v>2021</v>
      </c>
      <c r="G31" s="17" t="s">
        <v>324</v>
      </c>
      <c r="H31" s="17" t="s">
        <v>326</v>
      </c>
      <c r="I31" s="20">
        <v>468.06649168853892</v>
      </c>
    </row>
    <row r="32" spans="1:9" x14ac:dyDescent="0.25">
      <c r="A32" s="19">
        <v>2023</v>
      </c>
      <c r="B32" s="17" t="s">
        <v>321</v>
      </c>
      <c r="C32" s="17" t="s">
        <v>325</v>
      </c>
      <c r="D32" s="20">
        <v>3183</v>
      </c>
      <c r="F32" s="19">
        <v>2023</v>
      </c>
      <c r="G32" s="17" t="s">
        <v>321</v>
      </c>
      <c r="H32" s="17" t="s">
        <v>325</v>
      </c>
      <c r="I32" s="20">
        <v>2431.6271963330787</v>
      </c>
    </row>
    <row r="33" spans="1:9" x14ac:dyDescent="0.25">
      <c r="A33" s="19">
        <v>2023</v>
      </c>
      <c r="B33" s="17" t="s">
        <v>322</v>
      </c>
      <c r="C33" s="17" t="s">
        <v>325</v>
      </c>
      <c r="D33" s="20">
        <v>26280</v>
      </c>
      <c r="F33" s="19">
        <v>2023</v>
      </c>
      <c r="G33" s="17" t="s">
        <v>322</v>
      </c>
      <c r="H33" s="17" t="s">
        <v>325</v>
      </c>
      <c r="I33" s="20">
        <v>20076.394194041255</v>
      </c>
    </row>
    <row r="34" spans="1:9" x14ac:dyDescent="0.25">
      <c r="A34" s="19">
        <v>2023</v>
      </c>
      <c r="B34" s="17" t="s">
        <v>323</v>
      </c>
      <c r="C34" s="17" t="s">
        <v>325</v>
      </c>
      <c r="D34" s="20">
        <v>425</v>
      </c>
      <c r="F34" s="19">
        <v>2023</v>
      </c>
      <c r="G34" s="17" t="s">
        <v>323</v>
      </c>
      <c r="H34" s="17" t="s">
        <v>325</v>
      </c>
      <c r="I34" s="20">
        <v>324.6753246753247</v>
      </c>
    </row>
    <row r="35" spans="1:9" x14ac:dyDescent="0.25">
      <c r="A35" s="19">
        <v>2023</v>
      </c>
      <c r="B35" s="17" t="s">
        <v>324</v>
      </c>
      <c r="C35" s="17" t="s">
        <v>325</v>
      </c>
      <c r="D35" s="20">
        <v>2728</v>
      </c>
      <c r="F35" s="19">
        <v>2023</v>
      </c>
      <c r="G35" s="17" t="s">
        <v>324</v>
      </c>
      <c r="H35" s="17" t="s">
        <v>325</v>
      </c>
      <c r="I35" s="20">
        <v>2084.0336134453783</v>
      </c>
    </row>
    <row r="36" spans="1:9" x14ac:dyDescent="0.25">
      <c r="A36" s="19">
        <v>2023</v>
      </c>
      <c r="B36" s="17" t="s">
        <v>321</v>
      </c>
      <c r="C36" s="17" t="s">
        <v>265</v>
      </c>
      <c r="D36" s="20">
        <v>1072</v>
      </c>
      <c r="F36" s="19">
        <v>2023</v>
      </c>
      <c r="G36" s="17" t="s">
        <v>321</v>
      </c>
      <c r="H36" s="17" t="s">
        <v>265</v>
      </c>
      <c r="I36" s="20">
        <v>818.94576012223069</v>
      </c>
    </row>
    <row r="37" spans="1:9" x14ac:dyDescent="0.25">
      <c r="A37" s="19">
        <v>2023</v>
      </c>
      <c r="B37" s="17" t="s">
        <v>322</v>
      </c>
      <c r="C37" s="17" t="s">
        <v>265</v>
      </c>
      <c r="D37" s="20">
        <v>1568</v>
      </c>
      <c r="F37" s="19">
        <v>2023</v>
      </c>
      <c r="G37" s="17" t="s">
        <v>322</v>
      </c>
      <c r="H37" s="17" t="s">
        <v>265</v>
      </c>
      <c r="I37" s="20">
        <v>1197.860962566845</v>
      </c>
    </row>
    <row r="38" spans="1:9" x14ac:dyDescent="0.25">
      <c r="A38" s="19">
        <v>2023</v>
      </c>
      <c r="B38" s="17" t="s">
        <v>323</v>
      </c>
      <c r="C38" s="17" t="s">
        <v>265</v>
      </c>
      <c r="D38" s="20">
        <v>107</v>
      </c>
      <c r="F38" s="19">
        <v>2023</v>
      </c>
      <c r="G38" s="17" t="s">
        <v>323</v>
      </c>
      <c r="H38" s="17" t="s">
        <v>265</v>
      </c>
      <c r="I38" s="20">
        <v>81.741787624140571</v>
      </c>
    </row>
    <row r="39" spans="1:9" x14ac:dyDescent="0.25">
      <c r="A39" s="19">
        <v>2023</v>
      </c>
      <c r="B39" s="17" t="s">
        <v>324</v>
      </c>
      <c r="C39" s="17" t="s">
        <v>265</v>
      </c>
      <c r="D39" s="20">
        <v>259</v>
      </c>
      <c r="F39" s="19">
        <v>2023</v>
      </c>
      <c r="G39" s="17" t="s">
        <v>324</v>
      </c>
      <c r="H39" s="17" t="s">
        <v>265</v>
      </c>
      <c r="I39" s="20">
        <v>197.86096256684493</v>
      </c>
    </row>
    <row r="40" spans="1:9" x14ac:dyDescent="0.25">
      <c r="A40" s="19">
        <v>2023</v>
      </c>
      <c r="B40" s="17" t="s">
        <v>321</v>
      </c>
      <c r="C40" s="17" t="s">
        <v>326</v>
      </c>
      <c r="D40" s="20">
        <v>2697</v>
      </c>
      <c r="F40" s="19">
        <v>2023</v>
      </c>
      <c r="G40" s="17" t="s">
        <v>321</v>
      </c>
      <c r="H40" s="17" t="s">
        <v>326</v>
      </c>
      <c r="I40" s="20">
        <v>2060.3514132925898</v>
      </c>
    </row>
    <row r="41" spans="1:9" x14ac:dyDescent="0.25">
      <c r="A41" s="19">
        <v>2023</v>
      </c>
      <c r="B41" s="17" t="s">
        <v>322</v>
      </c>
      <c r="C41" s="17" t="s">
        <v>326</v>
      </c>
      <c r="D41" s="20">
        <v>2994</v>
      </c>
      <c r="F41" s="19">
        <v>2023</v>
      </c>
      <c r="G41" s="17" t="s">
        <v>322</v>
      </c>
      <c r="H41" s="17" t="s">
        <v>326</v>
      </c>
      <c r="I41" s="20">
        <v>2287.2421695951107</v>
      </c>
    </row>
    <row r="42" spans="1:9" x14ac:dyDescent="0.25">
      <c r="A42" s="19">
        <v>2023</v>
      </c>
      <c r="B42" s="17" t="s">
        <v>323</v>
      </c>
      <c r="C42" s="17" t="s">
        <v>326</v>
      </c>
      <c r="D42" s="20">
        <v>334</v>
      </c>
      <c r="F42" s="19">
        <v>2023</v>
      </c>
      <c r="G42" s="17" t="s">
        <v>323</v>
      </c>
      <c r="H42" s="17" t="s">
        <v>326</v>
      </c>
      <c r="I42" s="20">
        <v>255.15660809778458</v>
      </c>
    </row>
    <row r="43" spans="1:9" x14ac:dyDescent="0.25">
      <c r="A43" s="19">
        <v>2023</v>
      </c>
      <c r="B43" s="17" t="s">
        <v>324</v>
      </c>
      <c r="C43" s="17" t="s">
        <v>326</v>
      </c>
      <c r="D43" s="20">
        <v>430</v>
      </c>
      <c r="F43" s="19">
        <v>2023</v>
      </c>
      <c r="G43" s="17" t="s">
        <v>324</v>
      </c>
      <c r="H43" s="17" t="s">
        <v>326</v>
      </c>
      <c r="I43" s="20">
        <v>328.49503437738736</v>
      </c>
    </row>
    <row r="46" spans="1:9" ht="17.25" x14ac:dyDescent="0.25">
      <c r="A46" s="51" t="s">
        <v>286</v>
      </c>
    </row>
    <row r="47" spans="1:9" x14ac:dyDescent="0.25">
      <c r="A47" s="38" t="s">
        <v>329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f8c99b-f2b5-46dc-87de-a4b4c4476c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797681BE48184982EEFE47675BD1E3" ma:contentTypeVersion="16" ma:contentTypeDescription="Create a new document." ma:contentTypeScope="" ma:versionID="41756dbb5590d86db9c71be4ff79075a">
  <xsd:schema xmlns:xsd="http://www.w3.org/2001/XMLSchema" xmlns:xs="http://www.w3.org/2001/XMLSchema" xmlns:p="http://schemas.microsoft.com/office/2006/metadata/properties" xmlns:ns2="54f8c99b-f2b5-46dc-87de-a4b4c4476c4c" xmlns:ns3="3f99d5c4-b9f2-49ea-be39-e160b64a2a8f" targetNamespace="http://schemas.microsoft.com/office/2006/metadata/properties" ma:root="true" ma:fieldsID="5a46f3393085db2e4450ca293ca4eafc" ns2:_="" ns3:_="">
    <xsd:import namespace="54f8c99b-f2b5-46dc-87de-a4b4c4476c4c"/>
    <xsd:import namespace="3f99d5c4-b9f2-49ea-be39-e160b64a2a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8c99b-f2b5-46dc-87de-a4b4c4476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f99d5c4-b9f2-49ea-be39-e160b64a2a8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48AF6C-F5CF-45B8-A1DD-2084744C0E22}">
  <ds:schemaRefs>
    <ds:schemaRef ds:uri="http://schemas.microsoft.com/sharepoint/v3/contenttype/forms"/>
  </ds:schemaRefs>
</ds:datastoreItem>
</file>

<file path=customXml/itemProps2.xml><?xml version="1.0" encoding="utf-8"?>
<ds:datastoreItem xmlns:ds="http://schemas.openxmlformats.org/officeDocument/2006/customXml" ds:itemID="{1F0FDC65-7032-4874-B88F-F5DEA986A64B}">
  <ds:schemaRefs>
    <ds:schemaRef ds:uri="http://schemas.microsoft.com/office/2006/metadata/properties"/>
    <ds:schemaRef ds:uri="http://schemas.microsoft.com/office/infopath/2007/PartnerControls"/>
    <ds:schemaRef ds:uri="54f8c99b-f2b5-46dc-87de-a4b4c4476c4c"/>
  </ds:schemaRefs>
</ds:datastoreItem>
</file>

<file path=customXml/itemProps3.xml><?xml version="1.0" encoding="utf-8"?>
<ds:datastoreItem xmlns:ds="http://schemas.openxmlformats.org/officeDocument/2006/customXml" ds:itemID="{BCEFAAA9-6A58-420D-93C4-7198E432E8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8c99b-f2b5-46dc-87de-a4b4c4476c4c"/>
    <ds:schemaRef ds:uri="3f99d5c4-b9f2-49ea-be39-e160b64a2a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1</vt:i4>
      </vt:variant>
    </vt:vector>
  </HeadingPairs>
  <TitlesOfParts>
    <vt:vector size="84" baseType="lpstr">
      <vt:lpstr>Innhold</vt:lpstr>
      <vt:lpstr>Signaturfigur S1</vt:lpstr>
      <vt:lpstr>F1.1a</vt:lpstr>
      <vt:lpstr>F1.1b</vt:lpstr>
      <vt:lpstr>F1.1c</vt:lpstr>
      <vt:lpstr>F1.1d</vt:lpstr>
      <vt:lpstr>F1.1e</vt:lpstr>
      <vt:lpstr>F1.1f</vt:lpstr>
      <vt:lpstr>F1.1g</vt:lpstr>
      <vt:lpstr>F1.2a</vt:lpstr>
      <vt:lpstr>F1.2b</vt:lpstr>
      <vt:lpstr>F1.2c</vt:lpstr>
      <vt:lpstr>F1.2d</vt:lpstr>
      <vt:lpstr>F1.2e</vt:lpstr>
      <vt:lpstr>F1.2f</vt:lpstr>
      <vt:lpstr>F1.2g</vt:lpstr>
      <vt:lpstr>F1.2h</vt:lpstr>
      <vt:lpstr>F1.2i</vt:lpstr>
      <vt:lpstr>F1.2j</vt:lpstr>
      <vt:lpstr>F1.2k</vt:lpstr>
      <vt:lpstr>F1.2l</vt:lpstr>
      <vt:lpstr>F1.2m</vt:lpstr>
      <vt:lpstr>F1.2n</vt:lpstr>
      <vt:lpstr>F1.2o</vt:lpstr>
      <vt:lpstr>F1.2p</vt:lpstr>
      <vt:lpstr>F1.3a</vt:lpstr>
      <vt:lpstr>F1.3b</vt:lpstr>
      <vt:lpstr>F1.3c</vt:lpstr>
      <vt:lpstr>F1.3d</vt:lpstr>
      <vt:lpstr>F1.3e-1</vt:lpstr>
      <vt:lpstr>F1.3e-2</vt:lpstr>
      <vt:lpstr>F1.3f</vt:lpstr>
      <vt:lpstr>F1.3g</vt:lpstr>
      <vt:lpstr>F1.3h</vt:lpstr>
      <vt:lpstr>F1.3i</vt:lpstr>
      <vt:lpstr>F1.3j</vt:lpstr>
      <vt:lpstr>F1.3k</vt:lpstr>
      <vt:lpstr>F1.3l</vt:lpstr>
      <vt:lpstr>F1.3m</vt:lpstr>
      <vt:lpstr>F1.3n</vt:lpstr>
      <vt:lpstr>F1.4a</vt:lpstr>
      <vt:lpstr>F1.4b</vt:lpstr>
      <vt:lpstr>F1.4c</vt:lpstr>
      <vt:lpstr>F1.4d</vt:lpstr>
      <vt:lpstr>F1.4e</vt:lpstr>
      <vt:lpstr>F1.4f</vt:lpstr>
      <vt:lpstr>F1.4g</vt:lpstr>
      <vt:lpstr>F1.4h</vt:lpstr>
      <vt:lpstr>F1.4i</vt:lpstr>
      <vt:lpstr>F1.4j</vt:lpstr>
      <vt:lpstr>F1.4k</vt:lpstr>
      <vt:lpstr>F.14l</vt:lpstr>
      <vt:lpstr>F1.4m</vt:lpstr>
      <vt:lpstr>F1.4n</vt:lpstr>
      <vt:lpstr>F1.5a</vt:lpstr>
      <vt:lpstr>F1.5b</vt:lpstr>
      <vt:lpstr>F1.5c</vt:lpstr>
      <vt:lpstr>F1.6a</vt:lpstr>
      <vt:lpstr>F1.6b</vt:lpstr>
      <vt:lpstr>F1.6c</vt:lpstr>
      <vt:lpstr>F1.6d</vt:lpstr>
      <vt:lpstr>F1.6e</vt:lpstr>
      <vt:lpstr>F1.6f</vt:lpstr>
      <vt:lpstr>F1.6g</vt:lpstr>
      <vt:lpstr>F1.6h</vt:lpstr>
      <vt:lpstr>F1.6i+1.6j</vt:lpstr>
      <vt:lpstr>F1.6k</vt:lpstr>
      <vt:lpstr>D1-F1</vt:lpstr>
      <vt:lpstr>D1-F2</vt:lpstr>
      <vt:lpstr>D1-F3–F8</vt:lpstr>
      <vt:lpstr>D2-F1</vt:lpstr>
      <vt:lpstr>D2-F2–F4,F7–F8</vt:lpstr>
      <vt:lpstr>D2-F5–F6</vt:lpstr>
      <vt:lpstr>D2-F9</vt:lpstr>
      <vt:lpstr>D2-F10–F12</vt:lpstr>
      <vt:lpstr>D2-F11–F13</vt:lpstr>
      <vt:lpstr>D2-F14</vt:lpstr>
      <vt:lpstr>D3-F1</vt:lpstr>
      <vt:lpstr>D3-F2</vt:lpstr>
      <vt:lpstr>D3-F3</vt:lpstr>
      <vt:lpstr>D3-F4–F5</vt:lpstr>
      <vt:lpstr>D3-F6</vt:lpstr>
      <vt:lpstr>D3-F7</vt:lpstr>
      <vt:lpstr>F1.5a!Print_Area</vt:lpstr>
    </vt:vector>
  </TitlesOfParts>
  <Manager/>
  <Company>RCN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Kaia Ingerdatter Sørland</dc:creator>
  <cp:keywords/>
  <dc:description/>
  <cp:lastModifiedBy>Kaia Ingerdatter Sørland</cp:lastModifiedBy>
  <cp:revision/>
  <dcterms:created xsi:type="dcterms:W3CDTF">2025-06-30T10:32:51Z</dcterms:created>
  <dcterms:modified xsi:type="dcterms:W3CDTF">2025-10-16T08:04:03Z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7cc846-0bc0-43b9-8353-a5d3a5c07e06_Enabled">
    <vt:lpwstr>true</vt:lpwstr>
  </property>
  <property fmtid="{D5CDD505-2E9C-101B-9397-08002B2CF9AE}" pid="3" name="MSIP_Label_c57cc846-0bc0-43b9-8353-a5d3a5c07e06_SetDate">
    <vt:lpwstr>2025-06-30T10:33:41Z</vt:lpwstr>
  </property>
  <property fmtid="{D5CDD505-2E9C-101B-9397-08002B2CF9AE}" pid="4" name="MSIP_Label_c57cc846-0bc0-43b9-8353-a5d3a5c07e06_Method">
    <vt:lpwstr>Privileged</vt:lpwstr>
  </property>
  <property fmtid="{D5CDD505-2E9C-101B-9397-08002B2CF9AE}" pid="5" name="MSIP_Label_c57cc846-0bc0-43b9-8353-a5d3a5c07e06_Name">
    <vt:lpwstr>c57cc846-0bc0-43b9-8353-a5d3a5c07e06</vt:lpwstr>
  </property>
  <property fmtid="{D5CDD505-2E9C-101B-9397-08002B2CF9AE}" pid="6" name="MSIP_Label_c57cc846-0bc0-43b9-8353-a5d3a5c07e06_SiteId">
    <vt:lpwstr>a9b13882-99a6-4b28-9368-b64c69bf0256</vt:lpwstr>
  </property>
  <property fmtid="{D5CDD505-2E9C-101B-9397-08002B2CF9AE}" pid="7" name="MSIP_Label_c57cc846-0bc0-43b9-8353-a5d3a5c07e06_ActionId">
    <vt:lpwstr>433ba6d0-ad48-4097-84cd-9b165291b5fb</vt:lpwstr>
  </property>
  <property fmtid="{D5CDD505-2E9C-101B-9397-08002B2CF9AE}" pid="8" name="MSIP_Label_c57cc846-0bc0-43b9-8353-a5d3a5c07e06_ContentBits">
    <vt:lpwstr>0</vt:lpwstr>
  </property>
  <property fmtid="{D5CDD505-2E9C-101B-9397-08002B2CF9AE}" pid="9" name="MSIP_Label_c57cc846-0bc0-43b9-8353-a5d3a5c07e06_Tag">
    <vt:lpwstr>10, 0, 1, 1</vt:lpwstr>
  </property>
  <property fmtid="{D5CDD505-2E9C-101B-9397-08002B2CF9AE}" pid="10" name="ContentTypeId">
    <vt:lpwstr>0x0101002B797681BE48184982EEFE47675BD1E3</vt:lpwstr>
  </property>
  <property fmtid="{D5CDD505-2E9C-101B-9397-08002B2CF9AE}" pid="11" name="MediaServiceImageTags">
    <vt:lpwstr/>
  </property>
</Properties>
</file>