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sbno.sharepoint.com/sites/Seksjonfornringslivetsutvikling-Indikatorrapporten/Shared Documents/Indikatorrapporten/Indikatorrapporten 2024/Tabelldel 2024/"/>
    </mc:Choice>
  </mc:AlternateContent>
  <xr:revisionPtr revIDLastSave="587" documentId="8_{C27C2282-D503-430D-8B65-D3D48530E35D}" xr6:coauthVersionLast="47" xr6:coauthVersionMax="47" xr10:uidLastSave="{A85DDA19-5F63-4054-95F2-42D802F0953B}"/>
  <bookViews>
    <workbookView xWindow="28680" yWindow="-120" windowWidth="29040" windowHeight="17790" tabRatio="817" activeTab="1" xr2:uid="{00000000-000D-0000-FFFF-FFFF00000000}"/>
  </bookViews>
  <sheets>
    <sheet name="Innhold" sheetId="52" r:id="rId1"/>
    <sheet name="A.12.1" sheetId="46" r:id="rId2"/>
    <sheet name="A.12.2" sheetId="47" r:id="rId3"/>
    <sheet name="A.12.3" sheetId="45" r:id="rId4"/>
    <sheet name="A.12.4" sheetId="44" r:id="rId5"/>
    <sheet name="A.12.5" sheetId="48" r:id="rId6"/>
    <sheet name="A.12.6" sheetId="19" r:id="rId7"/>
    <sheet name="A.12.7" sheetId="20" r:id="rId8"/>
    <sheet name="A.12.8" sheetId="37" r:id="rId9"/>
    <sheet name="A.12.9" sheetId="39" r:id="rId10"/>
    <sheet name="A.12.10" sheetId="49" r:id="rId11"/>
    <sheet name="A.12.11" sheetId="41" r:id="rId12"/>
    <sheet name="A.12.12" sheetId="42" r:id="rId13"/>
    <sheet name="A.12.13" sheetId="50" r:id="rId14"/>
    <sheet name="A.12.14" sheetId="51" r:id="rId15"/>
    <sheet name="A.12.15" sheetId="53" r:id="rId16"/>
  </sheets>
  <definedNames>
    <definedName name="_xlnm.Print_Area" localSheetId="1">'A.12.1'!$A$1:$H$13</definedName>
    <definedName name="_xlnm.Print_Area" localSheetId="10">'A.12.10'!$A$1:$L$19</definedName>
    <definedName name="_xlnm.Print_Area" localSheetId="11">'A.12.11'!$A$1:$F$12</definedName>
    <definedName name="_xlnm.Print_Area" localSheetId="12">'A.12.12'!$A$1:$F$13</definedName>
    <definedName name="_xlnm.Print_Area" localSheetId="13">'A.12.13'!$A$1:$J$28</definedName>
    <definedName name="_xlnm.Print_Area" localSheetId="14">'A.12.14'!$A$1:$J$29</definedName>
    <definedName name="_xlnm.Print_Area" localSheetId="15">'A.12.15'!$A$1:$Q$21</definedName>
    <definedName name="_xlnm.Print_Area" localSheetId="2">'A.12.2'!$A$1:$H$15</definedName>
    <definedName name="_xlnm.Print_Area" localSheetId="3">'A.12.3'!$A$1:$I$16</definedName>
    <definedName name="_xlnm.Print_Area" localSheetId="4">'A.12.4'!$A$1:$K$16</definedName>
    <definedName name="_xlnm.Print_Area" localSheetId="5">'A.12.5'!$A$1:$M$15</definedName>
    <definedName name="_xlnm.Print_Area" localSheetId="6">'A.12.6'!$A$1:$M$17</definedName>
    <definedName name="_xlnm.Print_Area" localSheetId="7">'A.12.7'!$A$1:$O$18</definedName>
    <definedName name="_xlnm.Print_Area" localSheetId="8">'A.12.8'!$A$1:$K$22</definedName>
    <definedName name="_xlnm.Print_Area" localSheetId="9">'A.12.9'!$A$1:$H$21</definedName>
    <definedName name="_xlnm.Print_Area" localSheetId="0">Innhold!$A$1:$C$19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0" i="53" l="1"/>
  <c r="AE13" i="53"/>
  <c r="AD13" i="53"/>
  <c r="AE10" i="53"/>
  <c r="AC16" i="53"/>
  <c r="AB16" i="53"/>
  <c r="AC13" i="53"/>
  <c r="AB13" i="53"/>
  <c r="AB10" i="53"/>
  <c r="AC10" i="53"/>
  <c r="H24" i="51"/>
  <c r="E24" i="51"/>
  <c r="D24" i="51"/>
  <c r="C23" i="51"/>
  <c r="C24" i="51"/>
  <c r="D22" i="50"/>
  <c r="C22" i="50"/>
  <c r="E21" i="50"/>
  <c r="H21" i="50"/>
  <c r="H22" i="50"/>
  <c r="D21" i="50"/>
  <c r="C21" i="50"/>
  <c r="AD17" i="53" l="1"/>
  <c r="AD19" i="53" s="1"/>
  <c r="AE17" i="53"/>
  <c r="AE19" i="53" s="1"/>
  <c r="AC17" i="53"/>
  <c r="AC19" i="53" s="1"/>
  <c r="AB17" i="53"/>
  <c r="AB19" i="53" s="1"/>
  <c r="B24" i="51"/>
  <c r="E22" i="50"/>
  <c r="B21" i="50"/>
  <c r="B22" i="50"/>
  <c r="C10" i="45"/>
  <c r="B11" i="49" l="1"/>
  <c r="I18" i="37"/>
  <c r="H18" i="37"/>
  <c r="G18" i="37"/>
  <c r="Y16" i="53" l="1"/>
  <c r="X16" i="53"/>
  <c r="W16" i="53"/>
  <c r="V16" i="53"/>
  <c r="Y13" i="53"/>
  <c r="X13" i="53"/>
  <c r="W13" i="53"/>
  <c r="V13" i="53"/>
  <c r="Y10" i="53"/>
  <c r="Y17" i="53" s="1"/>
  <c r="Y19" i="53" s="1"/>
  <c r="X10" i="53"/>
  <c r="X17" i="53" s="1"/>
  <c r="X19" i="53" s="1"/>
  <c r="W10" i="53"/>
  <c r="V10" i="53"/>
  <c r="V17" i="53" s="1"/>
  <c r="V19" i="53" s="1"/>
  <c r="W17" i="53" l="1"/>
  <c r="W19" i="53" s="1"/>
  <c r="C22" i="51"/>
  <c r="D22" i="51"/>
  <c r="E22" i="51"/>
  <c r="H22" i="51"/>
  <c r="H21" i="51"/>
  <c r="E21" i="51"/>
  <c r="D21" i="51"/>
  <c r="C21" i="51"/>
  <c r="H20" i="51"/>
  <c r="E20" i="51"/>
  <c r="D20" i="51"/>
  <c r="C20" i="51"/>
  <c r="H19" i="50"/>
  <c r="E19" i="50"/>
  <c r="D19" i="50"/>
  <c r="C19" i="50"/>
  <c r="H18" i="50"/>
  <c r="E18" i="50"/>
  <c r="D18" i="50"/>
  <c r="C18" i="50"/>
  <c r="F10" i="42"/>
  <c r="E10" i="42"/>
  <c r="D10" i="42"/>
  <c r="C10" i="42"/>
  <c r="B9" i="42"/>
  <c r="B8" i="42"/>
  <c r="B10" i="42" s="1"/>
  <c r="F9" i="41"/>
  <c r="E9" i="41"/>
  <c r="D9" i="41"/>
  <c r="C9" i="41"/>
  <c r="B8" i="41"/>
  <c r="B7" i="41"/>
  <c r="J13" i="20"/>
  <c r="I13" i="20"/>
  <c r="H13" i="20"/>
  <c r="G13" i="20"/>
  <c r="F13" i="20"/>
  <c r="E13" i="20"/>
  <c r="C13" i="20"/>
  <c r="D12" i="20"/>
  <c r="B12" i="20" s="1"/>
  <c r="L12" i="20" s="1"/>
  <c r="D11" i="20"/>
  <c r="D10" i="20"/>
  <c r="B10" i="20" s="1"/>
  <c r="L10" i="20" s="1"/>
  <c r="D9" i="20"/>
  <c r="J13" i="19"/>
  <c r="I13" i="19"/>
  <c r="H13" i="19"/>
  <c r="G13" i="19"/>
  <c r="F13" i="19"/>
  <c r="E13" i="19"/>
  <c r="C13" i="19"/>
  <c r="D12" i="19"/>
  <c r="B12" i="19" s="1"/>
  <c r="L12" i="19" s="1"/>
  <c r="D11" i="19"/>
  <c r="D10" i="19"/>
  <c r="B10" i="19" s="1"/>
  <c r="D9" i="19"/>
  <c r="B9" i="19" s="1"/>
  <c r="L9" i="19" s="1"/>
  <c r="J12" i="48"/>
  <c r="I12" i="48"/>
  <c r="H12" i="48"/>
  <c r="G12" i="48"/>
  <c r="F12" i="48"/>
  <c r="E12" i="48"/>
  <c r="C12" i="48"/>
  <c r="D11" i="48"/>
  <c r="B11" i="48" s="1"/>
  <c r="L11" i="48" s="1"/>
  <c r="D10" i="48"/>
  <c r="B10" i="48" s="1"/>
  <c r="D9" i="48"/>
  <c r="B9" i="48" s="1"/>
  <c r="L9" i="48" s="1"/>
  <c r="D8" i="48"/>
  <c r="B8" i="48" s="1"/>
  <c r="L8" i="48" s="1"/>
  <c r="H13" i="44"/>
  <c r="G13" i="44"/>
  <c r="E13" i="44"/>
  <c r="D13" i="44"/>
  <c r="F12" i="44"/>
  <c r="C12" i="44"/>
  <c r="F11" i="44"/>
  <c r="C11" i="44"/>
  <c r="F10" i="44"/>
  <c r="C10" i="44"/>
  <c r="F9" i="44"/>
  <c r="B9" i="44" s="1"/>
  <c r="C9" i="44"/>
  <c r="H14" i="45"/>
  <c r="G14" i="45"/>
  <c r="E14" i="45"/>
  <c r="D14" i="45"/>
  <c r="F13" i="45"/>
  <c r="C13" i="45"/>
  <c r="F12" i="45"/>
  <c r="C12" i="45"/>
  <c r="F11" i="45"/>
  <c r="C11" i="45"/>
  <c r="F10" i="45"/>
  <c r="B10" i="45" s="1"/>
  <c r="H13" i="47"/>
  <c r="G13" i="47"/>
  <c r="E13" i="47"/>
  <c r="D13" i="47"/>
  <c r="F12" i="47"/>
  <c r="C12" i="47"/>
  <c r="F11" i="47"/>
  <c r="C11" i="47"/>
  <c r="F10" i="47"/>
  <c r="C10" i="47"/>
  <c r="F9" i="47"/>
  <c r="C9" i="47"/>
  <c r="F10" i="46"/>
  <c r="B18" i="50" l="1"/>
  <c r="B10" i="44"/>
  <c r="B11" i="44"/>
  <c r="B12" i="44"/>
  <c r="B12" i="45"/>
  <c r="B13" i="45"/>
  <c r="F14" i="45"/>
  <c r="B11" i="45"/>
  <c r="B9" i="47"/>
  <c r="B11" i="47"/>
  <c r="B12" i="47"/>
  <c r="B10" i="47"/>
  <c r="B13" i="47" s="1"/>
  <c r="D12" i="48"/>
  <c r="M8" i="48"/>
  <c r="K8" i="48" s="1"/>
  <c r="F13" i="44"/>
  <c r="M9" i="48"/>
  <c r="K9" i="48" s="1"/>
  <c r="B11" i="20"/>
  <c r="L11" i="20" s="1"/>
  <c r="B20" i="51"/>
  <c r="C13" i="44"/>
  <c r="C14" i="45"/>
  <c r="D13" i="19"/>
  <c r="F13" i="47"/>
  <c r="M12" i="20"/>
  <c r="K12" i="20" s="1"/>
  <c r="B9" i="41"/>
  <c r="B19" i="50"/>
  <c r="B21" i="51"/>
  <c r="B22" i="51"/>
  <c r="D13" i="20"/>
  <c r="B9" i="20"/>
  <c r="M10" i="20"/>
  <c r="K10" i="20" s="1"/>
  <c r="M10" i="19"/>
  <c r="L10" i="19"/>
  <c r="K10" i="19" s="1"/>
  <c r="B11" i="19"/>
  <c r="L11" i="19" s="1"/>
  <c r="M12" i="19"/>
  <c r="K12" i="19" s="1"/>
  <c r="M9" i="19"/>
  <c r="K9" i="19" s="1"/>
  <c r="B12" i="48"/>
  <c r="M10" i="48"/>
  <c r="L10" i="48"/>
  <c r="K10" i="48" s="1"/>
  <c r="M11" i="48"/>
  <c r="K11" i="48" s="1"/>
  <c r="B13" i="44"/>
  <c r="B14" i="45"/>
  <c r="C13" i="47"/>
  <c r="M12" i="48" l="1"/>
  <c r="M11" i="20"/>
  <c r="K11" i="20" s="1"/>
  <c r="B13" i="20"/>
  <c r="L13" i="20" s="1"/>
  <c r="L9" i="20"/>
  <c r="M9" i="20"/>
  <c r="M11" i="19"/>
  <c r="K11" i="19" s="1"/>
  <c r="B13" i="19"/>
  <c r="L12" i="48"/>
  <c r="K12" i="48" s="1"/>
  <c r="M13" i="20" l="1"/>
  <c r="K13" i="20" s="1"/>
  <c r="K9" i="20"/>
  <c r="M13" i="19"/>
  <c r="L13" i="19"/>
  <c r="K13" i="19" s="1"/>
  <c r="E15" i="37" l="1"/>
  <c r="C15" i="37"/>
  <c r="H17" i="50" l="1"/>
  <c r="E17" i="50"/>
  <c r="D17" i="50"/>
  <c r="C17" i="50"/>
  <c r="H19" i="51"/>
  <c r="E19" i="51"/>
  <c r="D19" i="51"/>
  <c r="C19" i="51"/>
  <c r="B19" i="51" s="1"/>
  <c r="AA16" i="53"/>
  <c r="Z16" i="53"/>
  <c r="AA13" i="53"/>
  <c r="Z13" i="53"/>
  <c r="AA10" i="53"/>
  <c r="Z10" i="53"/>
  <c r="B17" i="50" l="1"/>
  <c r="Z17" i="53"/>
  <c r="Z19" i="53" s="1"/>
  <c r="AA17" i="53"/>
  <c r="AA19" i="53" s="1"/>
  <c r="U16" i="53"/>
  <c r="T16" i="53"/>
  <c r="U13" i="53"/>
  <c r="T13" i="53"/>
  <c r="U10" i="53"/>
  <c r="T10" i="53"/>
  <c r="U17" i="53" l="1"/>
  <c r="U19" i="53" s="1"/>
  <c r="T17" i="53"/>
  <c r="T19" i="53" s="1"/>
  <c r="D18" i="51" l="1"/>
  <c r="C18" i="51"/>
  <c r="H18" i="51"/>
  <c r="D17" i="51"/>
  <c r="H13" i="51"/>
  <c r="H14" i="51"/>
  <c r="H15" i="51"/>
  <c r="H16" i="51"/>
  <c r="H17" i="51"/>
  <c r="H11" i="51"/>
  <c r="E11" i="51"/>
  <c r="E12" i="51"/>
  <c r="E13" i="51"/>
  <c r="E15" i="51"/>
  <c r="E16" i="51"/>
  <c r="D11" i="51"/>
  <c r="D12" i="51"/>
  <c r="D13" i="51"/>
  <c r="D14" i="51"/>
  <c r="D15" i="51"/>
  <c r="D16" i="51"/>
  <c r="C10" i="51"/>
  <c r="C11" i="51"/>
  <c r="C12" i="51"/>
  <c r="C13" i="51"/>
  <c r="C14" i="51"/>
  <c r="C15" i="51"/>
  <c r="C16" i="51"/>
  <c r="C17" i="51"/>
  <c r="H16" i="50"/>
  <c r="C16" i="50"/>
  <c r="C8" i="50"/>
  <c r="C9" i="50"/>
  <c r="C10" i="50"/>
  <c r="C11" i="50"/>
  <c r="C12" i="50"/>
  <c r="C13" i="50"/>
  <c r="C14" i="50"/>
  <c r="C15" i="50"/>
  <c r="D8" i="50"/>
  <c r="D9" i="50"/>
  <c r="D11" i="50"/>
  <c r="D12" i="50"/>
  <c r="D13" i="50"/>
  <c r="D14" i="50"/>
  <c r="D15" i="50"/>
  <c r="D16" i="50"/>
  <c r="H8" i="50"/>
  <c r="H9" i="50"/>
  <c r="H11" i="50"/>
  <c r="H12" i="50"/>
  <c r="H13" i="50"/>
  <c r="H14" i="50"/>
  <c r="H15" i="50"/>
  <c r="E15" i="50"/>
  <c r="E9" i="50"/>
  <c r="E11" i="50"/>
  <c r="E12" i="50"/>
  <c r="E13" i="50"/>
  <c r="E14" i="50"/>
  <c r="E16" i="50"/>
  <c r="B14" i="50" l="1"/>
  <c r="B13" i="50"/>
  <c r="B12" i="50"/>
  <c r="B9" i="50"/>
  <c r="B11" i="51"/>
  <c r="B11" i="50"/>
  <c r="B15" i="51"/>
  <c r="B8" i="50"/>
  <c r="B14" i="51"/>
  <c r="B15" i="50"/>
  <c r="B16" i="51"/>
  <c r="B18" i="51"/>
  <c r="E18" i="51"/>
  <c r="E17" i="51"/>
  <c r="B17" i="51"/>
  <c r="B13" i="51"/>
  <c r="B12" i="51"/>
  <c r="B16" i="50"/>
  <c r="R10" i="53" l="1"/>
  <c r="S10" i="53"/>
  <c r="R13" i="53"/>
  <c r="S13" i="53"/>
  <c r="R16" i="53"/>
  <c r="S16" i="53"/>
  <c r="S17" i="53" l="1"/>
  <c r="S19" i="53" s="1"/>
  <c r="R17" i="53"/>
  <c r="R19" i="53" s="1"/>
  <c r="G11" i="37" l="1"/>
  <c r="F10" i="39" l="1"/>
  <c r="Q16" i="53" l="1"/>
  <c r="P16" i="53"/>
  <c r="Q13" i="53"/>
  <c r="P13" i="53"/>
  <c r="Q10" i="53"/>
  <c r="P10" i="53"/>
  <c r="E14" i="51"/>
  <c r="P17" i="53" l="1"/>
  <c r="P19" i="53" s="1"/>
  <c r="Q17" i="53"/>
  <c r="Q19" i="53" s="1"/>
  <c r="M7" i="53" l="1"/>
  <c r="L7" i="53"/>
  <c r="M16" i="53" l="1"/>
  <c r="L16" i="53"/>
  <c r="M13" i="53"/>
  <c r="L13" i="53"/>
  <c r="M10" i="53"/>
  <c r="L10" i="53"/>
  <c r="M17" i="53" l="1"/>
  <c r="M19" i="53" s="1"/>
  <c r="L17" i="53"/>
  <c r="L19" i="53" s="1"/>
  <c r="C18" i="52" l="1"/>
  <c r="C17" i="52"/>
  <c r="C16" i="52"/>
  <c r="C15" i="52"/>
  <c r="C14" i="52"/>
  <c r="C13" i="52"/>
  <c r="C12" i="52"/>
  <c r="C11" i="52"/>
  <c r="C10" i="52"/>
  <c r="C9" i="52"/>
  <c r="C8" i="52"/>
  <c r="C7" i="52"/>
  <c r="C6" i="52"/>
  <c r="C5" i="52"/>
  <c r="C4" i="52"/>
  <c r="H14" i="37" l="1"/>
  <c r="I14" i="37"/>
  <c r="I9" i="37"/>
  <c r="I10" i="53" l="1"/>
  <c r="H16" i="53"/>
  <c r="H10" i="53"/>
  <c r="C13" i="49"/>
  <c r="D13" i="39"/>
  <c r="E13" i="39"/>
  <c r="F13" i="39"/>
  <c r="C13" i="39"/>
  <c r="I13" i="53" l="1"/>
  <c r="I16" i="53"/>
  <c r="H13" i="53"/>
  <c r="H17" i="53" s="1"/>
  <c r="H19" i="53" l="1"/>
  <c r="I17" i="53"/>
  <c r="I19" i="53" s="1"/>
  <c r="D18" i="53" l="1"/>
  <c r="G10" i="50" l="1"/>
  <c r="D10" i="50" l="1"/>
  <c r="B10" i="50" s="1"/>
  <c r="E10" i="50"/>
  <c r="B18" i="52"/>
  <c r="H13" i="37"/>
  <c r="I11" i="37"/>
  <c r="H11" i="37"/>
  <c r="I10" i="37"/>
  <c r="H10" i="37"/>
  <c r="I13" i="37"/>
  <c r="I15" i="37" s="1"/>
  <c r="H9" i="37"/>
  <c r="E16" i="53"/>
  <c r="D16" i="53"/>
  <c r="C16" i="53"/>
  <c r="B16" i="53"/>
  <c r="E13" i="53"/>
  <c r="D13" i="53"/>
  <c r="C13" i="53"/>
  <c r="B13" i="53"/>
  <c r="E10" i="53"/>
  <c r="D10" i="53"/>
  <c r="C10" i="53"/>
  <c r="C17" i="53" s="1"/>
  <c r="C19" i="53" s="1"/>
  <c r="B10" i="53"/>
  <c r="E17" i="53" l="1"/>
  <c r="E19" i="53" s="1"/>
  <c r="I12" i="37"/>
  <c r="I19" i="37" s="1"/>
  <c r="F10" i="53"/>
  <c r="B17" i="53"/>
  <c r="B19" i="53" s="1"/>
  <c r="G13" i="53"/>
  <c r="D17" i="53"/>
  <c r="D19" i="53" s="1"/>
  <c r="G16" i="53"/>
  <c r="G10" i="53"/>
  <c r="F16" i="53"/>
  <c r="F13" i="53"/>
  <c r="J14" i="37"/>
  <c r="J13" i="37"/>
  <c r="J11" i="37"/>
  <c r="J10" i="37"/>
  <c r="J9" i="37"/>
  <c r="G14" i="37"/>
  <c r="G13" i="37"/>
  <c r="G10" i="37"/>
  <c r="G9" i="37"/>
  <c r="D14" i="37"/>
  <c r="D13" i="37"/>
  <c r="D11" i="37"/>
  <c r="D10" i="37"/>
  <c r="D9" i="37"/>
  <c r="J18" i="37"/>
  <c r="D18" i="37"/>
  <c r="B15" i="37"/>
  <c r="F15" i="37"/>
  <c r="H15" i="37"/>
  <c r="H12" i="37"/>
  <c r="F12" i="37"/>
  <c r="E12" i="37"/>
  <c r="C12" i="37"/>
  <c r="C19" i="37" s="1"/>
  <c r="B12" i="37"/>
  <c r="B12" i="39"/>
  <c r="B11" i="39"/>
  <c r="E10" i="39"/>
  <c r="E17" i="39" s="1"/>
  <c r="D10" i="39"/>
  <c r="B9" i="39"/>
  <c r="B8" i="39"/>
  <c r="B19" i="37" l="1"/>
  <c r="H19" i="37"/>
  <c r="D15" i="37"/>
  <c r="J12" i="37"/>
  <c r="G15" i="37"/>
  <c r="J15" i="37"/>
  <c r="H11" i="46"/>
  <c r="F17" i="39"/>
  <c r="D17" i="39"/>
  <c r="B16" i="39"/>
  <c r="B13" i="39"/>
  <c r="F19" i="37"/>
  <c r="G12" i="37"/>
  <c r="D12" i="37"/>
  <c r="G17" i="53"/>
  <c r="G19" i="53" s="1"/>
  <c r="F17" i="53"/>
  <c r="F19" i="53" s="1"/>
  <c r="E19" i="37"/>
  <c r="F9" i="46" l="1"/>
  <c r="G11" i="46"/>
  <c r="F11" i="46" s="1"/>
  <c r="J19" i="37"/>
  <c r="G19" i="37"/>
  <c r="D19" i="37"/>
  <c r="H12" i="51" l="1"/>
  <c r="F10" i="49" l="1"/>
  <c r="E10" i="49"/>
  <c r="D10" i="49"/>
  <c r="C10" i="49"/>
  <c r="B9" i="49"/>
  <c r="B17" i="52" l="1"/>
  <c r="B16" i="52"/>
  <c r="B15" i="52"/>
  <c r="B14" i="52"/>
  <c r="B13" i="52"/>
  <c r="B12" i="52"/>
  <c r="B11" i="52"/>
  <c r="B10" i="52"/>
  <c r="B9" i="52"/>
  <c r="B8" i="52"/>
  <c r="B7" i="52"/>
  <c r="B6" i="52"/>
  <c r="B5" i="52"/>
  <c r="B4" i="52"/>
  <c r="C9" i="51"/>
  <c r="H7" i="50"/>
  <c r="E8" i="50"/>
  <c r="E7" i="50"/>
  <c r="D7" i="50"/>
  <c r="C7" i="50"/>
  <c r="B7" i="50" s="1"/>
  <c r="B12" i="49"/>
  <c r="B8" i="49"/>
  <c r="B7" i="49"/>
  <c r="B13" i="49" l="1"/>
  <c r="B16" i="49"/>
  <c r="E17" i="49"/>
  <c r="C17" i="49"/>
  <c r="D17" i="49"/>
  <c r="F17" i="49"/>
  <c r="B10" i="49"/>
  <c r="B17" i="49" l="1"/>
  <c r="D11" i="46" l="1"/>
  <c r="B7" i="39" l="1"/>
  <c r="C10" i="39"/>
  <c r="C17" i="39" s="1"/>
  <c r="B10" i="39" l="1"/>
  <c r="B17" i="39" s="1"/>
  <c r="H10" i="50"/>
  <c r="E10" i="51"/>
  <c r="E9" i="51"/>
  <c r="H9" i="51"/>
  <c r="D9" i="51"/>
  <c r="B9" i="51" s="1"/>
  <c r="H10" i="51"/>
  <c r="D10" i="51"/>
  <c r="B10" i="51" s="1"/>
  <c r="C9" i="46" l="1"/>
  <c r="C10" i="46"/>
  <c r="E11" i="46"/>
  <c r="C11" i="46" s="1"/>
  <c r="B10" i="46" l="1"/>
  <c r="B9" i="46"/>
  <c r="B11" i="46" s="1"/>
  <c r="E20" i="50" l="1"/>
  <c r="C20" i="50"/>
  <c r="D20" i="50"/>
  <c r="B20" i="50" s="1"/>
  <c r="H20" i="50"/>
  <c r="E23" i="51"/>
  <c r="D23" i="51"/>
  <c r="B23" i="51" s="1"/>
  <c r="H23" i="51"/>
</calcChain>
</file>

<file path=xl/sharedStrings.xml><?xml version="1.0" encoding="utf-8"?>
<sst xmlns="http://schemas.openxmlformats.org/spreadsheetml/2006/main" count="591" uniqueCount="189">
  <si>
    <t>A.12 FoU-statistikk 2020. Helseforetak.</t>
  </si>
  <si>
    <t>Nummer</t>
  </si>
  <si>
    <t>Navn</t>
  </si>
  <si>
    <t>Merknad</t>
  </si>
  <si>
    <t>A.12.1</t>
  </si>
  <si>
    <t>A.12.2</t>
  </si>
  <si>
    <t>A.12.3</t>
  </si>
  <si>
    <t>A.12.4</t>
  </si>
  <si>
    <t>A.12.5</t>
  </si>
  <si>
    <t>A.12.6</t>
  </si>
  <si>
    <t>A.12.7</t>
  </si>
  <si>
    <t>A.12.8</t>
  </si>
  <si>
    <t>A.12.9</t>
  </si>
  <si>
    <t>A.12.10</t>
  </si>
  <si>
    <t>A.12.11</t>
  </si>
  <si>
    <t>A.12.12</t>
  </si>
  <si>
    <t>A.12.13</t>
  </si>
  <si>
    <t>A.12.14</t>
  </si>
  <si>
    <t>A.12.15</t>
  </si>
  <si>
    <t>Tegnforklaring til tabellene</t>
  </si>
  <si>
    <t>..</t>
  </si>
  <si>
    <t>Tallgrunnlag mangler. Tall er ikke mottatt eller er for usikre til å publiseres.</t>
  </si>
  <si>
    <t>-</t>
  </si>
  <si>
    <t>Null</t>
  </si>
  <si>
    <t>Innhold og tegnforklaring</t>
  </si>
  <si>
    <t>Tabell A.12.1</t>
  </si>
  <si>
    <t>Driftsutgifter</t>
  </si>
  <si>
    <t>Kapitalutgifter</t>
  </si>
  <si>
    <t>Totalt</t>
  </si>
  <si>
    <t>Lønn og</t>
  </si>
  <si>
    <t xml:space="preserve">Andre </t>
  </si>
  <si>
    <t xml:space="preserve">Vitenskapelig </t>
  </si>
  <si>
    <t xml:space="preserve">Bygg og </t>
  </si>
  <si>
    <t>sosiale</t>
  </si>
  <si>
    <t>drifts-</t>
  </si>
  <si>
    <t>utstyr</t>
  </si>
  <si>
    <t>anlegg</t>
  </si>
  <si>
    <t>Type helseforetak</t>
  </si>
  <si>
    <t>utgifter</t>
  </si>
  <si>
    <t>Helseforetak med universitetssykehusfunksjon</t>
  </si>
  <si>
    <t>Øvrige helseforetak og private, ideelle sykehus</t>
  </si>
  <si>
    <r>
      <rPr>
        <sz val="11"/>
        <rFont val="Calibri"/>
        <family val="2"/>
      </rPr>
      <t>¹</t>
    </r>
    <r>
      <rPr>
        <sz val="8.8000000000000007"/>
        <rFont val="Arial"/>
        <family val="2"/>
      </rPr>
      <t xml:space="preserve"> </t>
    </r>
    <r>
      <rPr>
        <sz val="8"/>
        <rFont val="Arial"/>
        <family val="2"/>
      </rPr>
      <t>Helseforetakenes FoU-utgifter presenteres her etter kontantprinsippet i henhold til internasjonale retningslinjer for utarbeidelse av FoU-statistikk.</t>
    </r>
  </si>
  <si>
    <t>Kilde: SSB, FoU-statistikk</t>
  </si>
  <si>
    <t>Tabell A.12.2</t>
  </si>
  <si>
    <t>Helseregion</t>
  </si>
  <si>
    <t>Sum Helse Sør-Øst</t>
  </si>
  <si>
    <t>Sum Helse Vest</t>
  </si>
  <si>
    <t>Sum Helse Nord</t>
  </si>
  <si>
    <t>Sum Helse Midt-Norge</t>
  </si>
  <si>
    <r>
      <rPr>
        <sz val="11"/>
        <rFont val="Calibri"/>
        <family val="2"/>
      </rPr>
      <t>¹</t>
    </r>
    <r>
      <rPr>
        <sz val="11"/>
        <rFont val="Arial"/>
        <family val="2"/>
      </rPr>
      <t xml:space="preserve"> </t>
    </r>
    <r>
      <rPr>
        <sz val="8"/>
        <rFont val="Arial"/>
        <family val="2"/>
      </rPr>
      <t>Helseforetakenes FoU-utgifter presenteres her etter kontantprinsippet i henhold til internasjonale retningslinjer for utarbeidelse av FoU-statistikk.</t>
    </r>
  </si>
  <si>
    <t>Tabell A.12.3</t>
  </si>
  <si>
    <r>
      <t>Totale FoU-utgifter</t>
    </r>
    <r>
      <rPr>
        <b/>
        <sz val="14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i helseforetak med universitetssykehusfunksjon etter helseregion </t>
    </r>
  </si>
  <si>
    <t>Bygg og</t>
  </si>
  <si>
    <r>
      <rPr>
        <sz val="11"/>
        <rFont val="Cambria"/>
        <family val="1"/>
      </rPr>
      <t xml:space="preserve">¹ </t>
    </r>
    <r>
      <rPr>
        <sz val="8"/>
        <rFont val="Arial"/>
        <family val="2"/>
      </rPr>
      <t>FoU-utgifter ved helseforetak med universitetssykehusfunksjon presenteres her etter kontantprinsippet i henhold til internasjonale retningslinjer for utarbeidelse av FoU-statistikk.</t>
    </r>
  </si>
  <si>
    <t>Tabell A.12.4</t>
  </si>
  <si>
    <t xml:space="preserve">Totalt </t>
  </si>
  <si>
    <r>
      <rPr>
        <sz val="11"/>
        <rFont val="Arial"/>
        <family val="2"/>
      </rPr>
      <t>¹</t>
    </r>
    <r>
      <rPr>
        <sz val="8"/>
        <rFont val="Arial"/>
        <family val="2"/>
      </rPr>
      <t xml:space="preserve"> Helseforetakenes FoU-utgifter presenteres her etter kontantprinsippet i henhold til internasjonale retningslinjer for utarbeidelse av FoU-statistikk.</t>
    </r>
  </si>
  <si>
    <r>
      <rPr>
        <sz val="8"/>
        <rFont val="Calibri"/>
        <family val="2"/>
      </rPr>
      <t>²</t>
    </r>
    <r>
      <rPr>
        <sz val="8"/>
        <rFont val="Arial"/>
        <family val="2"/>
      </rPr>
      <t xml:space="preserve"> Inkl. private, ideelle sykehus med driftsavtale med et regionalt helseforetak.</t>
    </r>
  </si>
  <si>
    <t>Tabell A.12.5</t>
  </si>
  <si>
    <t>Annen finansiering</t>
  </si>
  <si>
    <t>Prosent</t>
  </si>
  <si>
    <t>Basis-</t>
  </si>
  <si>
    <t>Nærings-</t>
  </si>
  <si>
    <t xml:space="preserve">   Offentlige kilder</t>
  </si>
  <si>
    <t>Andre</t>
  </si>
  <si>
    <t>Utlandet</t>
  </si>
  <si>
    <t>Annen</t>
  </si>
  <si>
    <r>
      <t>bevilgning</t>
    </r>
    <r>
      <rPr>
        <sz val="14"/>
        <rFont val="Calibri"/>
        <family val="2"/>
      </rPr>
      <t>²</t>
    </r>
  </si>
  <si>
    <t>livet</t>
  </si>
  <si>
    <t>Forsknings-råd</t>
  </si>
  <si>
    <t>Dep. m.v.</t>
  </si>
  <si>
    <t>kilder</t>
  </si>
  <si>
    <t>Herav: EU-kom.</t>
  </si>
  <si>
    <t>bevilgning</t>
  </si>
  <si>
    <t>finan-siering</t>
  </si>
  <si>
    <t>Helse Sør-Øst</t>
  </si>
  <si>
    <t>Helse Vest</t>
  </si>
  <si>
    <t>Helse Nord</t>
  </si>
  <si>
    <t>Helse Midt-Norge</t>
  </si>
  <si>
    <r>
      <rPr>
        <vertAlign val="superscript"/>
        <sz val="11"/>
        <rFont val="Arial"/>
        <family val="2"/>
      </rPr>
      <t>1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Helseforetakenes FoU-utgifter presenteres her etter kontantprinsippet i henhold til internasjonale retningslinjer for utarbeidelse av FoU-statistikk.</t>
    </r>
  </si>
  <si>
    <r>
      <rPr>
        <sz val="11"/>
        <rFont val="Calibri"/>
        <family val="2"/>
      </rPr>
      <t>²</t>
    </r>
    <r>
      <rPr>
        <sz val="8"/>
        <rFont val="Arial"/>
        <family val="2"/>
      </rPr>
      <t xml:space="preserve"> Inkludert øremerket finansiering av FoU via regionale samarbeidsorgan eller regionale helseforetak. </t>
    </r>
  </si>
  <si>
    <t>Tabell A.12.6</t>
  </si>
  <si>
    <r>
      <t>bevilgning</t>
    </r>
    <r>
      <rPr>
        <vertAlign val="superscript"/>
        <sz val="11"/>
        <rFont val="Arial"/>
        <family val="2"/>
      </rPr>
      <t>2</t>
    </r>
  </si>
  <si>
    <t>Forsknings-</t>
  </si>
  <si>
    <t>Herav:</t>
  </si>
  <si>
    <t>finan-</t>
  </si>
  <si>
    <t>råd</t>
  </si>
  <si>
    <t>EU-kom.</t>
  </si>
  <si>
    <t>siering</t>
  </si>
  <si>
    <t>¹ FoU-utgifter ved helseforetak med universitetssykehusfunksjon presenteres her etter kontantprinsippet i henhold til internasjonale retningslinjer for utarbeidelse av FoU-statistikk.</t>
  </si>
  <si>
    <r>
      <rPr>
        <sz val="8"/>
        <rFont val="Cambria"/>
        <family val="1"/>
      </rPr>
      <t xml:space="preserve">² </t>
    </r>
    <r>
      <rPr>
        <sz val="8"/>
        <rFont val="Arial"/>
        <family val="2"/>
      </rPr>
      <t xml:space="preserve">Inkludert øremerket finansiering av FoU via regionale samarbeidsorgan eller regionale helseforetak. </t>
    </r>
  </si>
  <si>
    <t>Tabell A.12.7</t>
  </si>
  <si>
    <r>
      <t>bevilgning</t>
    </r>
    <r>
      <rPr>
        <vertAlign val="superscript"/>
        <sz val="11"/>
        <rFont val="Arial"/>
        <family val="2"/>
      </rPr>
      <t>3</t>
    </r>
  </si>
  <si>
    <r>
      <rPr>
        <sz val="11"/>
        <rFont val="Calibri"/>
        <family val="2"/>
      </rPr>
      <t>¹</t>
    </r>
    <r>
      <rPr>
        <sz val="6.4"/>
        <rFont val="Arial"/>
        <family val="2"/>
      </rPr>
      <t xml:space="preserve"> </t>
    </r>
    <r>
      <rPr>
        <sz val="8"/>
        <rFont val="Arial"/>
        <family val="2"/>
      </rPr>
      <t>Helseforetakenes FoU-utgifter presenteres her etter kontantprinsippet i henhold til internasjonale retningslinjer for utarbeidelse av FoU-statistikk.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</si>
  <si>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Inkl. private, ideelle sykehus med driftsavtale med et regionalt helseforetak.</t>
    </r>
  </si>
  <si>
    <r>
      <rPr>
        <vertAlign val="superscript"/>
        <sz val="8"/>
        <rFont val="Arial"/>
        <family val="2"/>
      </rPr>
      <t>3</t>
    </r>
    <r>
      <rPr>
        <sz val="6.4"/>
        <rFont val="Arial"/>
        <family val="2"/>
      </rPr>
      <t xml:space="preserve"> </t>
    </r>
    <r>
      <rPr>
        <sz val="8"/>
        <rFont val="Arial"/>
        <family val="2"/>
      </rPr>
      <t xml:space="preserve">Inkludert øremerket finansiering av FoU via regionale samarbeidsorgan eller regionale helseforetak. </t>
    </r>
  </si>
  <si>
    <t>Tabell A.12.8</t>
  </si>
  <si>
    <t>Totalt og kvinner.</t>
  </si>
  <si>
    <t>Helseforetak med universitets-sykehusfunksjon</t>
  </si>
  <si>
    <t>Øvrige helseforetak
og private, ideelle sykehus</t>
  </si>
  <si>
    <t>Alle helseforetak</t>
  </si>
  <si>
    <t>Kvinner</t>
  </si>
  <si>
    <t>Stilling</t>
  </si>
  <si>
    <t>Antall</t>
  </si>
  <si>
    <t>%</t>
  </si>
  <si>
    <t>Avd.overlege/overlege</t>
  </si>
  <si>
    <t>Ass.lege</t>
  </si>
  <si>
    <t>Psykologer/spesialpsykologer</t>
  </si>
  <si>
    <t>Sum leger/psykologer</t>
  </si>
  <si>
    <t>Post.doc.</t>
  </si>
  <si>
    <t>Forskere</t>
  </si>
  <si>
    <t>Sum annet personale</t>
  </si>
  <si>
    <t>Stipendiat</t>
  </si>
  <si>
    <t>Vit.ass.</t>
  </si>
  <si>
    <t>Sum rekrutteringspersonale</t>
  </si>
  <si>
    <t>Tabell A.12.9</t>
  </si>
  <si>
    <t>Helse</t>
  </si>
  <si>
    <t>Sør-Øst</t>
  </si>
  <si>
    <t>Vest</t>
  </si>
  <si>
    <t>Nord</t>
  </si>
  <si>
    <t>Midt-Norge</t>
  </si>
  <si>
    <t>Tabell A.12.10</t>
  </si>
  <si>
    <r>
      <t xml:space="preserve">1 </t>
    </r>
    <r>
      <rPr>
        <sz val="8"/>
        <rFont val="Arial"/>
        <family val="2"/>
      </rPr>
      <t>Private, ideelle sykehus som har driftsavtale med et regionalt helseforetak.</t>
    </r>
  </si>
  <si>
    <t>Tabell A.12.11</t>
  </si>
  <si>
    <r>
      <rPr>
        <sz val="8"/>
        <rFont val="Cambria"/>
        <family val="1"/>
      </rPr>
      <t xml:space="preserve">¹ </t>
    </r>
    <r>
      <rPr>
        <sz val="8"/>
        <rFont val="Arial"/>
        <family val="2"/>
      </rPr>
      <t xml:space="preserve">Inklundert leger som deltok i FoU, personale i forskerstilling samt øvrig støttepersonale som deltok i FoU; laboratoriepersonale, sykepleiere </t>
    </r>
  </si>
  <si>
    <t>og teknisk administrativt personale.</t>
  </si>
  <si>
    <t>Tabell A.12.12</t>
  </si>
  <si>
    <t xml:space="preserve">FoU-årsverk utført av leger og øvrig forskerpersonale i helseforetak etter helseregion </t>
  </si>
  <si>
    <t>Tabell A.12.13</t>
  </si>
  <si>
    <t>Helseforetak totalt</t>
  </si>
  <si>
    <t>Helseforetak med universitetssykehus-funksjon</t>
  </si>
  <si>
    <t>År</t>
  </si>
  <si>
    <t>Kapital</t>
  </si>
  <si>
    <r>
      <t>2018</t>
    </r>
    <r>
      <rPr>
        <vertAlign val="superscript"/>
        <sz val="10"/>
        <rFont val="Arial"/>
        <family val="2"/>
      </rPr>
      <t>2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</si>
  <si>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FoU-utgifter for helseforetakene i 2018 er estimert med bakgrunn i regnskapstall for 2018 og fordelinger i 2017.</t>
    </r>
  </si>
  <si>
    <t>Tabell A.12.14</t>
  </si>
  <si>
    <t>Forskere/</t>
  </si>
  <si>
    <t>Teknisk/</t>
  </si>
  <si>
    <t>faglig</t>
  </si>
  <si>
    <t>adm.</t>
  </si>
  <si>
    <t>personale</t>
  </si>
  <si>
    <r>
      <t>2018</t>
    </r>
    <r>
      <rPr>
        <vertAlign val="superscript"/>
        <sz val="10"/>
        <rFont val="Arial"/>
        <family val="2"/>
      </rPr>
      <t>1</t>
    </r>
  </si>
  <si>
    <r>
      <t>2020</t>
    </r>
    <r>
      <rPr>
        <vertAlign val="superscript"/>
        <sz val="10"/>
        <rFont val="Arial"/>
        <family val="2"/>
      </rPr>
      <t>2</t>
    </r>
  </si>
  <si>
    <r>
      <rPr>
        <i/>
        <vertAlign val="superscript"/>
        <sz val="8"/>
        <rFont val="Arial"/>
        <family val="2"/>
      </rPr>
      <t>1</t>
    </r>
    <r>
      <rPr>
        <i/>
        <sz val="8"/>
        <rFont val="Arial"/>
        <family val="2"/>
      </rPr>
      <t>FoU-årsverk for helseforetakene i 2018 er estimert med bakgrunn i regnskapstall for 2018 og fordelinger i 2017.</t>
    </r>
  </si>
  <si>
    <r>
      <rPr>
        <i/>
        <vertAlign val="superscript"/>
        <sz val="8"/>
        <rFont val="Arial"/>
        <family val="2"/>
      </rPr>
      <t>2</t>
    </r>
    <r>
      <rPr>
        <i/>
        <sz val="8"/>
        <rFont val="Arial"/>
        <family val="2"/>
      </rPr>
      <t>FoU-årsverk for helseforetakene i 2020 er estimert med bakgrunn i regnskapstall for 2020 og fordelinger i 2019.</t>
    </r>
  </si>
  <si>
    <t>Tabell A.12.15</t>
  </si>
  <si>
    <t>Forskerpersonale</t>
  </si>
  <si>
    <t>Støttepersonale</t>
  </si>
  <si>
    <t>Totalt FoU-personale</t>
  </si>
  <si>
    <r>
      <t>Totale FoU-utgifter</t>
    </r>
    <r>
      <rPr>
        <b/>
        <sz val="14"/>
        <color indexed="12"/>
        <rFont val="Calibri"/>
        <family val="2"/>
      </rPr>
      <t>¹</t>
    </r>
    <r>
      <rPr>
        <b/>
        <sz val="13.2"/>
        <color indexed="12"/>
        <rFont val="Arial"/>
        <family val="2"/>
      </rPr>
      <t xml:space="preserve"> </t>
    </r>
    <r>
      <rPr>
        <b/>
        <sz val="12"/>
        <color indexed="12"/>
        <rFont val="Arial"/>
        <family val="2"/>
      </rPr>
      <t>i helseforetak etter type helseforetak og utgiftstype i 2022</t>
    </r>
    <r>
      <rPr>
        <b/>
        <vertAlign val="superscript"/>
        <sz val="12"/>
        <color rgb="FF0000FF"/>
        <rFont val="Arial"/>
        <family val="2"/>
      </rPr>
      <t>2</t>
    </r>
    <r>
      <rPr>
        <b/>
        <sz val="12"/>
        <color indexed="12"/>
        <rFont val="Arial"/>
        <family val="2"/>
      </rPr>
      <t>. Mill. kr. Estimat</t>
    </r>
  </si>
  <si>
    <t>Sist oppdatert 11.03.2024</t>
  </si>
  <si>
    <r>
      <rPr>
        <vertAlign val="superscript"/>
        <sz val="9"/>
        <rFont val="Arial"/>
        <family val="2"/>
      </rPr>
      <t xml:space="preserve">2 </t>
    </r>
    <r>
      <rPr>
        <sz val="8"/>
        <rFont val="Arial"/>
        <family val="2"/>
      </rPr>
      <t>FoU-utgifter for helseforetakene i 2022 er estimert med bakgrunn i regnskapstall for 2022 og fordelinger i 2021.</t>
    </r>
  </si>
  <si>
    <t>:</t>
  </si>
  <si>
    <t xml:space="preserve">Forskerpersonale ved helseforetakene etter type helseforetak og stilling i 2022. </t>
  </si>
  <si>
    <t>Kilde: SSB, Forskerpersonale</t>
  </si>
  <si>
    <t>Forskerpersonale i helseforetak med universitetssykehusfunksjon etter helseregion og stilling i 2022.</t>
  </si>
  <si>
    <r>
      <t>Forskerpersonale i øvrige helseforetak og private, ideelle sykehus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etter helseregion og stilling i 2022.</t>
    </r>
  </si>
  <si>
    <t>Sist oppdatert 20.10.2022. Tabellen oppdateres kun i oddetallsår.</t>
  </si>
  <si>
    <r>
      <t>Totale FoU-utgifter</t>
    </r>
    <r>
      <rPr>
        <b/>
        <sz val="14"/>
        <color indexed="12"/>
        <rFont val="Calibri"/>
        <family val="2"/>
      </rPr>
      <t>¹</t>
    </r>
    <r>
      <rPr>
        <b/>
        <sz val="12"/>
        <color indexed="12"/>
        <rFont val="Calibri"/>
        <family val="2"/>
      </rPr>
      <t xml:space="preserve"> </t>
    </r>
    <r>
      <rPr>
        <b/>
        <sz val="12"/>
        <color indexed="12"/>
        <rFont val="Arial"/>
        <family val="2"/>
      </rPr>
      <t>i helseforetakene etter helseregion og utgiftstype i 2021. Mill. kr.</t>
    </r>
  </si>
  <si>
    <t>Kilde: SSB/FoU-statistikk</t>
  </si>
  <si>
    <t>og utgiftstype i 2021. Mill. kr.</t>
  </si>
  <si>
    <r>
      <t>Totale FoU-utgifter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i øvrige helseforetak og private, ideelle sykehus</t>
    </r>
    <r>
      <rPr>
        <b/>
        <vertAlign val="superscript"/>
        <sz val="12"/>
        <color rgb="FF0000FF"/>
        <rFont val="Arial"/>
        <family val="2"/>
      </rPr>
      <t>2</t>
    </r>
    <r>
      <rPr>
        <b/>
        <sz val="12"/>
        <color indexed="12"/>
        <rFont val="Arial"/>
        <family val="2"/>
      </rPr>
      <t xml:space="preserve"> etter helseregion og utgiftstype i 2021. Mill. kr.</t>
    </r>
  </si>
  <si>
    <r>
      <t>Totale FoU-utgifter</t>
    </r>
    <r>
      <rPr>
        <b/>
        <sz val="12"/>
        <color indexed="12"/>
        <rFont val="Calibri"/>
        <family val="2"/>
      </rPr>
      <t xml:space="preserve">¹ </t>
    </r>
    <r>
      <rPr>
        <b/>
        <sz val="12"/>
        <color indexed="12"/>
        <rFont val="Arial"/>
        <family val="2"/>
      </rPr>
      <t xml:space="preserve">i helseforetakene etter helseregion og finansieringskilde i 2021. Mill. kr. </t>
    </r>
  </si>
  <si>
    <r>
      <t>Totale FoU-utgifter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i helseforetak med universitetssykehusfunksjon etter helseregion og finansieringskilde i 2021. Mill. kr. </t>
    </r>
  </si>
  <si>
    <r>
      <t>Totale FoU-utgifter</t>
    </r>
    <r>
      <rPr>
        <b/>
        <sz val="14"/>
        <color indexed="12"/>
        <rFont val="Calibri"/>
        <family val="2"/>
      </rPr>
      <t>¹</t>
    </r>
    <r>
      <rPr>
        <b/>
        <sz val="9.6"/>
        <color indexed="12"/>
        <rFont val="Arial"/>
        <family val="2"/>
      </rPr>
      <t xml:space="preserve"> </t>
    </r>
    <r>
      <rPr>
        <b/>
        <sz val="12"/>
        <color indexed="12"/>
        <rFont val="Arial"/>
        <family val="2"/>
      </rPr>
      <t>i øvrige helseforetak og private, ideelle helseforetak</t>
    </r>
    <r>
      <rPr>
        <b/>
        <sz val="12"/>
        <color indexed="12"/>
        <rFont val="Calibri"/>
        <family val="2"/>
      </rPr>
      <t>²</t>
    </r>
    <r>
      <rPr>
        <b/>
        <sz val="12"/>
        <color indexed="12"/>
        <rFont val="Arial"/>
        <family val="2"/>
      </rPr>
      <t xml:space="preserve"> etter helseregion og finansieringskilde i 2021. Mill. kr. </t>
    </r>
  </si>
  <si>
    <r>
      <t>Totale FoU-årsverk</t>
    </r>
    <r>
      <rPr>
        <b/>
        <sz val="12"/>
        <color indexed="12"/>
        <rFont val="Calibri"/>
        <family val="2"/>
      </rPr>
      <t xml:space="preserve">¹ </t>
    </r>
    <r>
      <rPr>
        <b/>
        <sz val="12"/>
        <color indexed="12"/>
        <rFont val="Arial"/>
        <family val="2"/>
      </rPr>
      <t>i helseforetak etter helseregion og type helseforetak i 2021.</t>
    </r>
  </si>
  <si>
    <t>og type helseforetak i 2021.</t>
  </si>
  <si>
    <r>
      <t>Totale FoU-utgifter</t>
    </r>
    <r>
      <rPr>
        <b/>
        <sz val="14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i helseforetak etter type helseforetak og utgiftstype 2007–2022. Mill. kr.</t>
    </r>
  </si>
  <si>
    <r>
      <t>2020</t>
    </r>
    <r>
      <rPr>
        <vertAlign val="superscript"/>
        <sz val="10"/>
        <rFont val="Arial"/>
        <family val="2"/>
      </rPr>
      <t>3</t>
    </r>
  </si>
  <si>
    <r>
      <t>2022</t>
    </r>
    <r>
      <rPr>
        <vertAlign val="superscript"/>
        <sz val="10"/>
        <rFont val="Arial"/>
        <family val="2"/>
      </rPr>
      <t>4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</si>
  <si>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FoU-utgifter for helseforetakene i 2020 er estimert med bakgrunn i regnskapstall for 2020 og fordelinger i 2019.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</si>
  <si>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>FoU-utgifter for helseforetakene i 2022 er estimert med bakgrunn i regnskapstall for 2022 og fordelinger i 2021.</t>
    </r>
  </si>
  <si>
    <r>
      <t>2022</t>
    </r>
    <r>
      <rPr>
        <vertAlign val="superscript"/>
        <sz val="10"/>
        <rFont val="Arial"/>
        <family val="2"/>
      </rPr>
      <t>3</t>
    </r>
  </si>
  <si>
    <r>
      <rPr>
        <i/>
        <vertAlign val="superscript"/>
        <sz val="8"/>
        <rFont val="Arial"/>
        <family val="2"/>
      </rPr>
      <t>3</t>
    </r>
    <r>
      <rPr>
        <i/>
        <sz val="8"/>
        <rFont val="Arial"/>
        <family val="2"/>
      </rPr>
      <t>FoU-årsverk for helseforetakene i 2022 er estimert med bakgrunn i regnskapstall for 2022 og fordelinger i 2021.</t>
    </r>
  </si>
  <si>
    <t>FoU-årsverk i helseforetak etter type helseforetak og stillingsgruppe i 2007–2022.</t>
  </si>
  <si>
    <r>
      <t>FoU-personale ved helseforetakene etter type helseforetak og stilling i 2008</t>
    </r>
    <r>
      <rPr>
        <b/>
        <sz val="12"/>
        <color indexed="12"/>
        <rFont val="Calibri"/>
        <family val="2"/>
      </rPr>
      <t>–</t>
    </r>
    <r>
      <rPr>
        <b/>
        <sz val="12"/>
        <color indexed="12"/>
        <rFont val="Arial"/>
        <family val="2"/>
      </rPr>
      <t xml:space="preserve">2022. </t>
    </r>
  </si>
  <si>
    <t>Kilde: SSB/Forskerpersonalregisteret</t>
  </si>
  <si>
    <t>Tall vises ikke av konfidensialitetshensyn</t>
  </si>
  <si>
    <t>https://www.ssb.no/statbank/table/13512/</t>
  </si>
  <si>
    <t>https://www.ssb.no/statbank/table/13517/</t>
  </si>
  <si>
    <t>Fra og med 2017 kartlegges helseforetakene kun i oddetallsår. For mellomliggende år beregner SSB kun hovedtall. Enkelte tabeller oppdateres derfor kun i oddetallsår.</t>
  </si>
  <si>
    <t>https://www.ssb.no/statbank/table/13515/</t>
  </si>
  <si>
    <t>https://www.ssb.no/statbank/table/13519/</t>
  </si>
  <si>
    <t>https://www.ssb.no/statbank/table/13911/</t>
  </si>
  <si>
    <t>Helseforetak har ikke egne tabeller i SSBs statistikkbank, men totaltall kan settes sammen av delsummer fra universitets- og høgskolesektoren og instituttsektoren.</t>
  </si>
  <si>
    <t>Helseforetak har ikke egne tabeller i SSBs statistikkbank, men kan totaltall settes sammen av delsummer fra universitets- og høgskolesektoren og instituttsektoren.</t>
  </si>
  <si>
    <t xml:space="preserve">Helseforetak har ikke egne tabeller i SSBs statistikkbank, men tall for helseforetak med universitetssykehusfunksjon inngår i universitets- og høgskolesektoren og finnes her: </t>
  </si>
  <si>
    <t>Helseforetak uten universitetssykehusfunksjon (inngår i instituttsektoren)</t>
  </si>
  <si>
    <t>Helseforetak med universitetssykehusfunksjon (inngår i UoH-sektoren)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</si>
</sst>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* #,##0.00_ ;_ * \-#,##0.00_ ;_ * &quot;-&quot;??_ ;_ @_ "/>
    <numFmt numFmtId="165" formatCode="#,##0.0"/>
    <numFmt numFmtId="166" formatCode="#,##0.0;\ \-#,##0.0;\-"/>
    <numFmt numFmtId="167" formatCode="#,##0;\ \-#,##0;\-"/>
    <numFmt numFmtId="168" formatCode="_ * #,##0_ ;_ * \-#,##0_ ;_ * &quot;-&quot;??_ ;_ @_ "/>
    <numFmt numFmtId="169" formatCode="#,##0.0_ ;\-#,##0.0\ "/>
    <numFmt numFmtId="170" formatCode="0.0"/>
    <numFmt numFmtId="171" formatCode="_ * #,##0.0_ ;_ * \-#,##0.0_ ;_ * &quot;-&quot;??_ ;_ @_ 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vertAlign val="superscript"/>
      <sz val="1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b/>
      <sz val="14"/>
      <color indexed="10"/>
      <name val="Arial"/>
      <family val="2"/>
    </font>
    <font>
      <sz val="10"/>
      <name val="Arial"/>
      <family val="2"/>
    </font>
    <font>
      <b/>
      <u/>
      <sz val="10"/>
      <color indexed="12"/>
      <name val="Arial"/>
      <family val="2"/>
    </font>
    <font>
      <b/>
      <sz val="12"/>
      <color indexed="12"/>
      <name val="Calibri"/>
      <family val="2"/>
    </font>
    <font>
      <sz val="8"/>
      <name val="Cambria"/>
      <family val="1"/>
    </font>
    <font>
      <b/>
      <sz val="14"/>
      <color indexed="12"/>
      <name val="Calibri"/>
      <family val="2"/>
    </font>
    <font>
      <b/>
      <sz val="9.6"/>
      <color indexed="12"/>
      <name val="Arial"/>
      <family val="2"/>
    </font>
    <font>
      <sz val="11"/>
      <name val="Calibri"/>
      <family val="2"/>
    </font>
    <font>
      <sz val="8.8000000000000007"/>
      <name val="Arial"/>
      <family val="2"/>
    </font>
    <font>
      <sz val="14"/>
      <name val="Calibri"/>
      <family val="2"/>
    </font>
    <font>
      <sz val="6.4"/>
      <name val="Arial"/>
      <family val="2"/>
    </font>
    <font>
      <sz val="11"/>
      <name val="Cambria"/>
      <family val="1"/>
    </font>
    <font>
      <b/>
      <sz val="13.2"/>
      <color indexed="12"/>
      <name val="Arial"/>
      <family val="2"/>
    </font>
    <font>
      <sz val="8"/>
      <name val="Calibri"/>
      <family val="2"/>
    </font>
    <font>
      <sz val="9"/>
      <name val="Arial"/>
      <family val="2"/>
    </font>
    <font>
      <sz val="8"/>
      <name val="Arial"/>
      <family val="1"/>
    </font>
    <font>
      <vertAlign val="superscript"/>
      <sz val="10"/>
      <name val="Arial"/>
      <family val="2"/>
    </font>
    <font>
      <i/>
      <vertAlign val="superscript"/>
      <sz val="8"/>
      <name val="Arial"/>
      <family val="2"/>
    </font>
    <font>
      <b/>
      <vertAlign val="superscript"/>
      <sz val="12"/>
      <color rgb="FF0000FF"/>
      <name val="Arial"/>
      <family val="2"/>
    </font>
    <font>
      <vertAlign val="superscript"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/>
      <bottom style="thin">
        <color indexed="1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C00000"/>
      </left>
      <right/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indexed="1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3" borderId="0"/>
    <xf numFmtId="0" fontId="5" fillId="0" borderId="0"/>
    <xf numFmtId="0" fontId="6" fillId="0" borderId="0">
      <alignment horizontal="left"/>
    </xf>
    <xf numFmtId="0" fontId="12" fillId="0" borderId="1">
      <alignment horizontal="right" vertical="center"/>
    </xf>
    <xf numFmtId="0" fontId="7" fillId="0" borderId="2">
      <alignment vertical="center"/>
    </xf>
    <xf numFmtId="1" fontId="11" fillId="0" borderId="2"/>
    <xf numFmtId="0" fontId="8" fillId="0" borderId="0"/>
    <xf numFmtId="0" fontId="1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/>
    <xf numFmtId="164" fontId="19" fillId="0" borderId="0" applyFont="0" applyFill="0" applyBorder="0" applyAlignment="0" applyProtection="0"/>
    <xf numFmtId="0" fontId="1" fillId="0" borderId="0"/>
    <xf numFmtId="0" fontId="2" fillId="3" borderId="0"/>
  </cellStyleXfs>
  <cellXfs count="315">
    <xf numFmtId="0" fontId="0" fillId="3" borderId="0" xfId="0"/>
    <xf numFmtId="0" fontId="11" fillId="3" borderId="0" xfId="0" applyFont="1"/>
    <xf numFmtId="0" fontId="7" fillId="3" borderId="0" xfId="0" applyFont="1"/>
    <xf numFmtId="165" fontId="0" fillId="3" borderId="0" xfId="0" applyNumberFormat="1"/>
    <xf numFmtId="0" fontId="11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0" fillId="2" borderId="0" xfId="0" applyFill="1"/>
    <xf numFmtId="1" fontId="0" fillId="2" borderId="0" xfId="0" applyNumberFormat="1" applyFill="1"/>
    <xf numFmtId="0" fontId="8" fillId="2" borderId="0" xfId="6" applyFill="1"/>
    <xf numFmtId="0" fontId="13" fillId="2" borderId="0" xfId="0" applyFont="1" applyFill="1"/>
    <xf numFmtId="165" fontId="0" fillId="2" borderId="0" xfId="0" applyNumberFormat="1" applyFill="1"/>
    <xf numFmtId="3" fontId="0" fillId="2" borderId="0" xfId="0" applyNumberFormat="1" applyFill="1"/>
    <xf numFmtId="0" fontId="7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12" fillId="0" borderId="3" xfId="3" applyBorder="1" applyAlignment="1">
      <alignment vertical="top" wrapText="1"/>
    </xf>
    <xf numFmtId="0" fontId="12" fillId="2" borderId="3" xfId="3" applyFill="1" applyBorder="1" applyAlignment="1">
      <alignment horizontal="right" vertical="top" wrapText="1"/>
    </xf>
    <xf numFmtId="0" fontId="12" fillId="2" borderId="4" xfId="3" applyFill="1" applyBorder="1" applyAlignment="1">
      <alignment horizontal="right" vertical="top" wrapText="1"/>
    </xf>
    <xf numFmtId="0" fontId="12" fillId="2" borderId="5" xfId="3" applyFill="1" applyBorder="1" applyAlignment="1">
      <alignment horizontal="right" vertical="top" wrapText="1"/>
    </xf>
    <xf numFmtId="0" fontId="12" fillId="2" borderId="3" xfId="3" applyFill="1" applyBorder="1" applyAlignment="1">
      <alignment horizontal="right" vertical="center" wrapText="1"/>
    </xf>
    <xf numFmtId="0" fontId="12" fillId="2" borderId="4" xfId="3" applyFill="1" applyBorder="1" applyAlignment="1">
      <alignment horizontal="right" vertical="center" wrapText="1"/>
    </xf>
    <xf numFmtId="0" fontId="12" fillId="2" borderId="5" xfId="3" applyFill="1" applyBorder="1" applyAlignment="1">
      <alignment horizontal="right" vertical="center" wrapText="1"/>
    </xf>
    <xf numFmtId="1" fontId="0" fillId="3" borderId="0" xfId="0" applyNumberFormat="1"/>
    <xf numFmtId="0" fontId="7" fillId="2" borderId="0" xfId="4" applyFill="1" applyBorder="1">
      <alignment vertical="center"/>
    </xf>
    <xf numFmtId="1" fontId="7" fillId="2" borderId="0" xfId="4" applyNumberFormat="1" applyFill="1" applyBorder="1">
      <alignment vertical="center"/>
    </xf>
    <xf numFmtId="0" fontId="8" fillId="0" borderId="0" xfId="6"/>
    <xf numFmtId="165" fontId="7" fillId="2" borderId="0" xfId="4" applyNumberFormat="1" applyFill="1" applyBorder="1">
      <alignment vertical="center"/>
    </xf>
    <xf numFmtId="0" fontId="0" fillId="3" borderId="5" xfId="0" applyBorder="1" applyAlignment="1">
      <alignment horizontal="center" vertical="top"/>
    </xf>
    <xf numFmtId="0" fontId="12" fillId="0" borderId="5" xfId="3" applyBorder="1" applyAlignment="1">
      <alignment horizontal="center" vertical="top" wrapText="1"/>
    </xf>
    <xf numFmtId="0" fontId="12" fillId="0" borderId="5" xfId="3" applyBorder="1" applyAlignment="1">
      <alignment horizontal="right" vertical="top" wrapText="1"/>
    </xf>
    <xf numFmtId="0" fontId="18" fillId="0" borderId="0" xfId="1" applyFont="1"/>
    <xf numFmtId="0" fontId="17" fillId="3" borderId="0" xfId="0" quotePrefix="1" applyFont="1" applyAlignment="1">
      <alignment horizontal="left"/>
    </xf>
    <xf numFmtId="0" fontId="12" fillId="0" borderId="7" xfId="3" applyBorder="1" applyAlignment="1">
      <alignment horizontal="right" vertical="top" wrapText="1"/>
    </xf>
    <xf numFmtId="0" fontId="12" fillId="0" borderId="4" xfId="3" applyBorder="1" applyAlignment="1">
      <alignment horizontal="right" vertical="top" wrapText="1"/>
    </xf>
    <xf numFmtId="0" fontId="12" fillId="2" borderId="4" xfId="3" applyFill="1" applyBorder="1" applyAlignment="1">
      <alignment horizontal="right" vertical="top"/>
    </xf>
    <xf numFmtId="0" fontId="12" fillId="2" borderId="7" xfId="3" applyFill="1" applyBorder="1" applyAlignment="1">
      <alignment horizontal="right" vertical="top" wrapText="1"/>
    </xf>
    <xf numFmtId="0" fontId="12" fillId="2" borderId="2" xfId="3" applyFill="1" applyBorder="1" applyAlignment="1"/>
    <xf numFmtId="0" fontId="7" fillId="2" borderId="2" xfId="4" applyFill="1">
      <alignment vertical="center"/>
    </xf>
    <xf numFmtId="1" fontId="11" fillId="2" borderId="2" xfId="5" applyFill="1"/>
    <xf numFmtId="0" fontId="12" fillId="0" borderId="8" xfId="3" applyBorder="1" applyAlignment="1">
      <alignment horizontal="right" vertical="top" wrapText="1"/>
    </xf>
    <xf numFmtId="0" fontId="12" fillId="0" borderId="9" xfId="3" applyBorder="1" applyAlignment="1"/>
    <xf numFmtId="0" fontId="12" fillId="0" borderId="2" xfId="3" applyBorder="1" applyAlignment="1"/>
    <xf numFmtId="0" fontId="12" fillId="0" borderId="6" xfId="3" applyBorder="1" applyAlignment="1"/>
    <xf numFmtId="0" fontId="12" fillId="2" borderId="10" xfId="3" applyFill="1" applyBorder="1" applyAlignment="1">
      <alignment horizontal="right" vertical="top" wrapText="1"/>
    </xf>
    <xf numFmtId="0" fontId="12" fillId="2" borderId="8" xfId="3" applyFill="1" applyBorder="1" applyAlignment="1">
      <alignment horizontal="right" vertical="top" wrapText="1"/>
    </xf>
    <xf numFmtId="0" fontId="0" fillId="2" borderId="9" xfId="0" applyFill="1" applyBorder="1"/>
    <xf numFmtId="1" fontId="11" fillId="2" borderId="0" xfId="4" applyNumberFormat="1" applyFont="1" applyFill="1" applyBorder="1">
      <alignment vertical="center"/>
    </xf>
    <xf numFmtId="165" fontId="12" fillId="2" borderId="0" xfId="3" applyNumberFormat="1" applyFill="1" applyBorder="1" applyAlignment="1">
      <alignment horizontal="right" vertical="top" wrapText="1"/>
    </xf>
    <xf numFmtId="0" fontId="18" fillId="0" borderId="0" xfId="1" quotePrefix="1" applyFont="1" applyAlignment="1">
      <alignment horizontal="left"/>
    </xf>
    <xf numFmtId="0" fontId="6" fillId="0" borderId="0" xfId="2" quotePrefix="1">
      <alignment horizontal="left"/>
    </xf>
    <xf numFmtId="0" fontId="6" fillId="2" borderId="0" xfId="2" quotePrefix="1" applyFill="1">
      <alignment horizontal="left"/>
    </xf>
    <xf numFmtId="1" fontId="11" fillId="0" borderId="2" xfId="5" quotePrefix="1" applyAlignment="1">
      <alignment horizontal="left"/>
    </xf>
    <xf numFmtId="1" fontId="11" fillId="2" borderId="2" xfId="5" quotePrefix="1" applyFill="1" applyAlignment="1">
      <alignment horizontal="left"/>
    </xf>
    <xf numFmtId="0" fontId="12" fillId="0" borderId="4" xfId="3" applyBorder="1" applyAlignment="1">
      <alignment horizontal="right" vertical="top"/>
    </xf>
    <xf numFmtId="1" fontId="11" fillId="2" borderId="4" xfId="4" applyNumberFormat="1" applyFont="1" applyFill="1" applyBorder="1">
      <alignment vertical="center"/>
    </xf>
    <xf numFmtId="0" fontId="10" fillId="2" borderId="0" xfId="7" applyFill="1"/>
    <xf numFmtId="0" fontId="9" fillId="2" borderId="0" xfId="7" applyFont="1" applyFill="1" applyAlignment="1">
      <alignment horizontal="left"/>
    </xf>
    <xf numFmtId="0" fontId="9" fillId="2" borderId="0" xfId="7" applyFont="1" applyFill="1" applyAlignment="1">
      <alignment horizontal="center"/>
    </xf>
    <xf numFmtId="0" fontId="2" fillId="2" borderId="3" xfId="3" applyFont="1" applyFill="1" applyBorder="1" applyAlignment="1">
      <alignment horizontal="right" vertical="center" wrapText="1"/>
    </xf>
    <xf numFmtId="0" fontId="2" fillId="2" borderId="3" xfId="3" applyFont="1" applyFill="1" applyBorder="1" applyAlignment="1">
      <alignment horizontal="right" vertical="top" wrapText="1"/>
    </xf>
    <xf numFmtId="0" fontId="2" fillId="2" borderId="10" xfId="3" applyFont="1" applyFill="1" applyBorder="1" applyAlignment="1">
      <alignment horizontal="right" vertical="top" wrapText="1"/>
    </xf>
    <xf numFmtId="0" fontId="2" fillId="2" borderId="5" xfId="3" applyFont="1" applyFill="1" applyBorder="1" applyAlignment="1">
      <alignment horizontal="right" vertical="center" wrapText="1"/>
    </xf>
    <xf numFmtId="0" fontId="2" fillId="2" borderId="5" xfId="3" applyFont="1" applyFill="1" applyBorder="1" applyAlignment="1">
      <alignment horizontal="right" vertical="top" wrapText="1"/>
    </xf>
    <xf numFmtId="0" fontId="2" fillId="2" borderId="7" xfId="3" applyFont="1" applyFill="1" applyBorder="1" applyAlignment="1">
      <alignment horizontal="right" vertical="top" wrapText="1"/>
    </xf>
    <xf numFmtId="3" fontId="2" fillId="2" borderId="0" xfId="3" applyNumberFormat="1" applyFont="1" applyFill="1" applyBorder="1" applyAlignment="1">
      <alignment horizontal="right" vertical="top" wrapText="1"/>
    </xf>
    <xf numFmtId="3" fontId="2" fillId="2" borderId="4" xfId="3" applyNumberFormat="1" applyFont="1" applyFill="1" applyBorder="1" applyAlignment="1">
      <alignment horizontal="right" vertical="center" wrapText="1"/>
    </xf>
    <xf numFmtId="0" fontId="6" fillId="2" borderId="0" xfId="2" applyFill="1">
      <alignment horizontal="left"/>
    </xf>
    <xf numFmtId="166" fontId="0" fillId="3" borderId="0" xfId="0" applyNumberFormat="1"/>
    <xf numFmtId="0" fontId="0" fillId="2" borderId="16" xfId="0" applyFill="1" applyBorder="1" applyAlignment="1">
      <alignment vertical="top"/>
    </xf>
    <xf numFmtId="1" fontId="11" fillId="2" borderId="12" xfId="5" applyFill="1" applyBorder="1"/>
    <xf numFmtId="0" fontId="7" fillId="2" borderId="12" xfId="4" applyFill="1" applyBorder="1">
      <alignment vertical="center"/>
    </xf>
    <xf numFmtId="0" fontId="12" fillId="2" borderId="18" xfId="3" applyFill="1" applyBorder="1" applyAlignment="1"/>
    <xf numFmtId="0" fontId="12" fillId="2" borderId="19" xfId="3" applyFill="1" applyBorder="1" applyAlignment="1"/>
    <xf numFmtId="3" fontId="11" fillId="2" borderId="18" xfId="5" applyNumberFormat="1" applyFill="1" applyBorder="1"/>
    <xf numFmtId="1" fontId="11" fillId="2" borderId="17" xfId="5" quotePrefix="1" applyFill="1" applyBorder="1" applyAlignment="1">
      <alignment horizontal="left"/>
    </xf>
    <xf numFmtId="0" fontId="12" fillId="2" borderId="16" xfId="3" applyFill="1" applyBorder="1" applyAlignment="1">
      <alignment horizontal="right" vertical="top" wrapText="1"/>
    </xf>
    <xf numFmtId="0" fontId="12" fillId="2" borderId="17" xfId="3" applyFill="1" applyBorder="1" applyAlignment="1">
      <alignment horizontal="right" vertical="center" wrapText="1"/>
    </xf>
    <xf numFmtId="0" fontId="12" fillId="2" borderId="17" xfId="3" applyFill="1" applyBorder="1" applyAlignment="1">
      <alignment horizontal="right" vertical="top" wrapText="1"/>
    </xf>
    <xf numFmtId="1" fontId="11" fillId="2" borderId="17" xfId="5" applyFill="1" applyBorder="1"/>
    <xf numFmtId="0" fontId="7" fillId="2" borderId="17" xfId="4" applyFill="1" applyBorder="1">
      <alignment vertical="center"/>
    </xf>
    <xf numFmtId="0" fontId="0" fillId="2" borderId="16" xfId="0" applyFill="1" applyBorder="1"/>
    <xf numFmtId="0" fontId="12" fillId="2" borderId="16" xfId="3" applyFill="1" applyBorder="1" applyAlignment="1">
      <alignment horizontal="right" vertical="center" wrapText="1"/>
    </xf>
    <xf numFmtId="0" fontId="12" fillId="2" borderId="22" xfId="3" applyFill="1" applyBorder="1" applyAlignment="1">
      <alignment horizontal="right" vertical="top" wrapText="1"/>
    </xf>
    <xf numFmtId="0" fontId="12" fillId="2" borderId="18" xfId="3" applyFill="1" applyBorder="1" applyAlignment="1">
      <alignment horizontal="right" vertical="top" wrapText="1"/>
    </xf>
    <xf numFmtId="0" fontId="18" fillId="3" borderId="0" xfId="1" quotePrefix="1" applyFont="1" applyFill="1" applyAlignment="1">
      <alignment horizontal="left"/>
    </xf>
    <xf numFmtId="0" fontId="6" fillId="3" borderId="0" xfId="2" quotePrefix="1" applyFill="1">
      <alignment horizontal="left"/>
    </xf>
    <xf numFmtId="0" fontId="12" fillId="3" borderId="0" xfId="0" applyFont="1"/>
    <xf numFmtId="0" fontId="6" fillId="3" borderId="0" xfId="2" applyFill="1">
      <alignment horizontal="left"/>
    </xf>
    <xf numFmtId="0" fontId="12" fillId="3" borderId="23" xfId="3" applyFill="1" applyBorder="1" applyAlignment="1">
      <alignment horizontal="center" vertical="center"/>
    </xf>
    <xf numFmtId="0" fontId="12" fillId="3" borderId="17" xfId="3" applyFill="1" applyBorder="1">
      <alignment horizontal="right" vertical="center"/>
    </xf>
    <xf numFmtId="0" fontId="12" fillId="3" borderId="2" xfId="3" applyFill="1" applyBorder="1">
      <alignment horizontal="right" vertical="center"/>
    </xf>
    <xf numFmtId="0" fontId="12" fillId="3" borderId="5" xfId="3" applyFill="1" applyBorder="1">
      <alignment horizontal="right" vertical="center"/>
    </xf>
    <xf numFmtId="0" fontId="7" fillId="3" borderId="2" xfId="4" applyFill="1" applyAlignment="1">
      <alignment horizontal="left" vertical="center"/>
    </xf>
    <xf numFmtId="3" fontId="7" fillId="3" borderId="2" xfId="4" applyNumberFormat="1" applyFill="1">
      <alignment vertical="center"/>
    </xf>
    <xf numFmtId="0" fontId="12" fillId="3" borderId="0" xfId="3" applyFill="1" applyBorder="1">
      <alignment horizontal="right" vertical="center"/>
    </xf>
    <xf numFmtId="0" fontId="12" fillId="3" borderId="7" xfId="3" applyFill="1" applyBorder="1">
      <alignment horizontal="right" vertical="center"/>
    </xf>
    <xf numFmtId="3" fontId="7" fillId="3" borderId="0" xfId="4" applyNumberFormat="1" applyFill="1" applyBorder="1">
      <alignment vertical="center"/>
    </xf>
    <xf numFmtId="0" fontId="12" fillId="3" borderId="9" xfId="0" applyFont="1" applyBorder="1"/>
    <xf numFmtId="0" fontId="12" fillId="3" borderId="6" xfId="3" applyFill="1" applyBorder="1" applyAlignment="1"/>
    <xf numFmtId="0" fontId="12" fillId="3" borderId="5" xfId="3" applyFill="1" applyBorder="1" applyAlignment="1">
      <alignment horizontal="right" vertical="top" wrapText="1"/>
    </xf>
    <xf numFmtId="0" fontId="12" fillId="3" borderId="7" xfId="3" applyFill="1" applyBorder="1" applyAlignment="1">
      <alignment horizontal="right" vertical="top" wrapText="1"/>
    </xf>
    <xf numFmtId="0" fontId="11" fillId="2" borderId="17" xfId="3" applyFont="1" applyFill="1" applyBorder="1" applyAlignment="1">
      <alignment horizontal="right" vertical="center" wrapText="1"/>
    </xf>
    <xf numFmtId="0" fontId="2" fillId="0" borderId="0" xfId="4" quotePrefix="1" applyFont="1" applyBorder="1" applyAlignment="1">
      <alignment horizontal="left" vertical="center"/>
    </xf>
    <xf numFmtId="0" fontId="2" fillId="0" borderId="0" xfId="4" applyFont="1" applyBorder="1">
      <alignment vertical="center"/>
    </xf>
    <xf numFmtId="0" fontId="2" fillId="0" borderId="9" xfId="4" quotePrefix="1" applyFont="1" applyBorder="1" applyAlignment="1">
      <alignment horizontal="left" vertical="center"/>
    </xf>
    <xf numFmtId="0" fontId="2" fillId="3" borderId="0" xfId="0" applyFont="1"/>
    <xf numFmtId="3" fontId="0" fillId="3" borderId="0" xfId="0" applyNumberFormat="1"/>
    <xf numFmtId="3" fontId="0" fillId="3" borderId="18" xfId="0" applyNumberFormat="1" applyBorder="1"/>
    <xf numFmtId="3" fontId="0" fillId="3" borderId="26" xfId="0" applyNumberFormat="1" applyBorder="1"/>
    <xf numFmtId="3" fontId="11" fillId="3" borderId="18" xfId="0" applyNumberFormat="1" applyFont="1" applyBorder="1"/>
    <xf numFmtId="3" fontId="11" fillId="3" borderId="26" xfId="0" applyNumberFormat="1" applyFont="1" applyBorder="1"/>
    <xf numFmtId="3" fontId="11" fillId="3" borderId="0" xfId="0" applyNumberFormat="1" applyFont="1"/>
    <xf numFmtId="3" fontId="11" fillId="2" borderId="17" xfId="3" applyNumberFormat="1" applyFont="1" applyFill="1" applyBorder="1" applyAlignment="1">
      <alignment horizontal="right" vertical="top" wrapText="1"/>
    </xf>
    <xf numFmtId="1" fontId="2" fillId="2" borderId="2" xfId="5" applyFont="1" applyFill="1"/>
    <xf numFmtId="0" fontId="18" fillId="3" borderId="0" xfId="1" applyFont="1" applyFill="1"/>
    <xf numFmtId="0" fontId="11" fillId="3" borderId="13" xfId="0" applyFont="1" applyBorder="1"/>
    <xf numFmtId="0" fontId="20" fillId="3" borderId="0" xfId="8" applyFont="1" applyFill="1" applyAlignment="1" applyProtection="1"/>
    <xf numFmtId="0" fontId="0" fillId="0" borderId="0" xfId="0" applyFill="1"/>
    <xf numFmtId="0" fontId="11" fillId="2" borderId="17" xfId="3" applyFont="1" applyFill="1" applyBorder="1" applyAlignment="1">
      <alignment vertical="top" wrapText="1"/>
    </xf>
    <xf numFmtId="0" fontId="11" fillId="2" borderId="18" xfId="3" applyFont="1" applyFill="1" applyBorder="1" applyAlignment="1">
      <alignment vertical="top" wrapText="1"/>
    </xf>
    <xf numFmtId="170" fontId="11" fillId="2" borderId="0" xfId="0" applyNumberFormat="1" applyFont="1" applyFill="1"/>
    <xf numFmtId="170" fontId="0" fillId="2" borderId="0" xfId="0" applyNumberFormat="1" applyFill="1"/>
    <xf numFmtId="171" fontId="11" fillId="2" borderId="0" xfId="11" applyNumberFormat="1" applyFont="1" applyFill="1" applyBorder="1"/>
    <xf numFmtId="171" fontId="0" fillId="2" borderId="0" xfId="11" applyNumberFormat="1" applyFont="1" applyFill="1" applyBorder="1"/>
    <xf numFmtId="0" fontId="10" fillId="2" borderId="0" xfId="7" applyFill="1" applyAlignment="1">
      <alignment horizontal="left"/>
    </xf>
    <xf numFmtId="0" fontId="2" fillId="0" borderId="2" xfId="4" applyFont="1" applyAlignment="1">
      <alignment horizontal="left" vertical="center"/>
    </xf>
    <xf numFmtId="0" fontId="12" fillId="2" borderId="6" xfId="3" applyFill="1" applyBorder="1" applyAlignment="1">
      <alignment horizontal="left"/>
    </xf>
    <xf numFmtId="0" fontId="12" fillId="2" borderId="20" xfId="3" applyFill="1" applyBorder="1" applyAlignment="1">
      <alignment horizontal="left"/>
    </xf>
    <xf numFmtId="0" fontId="0" fillId="2" borderId="28" xfId="0" applyFill="1" applyBorder="1" applyAlignment="1">
      <alignment vertical="top"/>
    </xf>
    <xf numFmtId="0" fontId="12" fillId="2" borderId="27" xfId="3" applyFill="1" applyBorder="1" applyAlignment="1"/>
    <xf numFmtId="3" fontId="10" fillId="2" borderId="0" xfId="7" applyNumberFormat="1" applyFill="1"/>
    <xf numFmtId="3" fontId="0" fillId="3" borderId="22" xfId="0" applyNumberFormat="1" applyBorder="1"/>
    <xf numFmtId="0" fontId="2" fillId="3" borderId="19" xfId="0" applyFont="1" applyBorder="1" applyAlignment="1">
      <alignment horizontal="right" textRotation="90" wrapText="1"/>
    </xf>
    <xf numFmtId="0" fontId="2" fillId="3" borderId="27" xfId="0" applyFont="1" applyBorder="1" applyAlignment="1">
      <alignment horizontal="right" textRotation="90" wrapText="1"/>
    </xf>
    <xf numFmtId="0" fontId="2" fillId="3" borderId="30" xfId="0" applyFont="1" applyBorder="1" applyAlignment="1">
      <alignment horizontal="right" textRotation="90" wrapText="1"/>
    </xf>
    <xf numFmtId="0" fontId="11" fillId="3" borderId="31" xfId="0" applyFont="1" applyBorder="1"/>
    <xf numFmtId="0" fontId="2" fillId="3" borderId="12" xfId="0" applyFont="1" applyBorder="1"/>
    <xf numFmtId="168" fontId="32" fillId="3" borderId="0" xfId="11" applyNumberFormat="1" applyFont="1" applyFill="1"/>
    <xf numFmtId="0" fontId="33" fillId="2" borderId="0" xfId="7" applyFont="1" applyFill="1" applyAlignment="1">
      <alignment horizontal="left"/>
    </xf>
    <xf numFmtId="1" fontId="11" fillId="2" borderId="26" xfId="5" applyFill="1" applyBorder="1"/>
    <xf numFmtId="0" fontId="7" fillId="2" borderId="26" xfId="4" applyFill="1" applyBorder="1">
      <alignment vertical="center"/>
    </xf>
    <xf numFmtId="1" fontId="11" fillId="2" borderId="26" xfId="5" quotePrefix="1" applyFill="1" applyBorder="1" applyAlignment="1">
      <alignment horizontal="left"/>
    </xf>
    <xf numFmtId="0" fontId="2" fillId="3" borderId="26" xfId="0" applyFont="1" applyBorder="1"/>
    <xf numFmtId="0" fontId="11" fillId="3" borderId="26" xfId="0" applyFont="1" applyBorder="1"/>
    <xf numFmtId="169" fontId="0" fillId="3" borderId="0" xfId="0" applyNumberFormat="1"/>
    <xf numFmtId="167" fontId="11" fillId="2" borderId="17" xfId="3" applyNumberFormat="1" applyFont="1" applyFill="1" applyBorder="1" applyAlignment="1">
      <alignment horizontal="right" vertical="center" wrapText="1"/>
    </xf>
    <xf numFmtId="167" fontId="11" fillId="2" borderId="17" xfId="3" applyNumberFormat="1" applyFont="1" applyFill="1" applyBorder="1" applyAlignment="1">
      <alignment horizontal="right" vertical="top" wrapText="1"/>
    </xf>
    <xf numFmtId="167" fontId="11" fillId="2" borderId="18" xfId="3" applyNumberFormat="1" applyFont="1" applyFill="1" applyBorder="1" applyAlignment="1">
      <alignment horizontal="right" vertical="top" wrapText="1"/>
    </xf>
    <xf numFmtId="3" fontId="7" fillId="0" borderId="0" xfId="4" applyNumberFormat="1" applyBorder="1">
      <alignment vertical="center"/>
    </xf>
    <xf numFmtId="3" fontId="0" fillId="0" borderId="22" xfId="0" applyNumberFormat="1" applyFill="1" applyBorder="1"/>
    <xf numFmtId="3" fontId="0" fillId="0" borderId="18" xfId="0" applyNumberFormat="1" applyFill="1" applyBorder="1"/>
    <xf numFmtId="3" fontId="0" fillId="0" borderId="0" xfId="0" applyNumberFormat="1" applyFill="1"/>
    <xf numFmtId="3" fontId="7" fillId="3" borderId="4" xfId="4" applyNumberFormat="1" applyFill="1" applyBorder="1">
      <alignment vertical="center"/>
    </xf>
    <xf numFmtId="0" fontId="8" fillId="2" borderId="0" xfId="7" applyFont="1" applyFill="1" applyAlignment="1">
      <alignment horizontal="left"/>
    </xf>
    <xf numFmtId="0" fontId="10" fillId="2" borderId="0" xfId="7" applyFill="1" applyAlignment="1">
      <alignment wrapText="1"/>
    </xf>
    <xf numFmtId="0" fontId="2" fillId="3" borderId="0" xfId="4" quotePrefix="1" applyFont="1" applyFill="1" applyBorder="1" applyAlignment="1">
      <alignment horizontal="left" vertical="center"/>
    </xf>
    <xf numFmtId="0" fontId="2" fillId="3" borderId="0" xfId="0" applyFont="1" applyAlignment="1">
      <alignment horizontal="center"/>
    </xf>
    <xf numFmtId="0" fontId="12" fillId="3" borderId="4" xfId="0" applyFont="1" applyBorder="1" applyAlignment="1">
      <alignment horizontal="right" vertical="top"/>
    </xf>
    <xf numFmtId="170" fontId="2" fillId="3" borderId="0" xfId="0" applyNumberFormat="1" applyFont="1"/>
    <xf numFmtId="0" fontId="2" fillId="2" borderId="0" xfId="0" applyFont="1" applyFill="1"/>
    <xf numFmtId="0" fontId="2" fillId="2" borderId="11" xfId="0" applyFont="1" applyFill="1" applyBorder="1"/>
    <xf numFmtId="0" fontId="2" fillId="2" borderId="9" xfId="0" applyFont="1" applyFill="1" applyBorder="1"/>
    <xf numFmtId="0" fontId="2" fillId="2" borderId="0" xfId="0" applyFont="1" applyFill="1" applyAlignment="1">
      <alignment vertical="center" wrapText="1"/>
    </xf>
    <xf numFmtId="1" fontId="2" fillId="2" borderId="4" xfId="4" applyNumberFormat="1" applyFont="1" applyFill="1" applyBorder="1">
      <alignment vertical="center"/>
    </xf>
    <xf numFmtId="1" fontId="2" fillId="2" borderId="0" xfId="4" applyNumberFormat="1" applyFont="1" applyFill="1" applyBorder="1">
      <alignment vertical="center"/>
    </xf>
    <xf numFmtId="0" fontId="2" fillId="2" borderId="2" xfId="4" applyFont="1" applyFill="1">
      <alignment vertical="center"/>
    </xf>
    <xf numFmtId="170" fontId="2" fillId="2" borderId="0" xfId="0" applyNumberFormat="1" applyFont="1" applyFill="1"/>
    <xf numFmtId="0" fontId="2" fillId="2" borderId="0" xfId="4" applyFont="1" applyFill="1" applyBorder="1">
      <alignment vertical="center"/>
    </xf>
    <xf numFmtId="171" fontId="2" fillId="2" borderId="0" xfId="11" applyNumberFormat="1" applyFont="1" applyFill="1" applyBorder="1"/>
    <xf numFmtId="0" fontId="2" fillId="2" borderId="16" xfId="3" applyFont="1" applyFill="1" applyBorder="1" applyAlignment="1">
      <alignment horizontal="right"/>
    </xf>
    <xf numFmtId="0" fontId="2" fillId="2" borderId="20" xfId="3" applyFont="1" applyFill="1" applyBorder="1" applyAlignment="1">
      <alignment horizontal="right"/>
    </xf>
    <xf numFmtId="0" fontId="2" fillId="2" borderId="0" xfId="3" applyFont="1" applyFill="1" applyBorder="1">
      <alignment horizontal="right" vertical="center"/>
    </xf>
    <xf numFmtId="0" fontId="2" fillId="2" borderId="21" xfId="3" applyFont="1" applyFill="1" applyBorder="1">
      <alignment horizontal="right" vertical="center"/>
    </xf>
    <xf numFmtId="0" fontId="2" fillId="2" borderId="12" xfId="4" applyFont="1" applyFill="1" applyBorder="1">
      <alignment vertical="center"/>
    </xf>
    <xf numFmtId="0" fontId="2" fillId="2" borderId="0" xfId="0" applyFont="1" applyFill="1" applyAlignment="1">
      <alignment horizontal="right"/>
    </xf>
    <xf numFmtId="167" fontId="2" fillId="2" borderId="16" xfId="3" applyNumberFormat="1" applyFont="1" applyFill="1" applyBorder="1" applyAlignment="1">
      <alignment horizontal="right" vertical="center" wrapText="1"/>
    </xf>
    <xf numFmtId="167" fontId="2" fillId="0" borderId="16" xfId="3" applyNumberFormat="1" applyFont="1" applyBorder="1" applyAlignment="1">
      <alignment horizontal="right" vertical="top" wrapText="1"/>
    </xf>
    <xf numFmtId="167" fontId="2" fillId="0" borderId="22" xfId="3" applyNumberFormat="1" applyFont="1" applyBorder="1" applyAlignment="1">
      <alignment horizontal="right" vertical="top" wrapText="1"/>
    </xf>
    <xf numFmtId="168" fontId="2" fillId="2" borderId="0" xfId="11" applyNumberFormat="1" applyFont="1" applyFill="1" applyBorder="1" applyAlignment="1">
      <alignment horizontal="right"/>
    </xf>
    <xf numFmtId="167" fontId="2" fillId="2" borderId="17" xfId="3" applyNumberFormat="1" applyFont="1" applyFill="1" applyBorder="1" applyAlignment="1">
      <alignment horizontal="right" vertical="center" wrapText="1"/>
    </xf>
    <xf numFmtId="167" fontId="2" fillId="0" borderId="17" xfId="3" applyNumberFormat="1" applyFont="1" applyBorder="1" applyAlignment="1">
      <alignment horizontal="right" vertical="top" wrapText="1"/>
    </xf>
    <xf numFmtId="167" fontId="2" fillId="0" borderId="18" xfId="3" applyNumberFormat="1" applyFont="1" applyBorder="1" applyAlignment="1">
      <alignment horizontal="right" vertical="top" wrapText="1"/>
    </xf>
    <xf numFmtId="167" fontId="2" fillId="0" borderId="18" xfId="0" applyNumberFormat="1" applyFont="1" applyFill="1" applyBorder="1" applyAlignment="1">
      <alignment horizontal="right"/>
    </xf>
    <xf numFmtId="167" fontId="2" fillId="0" borderId="17" xfId="0" applyNumberFormat="1" applyFont="1" applyFill="1" applyBorder="1" applyAlignment="1">
      <alignment horizontal="right"/>
    </xf>
    <xf numFmtId="168" fontId="2" fillId="2" borderId="0" xfId="11" applyNumberFormat="1" applyFont="1" applyFill="1" applyBorder="1"/>
    <xf numFmtId="0" fontId="2" fillId="2" borderId="16" xfId="4" applyFont="1" applyFill="1" applyBorder="1">
      <alignment vertical="center"/>
    </xf>
    <xf numFmtId="0" fontId="2" fillId="2" borderId="16" xfId="3" applyFont="1" applyFill="1" applyBorder="1" applyAlignment="1">
      <alignment horizontal="right" vertical="center" wrapText="1"/>
    </xf>
    <xf numFmtId="0" fontId="2" fillId="0" borderId="16" xfId="3" applyFont="1" applyBorder="1" applyAlignment="1">
      <alignment vertical="top" wrapText="1"/>
    </xf>
    <xf numFmtId="0" fontId="2" fillId="0" borderId="22" xfId="3" applyFont="1" applyBorder="1" applyAlignment="1">
      <alignment vertical="top" wrapText="1"/>
    </xf>
    <xf numFmtId="0" fontId="2" fillId="2" borderId="17" xfId="4" applyFont="1" applyFill="1" applyBorder="1">
      <alignment vertical="center"/>
    </xf>
    <xf numFmtId="0" fontId="2" fillId="2" borderId="17" xfId="3" applyFont="1" applyFill="1" applyBorder="1" applyAlignment="1">
      <alignment horizontal="right" vertical="center" wrapText="1"/>
    </xf>
    <xf numFmtId="0" fontId="2" fillId="0" borderId="17" xfId="3" applyFont="1" applyBorder="1" applyAlignment="1">
      <alignment vertical="top" wrapText="1"/>
    </xf>
    <xf numFmtId="0" fontId="2" fillId="0" borderId="18" xfId="3" applyFont="1" applyBorder="1" applyAlignment="1">
      <alignment vertical="top" wrapText="1"/>
    </xf>
    <xf numFmtId="3" fontId="2" fillId="2" borderId="2" xfId="3" applyNumberFormat="1" applyFont="1" applyFill="1" applyBorder="1" applyAlignment="1">
      <alignment horizontal="right" vertical="center" wrapText="1"/>
    </xf>
    <xf numFmtId="3" fontId="2" fillId="2" borderId="4" xfId="3" applyNumberFormat="1" applyFont="1" applyFill="1" applyBorder="1" applyAlignment="1">
      <alignment horizontal="right" vertical="top" wrapText="1"/>
    </xf>
    <xf numFmtId="3" fontId="2" fillId="2" borderId="2" xfId="3" applyNumberFormat="1" applyFont="1" applyFill="1" applyBorder="1" applyAlignment="1">
      <alignment horizontal="right" vertical="top" wrapText="1"/>
    </xf>
    <xf numFmtId="0" fontId="10" fillId="2" borderId="0" xfId="0" quotePrefix="1" applyFont="1" applyFill="1" applyAlignment="1">
      <alignment horizontal="left"/>
    </xf>
    <xf numFmtId="0" fontId="12" fillId="3" borderId="5" xfId="0" applyFont="1" applyBorder="1" applyAlignment="1">
      <alignment horizontal="right" vertical="top"/>
    </xf>
    <xf numFmtId="0" fontId="2" fillId="3" borderId="2" xfId="4" applyFont="1" applyFill="1" applyAlignment="1">
      <alignment horizontal="left" vertical="center"/>
    </xf>
    <xf numFmtId="3" fontId="2" fillId="3" borderId="8" xfId="0" applyNumberFormat="1" applyFont="1" applyBorder="1"/>
    <xf numFmtId="3" fontId="2" fillId="3" borderId="4" xfId="0" applyNumberFormat="1" applyFont="1" applyBorder="1"/>
    <xf numFmtId="0" fontId="2" fillId="2" borderId="28" xfId="4" applyFont="1" applyFill="1" applyBorder="1">
      <alignment vertical="center"/>
    </xf>
    <xf numFmtId="0" fontId="2" fillId="2" borderId="26" xfId="4" applyFont="1" applyFill="1" applyBorder="1">
      <alignment vertical="center"/>
    </xf>
    <xf numFmtId="0" fontId="12" fillId="0" borderId="6" xfId="3" applyBorder="1" applyAlignment="1">
      <alignment horizontal="left"/>
    </xf>
    <xf numFmtId="0" fontId="2" fillId="0" borderId="2" xfId="4" quotePrefix="1" applyFont="1" applyAlignment="1">
      <alignment horizontal="left" vertical="center"/>
    </xf>
    <xf numFmtId="0" fontId="2" fillId="0" borderId="2" xfId="4" applyFont="1">
      <alignment vertical="center"/>
    </xf>
    <xf numFmtId="1" fontId="11" fillId="0" borderId="2" xfId="5"/>
    <xf numFmtId="165" fontId="2" fillId="3" borderId="0" xfId="0" applyNumberFormat="1" applyFont="1"/>
    <xf numFmtId="0" fontId="12" fillId="2" borderId="3" xfId="3" applyFill="1" applyBorder="1" applyAlignment="1">
      <alignment vertical="top" wrapText="1"/>
    </xf>
    <xf numFmtId="0" fontId="12" fillId="2" borderId="8" xfId="3" applyFill="1" applyBorder="1" applyAlignment="1">
      <alignment horizontal="center" vertical="top" wrapText="1"/>
    </xf>
    <xf numFmtId="0" fontId="12" fillId="2" borderId="8" xfId="3" applyFill="1" applyBorder="1" applyAlignment="1">
      <alignment horizontal="right" vertical="top"/>
    </xf>
    <xf numFmtId="1" fontId="2" fillId="2" borderId="2" xfId="4" applyNumberFormat="1" applyFont="1" applyFill="1">
      <alignment vertical="center"/>
    </xf>
    <xf numFmtId="169" fontId="0" fillId="2" borderId="0" xfId="0" applyNumberFormat="1" applyFill="1"/>
    <xf numFmtId="165" fontId="0" fillId="2" borderId="0" xfId="0" applyNumberFormat="1" applyFill="1" applyAlignment="1">
      <alignment horizontal="right"/>
    </xf>
    <xf numFmtId="0" fontId="12" fillId="2" borderId="8" xfId="3" quotePrefix="1" applyFill="1" applyBorder="1" applyAlignment="1">
      <alignment horizontal="right" vertical="top"/>
    </xf>
    <xf numFmtId="0" fontId="12" fillId="0" borderId="6" xfId="3" quotePrefix="1" applyBorder="1" applyAlignment="1">
      <alignment horizontal="left"/>
    </xf>
    <xf numFmtId="0" fontId="12" fillId="2" borderId="2" xfId="3" applyFill="1" applyBorder="1" applyAlignment="1">
      <alignment horizontal="right" vertical="top" wrapText="1"/>
    </xf>
    <xf numFmtId="0" fontId="12" fillId="2" borderId="6" xfId="3" applyFill="1" applyBorder="1" applyAlignment="1">
      <alignment horizontal="right" vertical="top" wrapText="1"/>
    </xf>
    <xf numFmtId="1" fontId="11" fillId="0" borderId="0" xfId="5" applyBorder="1"/>
    <xf numFmtId="0" fontId="2" fillId="0" borderId="17" xfId="3" applyFont="1" applyBorder="1" applyAlignment="1">
      <alignment horizontal="right" vertical="top" wrapText="1"/>
    </xf>
    <xf numFmtId="0" fontId="12" fillId="2" borderId="6" xfId="3" applyFill="1" applyBorder="1" applyAlignment="1">
      <alignment horizontal="left" vertical="center"/>
    </xf>
    <xf numFmtId="3" fontId="11" fillId="2" borderId="2" xfId="5" applyNumberFormat="1" applyFill="1"/>
    <xf numFmtId="0" fontId="10" fillId="2" borderId="0" xfId="7" quotePrefix="1" applyFill="1" applyAlignment="1">
      <alignment horizontal="left"/>
    </xf>
    <xf numFmtId="1" fontId="0" fillId="2" borderId="0" xfId="0" applyNumberFormat="1" applyFill="1" applyAlignment="1">
      <alignment horizontal="center"/>
    </xf>
    <xf numFmtId="3" fontId="2" fillId="0" borderId="4" xfId="3" applyNumberFormat="1" applyFont="1" applyBorder="1" applyAlignment="1">
      <alignment horizontal="right" vertical="top" wrapText="1"/>
    </xf>
    <xf numFmtId="3" fontId="2" fillId="0" borderId="2" xfId="3" applyNumberFormat="1" applyFont="1" applyBorder="1" applyAlignment="1">
      <alignment horizontal="right" vertical="top" wrapText="1"/>
    </xf>
    <xf numFmtId="3" fontId="2" fillId="0" borderId="0" xfId="3" applyNumberFormat="1" applyFont="1" applyBorder="1" applyAlignment="1">
      <alignment horizontal="right" vertical="top" wrapText="1"/>
    </xf>
    <xf numFmtId="0" fontId="2" fillId="3" borderId="2" xfId="4" quotePrefix="1" applyFont="1" applyFill="1" applyAlignment="1">
      <alignment horizontal="left" vertical="center"/>
    </xf>
    <xf numFmtId="0" fontId="11" fillId="3" borderId="0" xfId="0" applyFont="1" applyAlignment="1">
      <alignment horizontal="right"/>
    </xf>
    <xf numFmtId="3" fontId="2" fillId="3" borderId="0" xfId="0" applyNumberFormat="1" applyFont="1"/>
    <xf numFmtId="3" fontId="7" fillId="0" borderId="18" xfId="4" applyNumberFormat="1" applyBorder="1">
      <alignment vertical="center"/>
    </xf>
    <xf numFmtId="0" fontId="2" fillId="3" borderId="0" xfId="0" applyFont="1" applyAlignment="1">
      <alignment horizontal="right"/>
    </xf>
    <xf numFmtId="0" fontId="0" fillId="3" borderId="0" xfId="0" applyAlignment="1">
      <alignment horizontal="right"/>
    </xf>
    <xf numFmtId="0" fontId="15" fillId="3" borderId="0" xfId="8" applyFill="1" applyAlignment="1" applyProtection="1"/>
    <xf numFmtId="167" fontId="2" fillId="0" borderId="8" xfId="0" applyNumberFormat="1" applyFont="1" applyFill="1" applyBorder="1"/>
    <xf numFmtId="167" fontId="2" fillId="0" borderId="3" xfId="0" applyNumberFormat="1" applyFont="1" applyFill="1" applyBorder="1"/>
    <xf numFmtId="167" fontId="0" fillId="3" borderId="2" xfId="0" applyNumberFormat="1" applyBorder="1"/>
    <xf numFmtId="167" fontId="0" fillId="3" borderId="0" xfId="0" applyNumberFormat="1"/>
    <xf numFmtId="167" fontId="0" fillId="3" borderId="4" xfId="0" applyNumberFormat="1" applyBorder="1" applyAlignment="1">
      <alignment horizontal="right"/>
    </xf>
    <xf numFmtId="167" fontId="0" fillId="3" borderId="10" xfId="0" applyNumberFormat="1" applyBorder="1" applyAlignment="1">
      <alignment horizontal="right"/>
    </xf>
    <xf numFmtId="167" fontId="2" fillId="0" borderId="4" xfId="0" applyNumberFormat="1" applyFont="1" applyFill="1" applyBorder="1"/>
    <xf numFmtId="167" fontId="2" fillId="3" borderId="8" xfId="0" applyNumberFormat="1" applyFont="1" applyBorder="1" applyAlignment="1">
      <alignment horizontal="right"/>
    </xf>
    <xf numFmtId="167" fontId="0" fillId="3" borderId="8" xfId="0" applyNumberFormat="1" applyBorder="1" applyAlignment="1">
      <alignment horizontal="right"/>
    </xf>
    <xf numFmtId="167" fontId="0" fillId="3" borderId="0" xfId="0" applyNumberFormat="1" applyAlignment="1">
      <alignment horizontal="right"/>
    </xf>
    <xf numFmtId="167" fontId="11" fillId="0" borderId="2" xfId="0" applyNumberFormat="1" applyFont="1" applyFill="1" applyBorder="1"/>
    <xf numFmtId="167" fontId="11" fillId="0" borderId="2" xfId="0" applyNumberFormat="1" applyFont="1" applyFill="1" applyBorder="1" applyAlignment="1">
      <alignment horizontal="right"/>
    </xf>
    <xf numFmtId="167" fontId="11" fillId="0" borderId="0" xfId="0" applyNumberFormat="1" applyFont="1" applyFill="1" applyAlignment="1">
      <alignment horizontal="right"/>
    </xf>
    <xf numFmtId="3" fontId="2" fillId="0" borderId="8" xfId="0" applyNumberFormat="1" applyFont="1" applyFill="1" applyBorder="1"/>
    <xf numFmtId="3" fontId="2" fillId="0" borderId="4" xfId="0" applyNumberFormat="1" applyFont="1" applyFill="1" applyBorder="1"/>
    <xf numFmtId="3" fontId="2" fillId="0" borderId="2" xfId="0" applyNumberFormat="1" applyFont="1" applyFill="1" applyBorder="1"/>
    <xf numFmtId="3" fontId="2" fillId="0" borderId="10" xfId="0" applyNumberFormat="1" applyFont="1" applyFill="1" applyBorder="1"/>
    <xf numFmtId="3" fontId="2" fillId="0" borderId="0" xfId="0" applyNumberFormat="1" applyFont="1" applyFill="1"/>
    <xf numFmtId="3" fontId="11" fillId="0" borderId="4" xfId="0" applyNumberFormat="1" applyFont="1" applyFill="1" applyBorder="1"/>
    <xf numFmtId="3" fontId="11" fillId="0" borderId="8" xfId="0" applyNumberFormat="1" applyFont="1" applyFill="1" applyBorder="1"/>
    <xf numFmtId="167" fontId="2" fillId="0" borderId="3" xfId="0" applyNumberFormat="1" applyFont="1" applyFill="1" applyBorder="1" applyAlignment="1">
      <alignment horizontal="right"/>
    </xf>
    <xf numFmtId="167" fontId="2" fillId="0" borderId="4" xfId="0" applyNumberFormat="1" applyFont="1" applyFill="1" applyBorder="1" applyAlignment="1">
      <alignment horizontal="right"/>
    </xf>
    <xf numFmtId="167" fontId="11" fillId="0" borderId="4" xfId="0" applyNumberFormat="1" applyFont="1" applyFill="1" applyBorder="1" applyAlignment="1">
      <alignment horizontal="right"/>
    </xf>
    <xf numFmtId="167" fontId="2" fillId="3" borderId="4" xfId="0" applyNumberFormat="1" applyFont="1" applyBorder="1" applyAlignment="1">
      <alignment horizontal="right"/>
    </xf>
    <xf numFmtId="167" fontId="11" fillId="0" borderId="8" xfId="0" applyNumberFormat="1" applyFont="1" applyFill="1" applyBorder="1" applyAlignment="1">
      <alignment horizontal="right"/>
    </xf>
    <xf numFmtId="167" fontId="11" fillId="0" borderId="4" xfId="0" applyNumberFormat="1" applyFont="1" applyFill="1" applyBorder="1"/>
    <xf numFmtId="167" fontId="2" fillId="3" borderId="0" xfId="0" applyNumberFormat="1" applyFont="1" applyAlignment="1">
      <alignment horizontal="right"/>
    </xf>
    <xf numFmtId="3" fontId="2" fillId="3" borderId="2" xfId="0" applyNumberFormat="1" applyFont="1" applyBorder="1"/>
    <xf numFmtId="3" fontId="2" fillId="3" borderId="4" xfId="0" applyNumberFormat="1" applyFont="1" applyBorder="1" applyAlignment="1">
      <alignment horizontal="right"/>
    </xf>
    <xf numFmtId="3" fontId="2" fillId="0" borderId="22" xfId="13" applyNumberFormat="1" applyFill="1" applyBorder="1"/>
    <xf numFmtId="3" fontId="2" fillId="0" borderId="0" xfId="13" applyNumberFormat="1" applyFill="1"/>
    <xf numFmtId="3" fontId="2" fillId="0" borderId="18" xfId="13" applyNumberFormat="1" applyFill="1" applyBorder="1"/>
    <xf numFmtId="3" fontId="2" fillId="0" borderId="18" xfId="0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/>
    </xf>
    <xf numFmtId="0" fontId="10" fillId="3" borderId="0" xfId="0" applyFont="1"/>
    <xf numFmtId="0" fontId="11" fillId="4" borderId="31" xfId="0" applyFont="1" applyFill="1" applyBorder="1" applyAlignment="1">
      <alignment horizontal="left" wrapText="1"/>
    </xf>
    <xf numFmtId="0" fontId="11" fillId="4" borderId="13" xfId="0" applyFont="1" applyFill="1" applyBorder="1" applyAlignment="1">
      <alignment horizontal="left" wrapText="1"/>
    </xf>
    <xf numFmtId="0" fontId="12" fillId="0" borderId="3" xfId="3" applyBorder="1" applyAlignment="1">
      <alignment horizontal="center" vertical="center"/>
    </xf>
    <xf numFmtId="0" fontId="12" fillId="0" borderId="10" xfId="3" applyBorder="1" applyAlignment="1">
      <alignment horizontal="center" vertical="center"/>
    </xf>
    <xf numFmtId="0" fontId="9" fillId="2" borderId="0" xfId="7" applyFont="1" applyFill="1" applyAlignment="1">
      <alignment horizontal="left" wrapText="1"/>
    </xf>
    <xf numFmtId="0" fontId="10" fillId="2" borderId="0" xfId="7" applyFill="1" applyAlignment="1">
      <alignment wrapText="1"/>
    </xf>
    <xf numFmtId="0" fontId="12" fillId="2" borderId="10" xfId="3" applyFill="1" applyBorder="1" applyAlignment="1">
      <alignment horizontal="center" vertical="top" wrapText="1"/>
    </xf>
    <xf numFmtId="0" fontId="12" fillId="2" borderId="14" xfId="3" applyFill="1" applyBorder="1" applyAlignment="1">
      <alignment horizontal="center" vertical="top" wrapText="1"/>
    </xf>
    <xf numFmtId="0" fontId="12" fillId="2" borderId="9" xfId="3" applyFill="1" applyBorder="1" applyAlignment="1">
      <alignment horizontal="center" vertical="top" wrapText="1"/>
    </xf>
    <xf numFmtId="0" fontId="12" fillId="2" borderId="8" xfId="3" applyFill="1" applyBorder="1" applyAlignment="1">
      <alignment horizontal="center" vertical="top"/>
    </xf>
    <xf numFmtId="0" fontId="12" fillId="2" borderId="2" xfId="3" applyFill="1" applyBorder="1" applyAlignment="1">
      <alignment horizontal="center" vertical="top"/>
    </xf>
    <xf numFmtId="0" fontId="12" fillId="2" borderId="8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3" xfId="3" applyFill="1" applyBorder="1" applyAlignment="1">
      <alignment horizontal="center" vertical="top" wrapText="1"/>
    </xf>
    <xf numFmtId="0" fontId="2" fillId="2" borderId="24" xfId="0" applyFont="1" applyFill="1" applyBorder="1" applyAlignment="1">
      <alignment horizontal="center" vertical="top" wrapText="1"/>
    </xf>
    <xf numFmtId="0" fontId="2" fillId="2" borderId="25" xfId="0" applyFont="1" applyFill="1" applyBorder="1" applyAlignment="1">
      <alignment horizontal="center" vertical="top" wrapText="1"/>
    </xf>
    <xf numFmtId="0" fontId="2" fillId="2" borderId="15" xfId="3" applyFont="1" applyFill="1" applyBorder="1" applyAlignment="1">
      <alignment horizontal="center" vertical="center"/>
    </xf>
    <xf numFmtId="0" fontId="2" fillId="2" borderId="12" xfId="3" applyFont="1" applyFill="1" applyBorder="1" applyAlignment="1">
      <alignment horizontal="center" vertical="center"/>
    </xf>
    <xf numFmtId="0" fontId="9" fillId="2" borderId="0" xfId="7" quotePrefix="1" applyFont="1" applyFill="1" applyAlignment="1">
      <alignment horizontal="left" wrapText="1"/>
    </xf>
    <xf numFmtId="0" fontId="12" fillId="3" borderId="10" xfId="4" applyFont="1" applyFill="1" applyBorder="1" applyAlignment="1">
      <alignment horizontal="center" vertical="top" wrapText="1"/>
    </xf>
    <xf numFmtId="0" fontId="12" fillId="3" borderId="14" xfId="4" applyFont="1" applyFill="1" applyBorder="1" applyAlignment="1">
      <alignment horizontal="center" vertical="top"/>
    </xf>
    <xf numFmtId="0" fontId="12" fillId="3" borderId="10" xfId="4" applyFont="1" applyFill="1" applyBorder="1" applyAlignment="1">
      <alignment horizontal="center" vertical="top"/>
    </xf>
    <xf numFmtId="0" fontId="12" fillId="3" borderId="9" xfId="3" applyFill="1" applyBorder="1" applyAlignment="1">
      <alignment horizontal="left"/>
    </xf>
    <xf numFmtId="0" fontId="12" fillId="3" borderId="2" xfId="3" applyFill="1" applyBorder="1" applyAlignment="1">
      <alignment horizontal="left"/>
    </xf>
    <xf numFmtId="0" fontId="12" fillId="3" borderId="6" xfId="3" applyFill="1" applyBorder="1" applyAlignment="1">
      <alignment horizontal="left"/>
    </xf>
    <xf numFmtId="0" fontId="12" fillId="3" borderId="10" xfId="3" applyFill="1" applyBorder="1" applyAlignment="1">
      <alignment horizontal="center" vertical="center"/>
    </xf>
    <xf numFmtId="0" fontId="12" fillId="3" borderId="14" xfId="3" applyFill="1" applyBorder="1" applyAlignment="1">
      <alignment horizontal="center" vertical="center"/>
    </xf>
    <xf numFmtId="0" fontId="12" fillId="3" borderId="9" xfId="3" applyFill="1" applyBorder="1" applyAlignment="1">
      <alignment horizontal="center" vertical="center"/>
    </xf>
    <xf numFmtId="0" fontId="0" fillId="3" borderId="22" xfId="0" applyBorder="1" applyAlignment="1">
      <alignment horizontal="center"/>
    </xf>
    <xf numFmtId="0" fontId="0" fillId="3" borderId="29" xfId="0" applyBorder="1" applyAlignment="1">
      <alignment horizontal="center"/>
    </xf>
    <xf numFmtId="0" fontId="0" fillId="3" borderId="28" xfId="0" applyBorder="1" applyAlignment="1">
      <alignment horizontal="center"/>
    </xf>
    <xf numFmtId="3" fontId="7" fillId="2" borderId="16" xfId="4" applyNumberFormat="1" applyFill="1" applyBorder="1" applyAlignment="1">
      <alignment horizontal="right" vertical="center"/>
    </xf>
    <xf numFmtId="3" fontId="2" fillId="2" borderId="16" xfId="5" applyNumberFormat="1" applyFont="1" applyFill="1" applyBorder="1" applyAlignment="1">
      <alignment horizontal="right"/>
    </xf>
    <xf numFmtId="3" fontId="7" fillId="0" borderId="16" xfId="4" applyNumberFormat="1" applyBorder="1" applyAlignment="1">
      <alignment horizontal="right" vertical="center"/>
    </xf>
    <xf numFmtId="3" fontId="2" fillId="2" borderId="22" xfId="5" applyNumberFormat="1" applyFont="1" applyFill="1" applyBorder="1" applyAlignment="1">
      <alignment horizontal="right"/>
    </xf>
    <xf numFmtId="3" fontId="7" fillId="0" borderId="17" xfId="4" applyNumberFormat="1" applyBorder="1" applyAlignment="1">
      <alignment horizontal="right" vertical="center"/>
    </xf>
    <xf numFmtId="3" fontId="2" fillId="2" borderId="17" xfId="5" applyNumberFormat="1" applyFont="1" applyFill="1" applyBorder="1" applyAlignment="1">
      <alignment horizontal="right"/>
    </xf>
    <xf numFmtId="3" fontId="7" fillId="2" borderId="17" xfId="4" applyNumberFormat="1" applyFill="1" applyBorder="1" applyAlignment="1">
      <alignment horizontal="right" vertical="center"/>
    </xf>
    <xf numFmtId="3" fontId="2" fillId="2" borderId="18" xfId="5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3" fontId="11" fillId="2" borderId="17" xfId="5" applyNumberFormat="1" applyFill="1" applyBorder="1" applyAlignment="1">
      <alignment horizontal="right"/>
    </xf>
    <xf numFmtId="3" fontId="11" fillId="2" borderId="18" xfId="5" applyNumberFormat="1" applyFill="1" applyBorder="1" applyAlignment="1">
      <alignment horizontal="right"/>
    </xf>
    <xf numFmtId="3" fontId="2" fillId="0" borderId="17" xfId="4" applyNumberFormat="1" applyFont="1" applyBorder="1" applyAlignment="1">
      <alignment horizontal="right" vertical="center"/>
    </xf>
    <xf numFmtId="3" fontId="2" fillId="2" borderId="17" xfId="4" applyNumberFormat="1" applyFont="1" applyFill="1" applyBorder="1" applyAlignment="1">
      <alignment horizontal="right" vertical="center"/>
    </xf>
    <xf numFmtId="3" fontId="2" fillId="0" borderId="17" xfId="0" applyNumberFormat="1" applyFont="1" applyFill="1" applyBorder="1" applyAlignment="1">
      <alignment horizontal="right"/>
    </xf>
    <xf numFmtId="167" fontId="0" fillId="0" borderId="0" xfId="0" applyNumberFormat="1" applyFill="1" applyAlignment="1">
      <alignment horizontal="right"/>
    </xf>
  </cellXfs>
  <cellStyles count="14">
    <cellStyle name="1. Tabell nr" xfId="1" xr:uid="{00000000-0005-0000-0000-000000000000}"/>
    <cellStyle name="2. Tabell-tittel" xfId="2" xr:uid="{00000000-0005-0000-0000-000001000000}"/>
    <cellStyle name="3. Tabell-hode" xfId="3" xr:uid="{00000000-0005-0000-0000-000002000000}"/>
    <cellStyle name="4. Tabell-kropp" xfId="4" xr:uid="{00000000-0005-0000-0000-000003000000}"/>
    <cellStyle name="5. Tabell-kropp hf" xfId="5" xr:uid="{00000000-0005-0000-0000-000004000000}"/>
    <cellStyle name="8. Tabell-kilde" xfId="6" xr:uid="{00000000-0005-0000-0000-000005000000}"/>
    <cellStyle name="9. Tabell-note" xfId="7" xr:uid="{00000000-0005-0000-0000-000006000000}"/>
    <cellStyle name="Hyperkobling" xfId="8" builtinId="8"/>
    <cellStyle name="Komma" xfId="11" builtinId="3"/>
    <cellStyle name="Normal" xfId="0" builtinId="0" customBuiltin="1"/>
    <cellStyle name="Normal 2" xfId="12" xr:uid="{00000000-0005-0000-0000-00000A000000}"/>
    <cellStyle name="Normal_A.12.15" xfId="13" xr:uid="{45D14A26-6248-44D0-8CB2-86E9934E5CDC}"/>
    <cellStyle name="Tabell" xfId="9" xr:uid="{00000000-0005-0000-0000-00000C000000}"/>
    <cellStyle name="Tabell-tittel" xfId="10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5"/>
  <sheetViews>
    <sheetView workbookViewId="0">
      <selection activeCell="A26" sqref="A26"/>
    </sheetView>
  </sheetViews>
  <sheetFormatPr baseColWidth="10" defaultColWidth="11.453125" defaultRowHeight="12.5" x14ac:dyDescent="0.25"/>
  <cols>
    <col min="2" max="2" width="110.81640625" bestFit="1" customWidth="1"/>
    <col min="3" max="3" width="23.453125" customWidth="1"/>
  </cols>
  <sheetData>
    <row r="1" spans="1:3" ht="18" x14ac:dyDescent="0.4">
      <c r="A1" s="114" t="s">
        <v>0</v>
      </c>
    </row>
    <row r="3" spans="1:3" ht="13" x14ac:dyDescent="0.3">
      <c r="A3" s="115" t="s">
        <v>1</v>
      </c>
      <c r="B3" s="115" t="s">
        <v>2</v>
      </c>
      <c r="C3" s="135" t="s">
        <v>3</v>
      </c>
    </row>
    <row r="4" spans="1:3" s="1" customFormat="1" ht="13" x14ac:dyDescent="0.3">
      <c r="A4" s="116" t="s">
        <v>4</v>
      </c>
      <c r="B4" s="105" t="str">
        <f>'A.12.1'!A3</f>
        <v>Totale FoU-utgifter¹ i helseforetak etter type helseforetak og utgiftstype i 20222. Mill. kr. Estimat</v>
      </c>
      <c r="C4" s="136" t="str">
        <f>'A.12.1'!A1</f>
        <v>Sist oppdatert 11.03.2024</v>
      </c>
    </row>
    <row r="5" spans="1:3" s="1" customFormat="1" ht="13" x14ac:dyDescent="0.3">
      <c r="A5" s="116" t="s">
        <v>5</v>
      </c>
      <c r="B5" s="105" t="str">
        <f>'A.12.2'!A3</f>
        <v>Totale FoU-utgifter¹ i helseforetakene etter helseregion og utgiftstype i 2021. Mill. kr.</v>
      </c>
      <c r="C5" s="136" t="str">
        <f>'A.12.2'!A1</f>
        <v>Sist oppdatert 20.10.2022. Tabellen oppdateres kun i oddetallsår.</v>
      </c>
    </row>
    <row r="6" spans="1:3" ht="13" x14ac:dyDescent="0.3">
      <c r="A6" s="116" t="s">
        <v>6</v>
      </c>
      <c r="B6" s="105" t="str">
        <f>'A.12.3'!A3&amp;'A.12.3'!A4</f>
        <v>Totale FoU-utgifter¹ i helseforetak med universitetssykehusfunksjon etter helseregion og utgiftstype i 2021. Mill. kr.</v>
      </c>
      <c r="C6" s="136" t="str">
        <f>'A.12.3'!A1</f>
        <v>Sist oppdatert 20.10.2022. Tabellen oppdateres kun i oddetallsår.</v>
      </c>
    </row>
    <row r="7" spans="1:3" ht="13" x14ac:dyDescent="0.3">
      <c r="A7" s="116" t="s">
        <v>7</v>
      </c>
      <c r="B7" s="105" t="str">
        <f>'A.12.4'!A3</f>
        <v>Totale FoU-utgifter¹ i øvrige helseforetak og private, ideelle sykehus2 etter helseregion og utgiftstype i 2021. Mill. kr.</v>
      </c>
      <c r="C7" s="136" t="str">
        <f>'A.12.4'!A1</f>
        <v>Sist oppdatert 20.10.2022. Tabellen oppdateres kun i oddetallsår.</v>
      </c>
    </row>
    <row r="8" spans="1:3" s="1" customFormat="1" ht="13" x14ac:dyDescent="0.3">
      <c r="A8" s="116" t="s">
        <v>8</v>
      </c>
      <c r="B8" s="105" t="str">
        <f>'A.12.5'!A3</f>
        <v xml:space="preserve">Totale FoU-utgifter¹ i helseforetakene etter helseregion og finansieringskilde i 2021. Mill. kr. </v>
      </c>
      <c r="C8" s="136" t="str">
        <f>'A.12.5'!A1</f>
        <v>Sist oppdatert 20.10.2022. Tabellen oppdateres kun i oddetallsår.</v>
      </c>
    </row>
    <row r="9" spans="1:3" ht="13" x14ac:dyDescent="0.3">
      <c r="A9" s="116" t="s">
        <v>9</v>
      </c>
      <c r="B9" s="105" t="str">
        <f>'A.12.6'!A3</f>
        <v xml:space="preserve">Totale FoU-utgifter¹ i helseforetak med universitetssykehusfunksjon etter helseregion og finansieringskilde i 2021. Mill. kr. </v>
      </c>
      <c r="C9" s="136" t="str">
        <f>'A.12.6'!A1</f>
        <v>Sist oppdatert 20.10.2022. Tabellen oppdateres kun i oddetallsår.</v>
      </c>
    </row>
    <row r="10" spans="1:3" ht="13" x14ac:dyDescent="0.3">
      <c r="A10" s="116" t="s">
        <v>10</v>
      </c>
      <c r="B10" s="105" t="str">
        <f>'A.12.7'!A3</f>
        <v xml:space="preserve">Totale FoU-utgifter¹ i øvrige helseforetak og private, ideelle helseforetak² etter helseregion og finansieringskilde i 2021. Mill. kr. </v>
      </c>
      <c r="C10" s="136" t="str">
        <f>'A.12.7'!A1</f>
        <v>Sist oppdatert 20.10.2022. Tabellen oppdateres kun i oddetallsår.</v>
      </c>
    </row>
    <row r="11" spans="1:3" s="1" customFormat="1" ht="13" x14ac:dyDescent="0.3">
      <c r="A11" s="116" t="s">
        <v>11</v>
      </c>
      <c r="B11" s="105" t="str">
        <f>'A.12.8'!A3&amp;'A.12.8'!A4</f>
        <v>Forskerpersonale ved helseforetakene etter type helseforetak og stilling i 2022. Totalt og kvinner.</v>
      </c>
      <c r="C11" s="136" t="str">
        <f>'A.12.8'!A1</f>
        <v>Sist oppdatert 11.03.2024</v>
      </c>
    </row>
    <row r="12" spans="1:3" ht="13" x14ac:dyDescent="0.3">
      <c r="A12" s="116" t="s">
        <v>12</v>
      </c>
      <c r="B12" s="105" t="str">
        <f>'A.12.9'!A3</f>
        <v>Forskerpersonale i helseforetak med universitetssykehusfunksjon etter helseregion og stilling i 2022.</v>
      </c>
      <c r="C12" s="136" t="str">
        <f>'A.12.9'!A1</f>
        <v>Sist oppdatert 11.03.2024</v>
      </c>
    </row>
    <row r="13" spans="1:3" ht="13" x14ac:dyDescent="0.3">
      <c r="A13" s="116" t="s">
        <v>13</v>
      </c>
      <c r="B13" s="105" t="str">
        <f>'A.12.10'!A3</f>
        <v>Forskerpersonale i øvrige helseforetak og private, ideelle sykehus¹ etter helseregion og stilling i 2022.</v>
      </c>
      <c r="C13" s="136" t="str">
        <f>'A.12.10'!A1</f>
        <v>Sist oppdatert 11.03.2024</v>
      </c>
    </row>
    <row r="14" spans="1:3" s="1" customFormat="1" ht="13" x14ac:dyDescent="0.3">
      <c r="A14" s="116" t="s">
        <v>14</v>
      </c>
      <c r="B14" s="105" t="str">
        <f>'A.12.11'!A3</f>
        <v>Totale FoU-årsverk¹ i helseforetak etter helseregion og type helseforetak i 2021.</v>
      </c>
      <c r="C14" s="136" t="str">
        <f>'A.12.11'!A1</f>
        <v>Sist oppdatert 20.10.2022. Tabellen oppdateres kun i oddetallsår.</v>
      </c>
    </row>
    <row r="15" spans="1:3" s="1" customFormat="1" ht="13" x14ac:dyDescent="0.3">
      <c r="A15" s="116" t="s">
        <v>15</v>
      </c>
      <c r="B15" s="105" t="str">
        <f>'A.12.12'!A3&amp;'A.12.12'!A4</f>
        <v>FoU-årsverk utført av leger og øvrig forskerpersonale i helseforetak etter helseregion og type helseforetak i 2021.</v>
      </c>
      <c r="C15" s="136" t="str">
        <f>'A.12.12'!A1</f>
        <v>Sist oppdatert 20.10.2022. Tabellen oppdateres kun i oddetallsår.</v>
      </c>
    </row>
    <row r="16" spans="1:3" ht="13" x14ac:dyDescent="0.3">
      <c r="A16" s="116" t="s">
        <v>16</v>
      </c>
      <c r="B16" s="105" t="str">
        <f>'A.12.13'!A3</f>
        <v>Totale FoU-utgifter¹ i helseforetak etter type helseforetak og utgiftstype 2007–2022. Mill. kr.</v>
      </c>
      <c r="C16" s="136" t="str">
        <f>'A.12.13'!A1</f>
        <v>Sist oppdatert 11.03.2024</v>
      </c>
    </row>
    <row r="17" spans="1:3" ht="13" x14ac:dyDescent="0.3">
      <c r="A17" s="116" t="s">
        <v>17</v>
      </c>
      <c r="B17" s="105" t="str">
        <f>'A.12.14'!A3</f>
        <v>FoU-årsverk i helseforetak etter type helseforetak og stillingsgruppe i 2007–2022.</v>
      </c>
      <c r="C17" s="136" t="str">
        <f>'A.12.14'!A1</f>
        <v>Sist oppdatert 11.03.2024</v>
      </c>
    </row>
    <row r="18" spans="1:3" ht="13" x14ac:dyDescent="0.3">
      <c r="A18" s="116" t="s">
        <v>18</v>
      </c>
      <c r="B18" s="105" t="str">
        <f>'A.12.15'!A3</f>
        <v xml:space="preserve">FoU-personale ved helseforetakene etter type helseforetak og stilling i 2008–2022. </v>
      </c>
      <c r="C18" s="136" t="str">
        <f>'A.12.15'!A1</f>
        <v>Sist oppdatert 11.03.2024</v>
      </c>
    </row>
    <row r="19" spans="1:3" x14ac:dyDescent="0.25">
      <c r="A19" s="105"/>
    </row>
    <row r="20" spans="1:3" ht="13" x14ac:dyDescent="0.3">
      <c r="B20" s="1" t="s">
        <v>19</v>
      </c>
    </row>
    <row r="21" spans="1:3" x14ac:dyDescent="0.25">
      <c r="A21" s="231" t="s">
        <v>152</v>
      </c>
      <c r="B21" s="105" t="s">
        <v>177</v>
      </c>
    </row>
    <row r="22" spans="1:3" x14ac:dyDescent="0.25">
      <c r="A22" s="231" t="s">
        <v>20</v>
      </c>
      <c r="B22" s="105" t="s">
        <v>21</v>
      </c>
    </row>
    <row r="23" spans="1:3" x14ac:dyDescent="0.25">
      <c r="A23" s="232" t="s">
        <v>22</v>
      </c>
      <c r="B23" s="105" t="s">
        <v>23</v>
      </c>
    </row>
    <row r="24" spans="1:3" x14ac:dyDescent="0.25">
      <c r="A24" s="105"/>
    </row>
    <row r="25" spans="1:3" ht="27" customHeight="1" x14ac:dyDescent="0.3">
      <c r="A25" s="269" t="s">
        <v>180</v>
      </c>
      <c r="B25" s="270"/>
    </row>
  </sheetData>
  <mergeCells count="1">
    <mergeCell ref="A25:B25"/>
  </mergeCells>
  <hyperlinks>
    <hyperlink ref="A4" location="A.12.1!A1" display="A.12.1" xr:uid="{00000000-0004-0000-0000-000000000000}"/>
    <hyperlink ref="A5" location="A.12.2!A1" display="A.12.2" xr:uid="{00000000-0004-0000-0000-000001000000}"/>
    <hyperlink ref="A6" location="A.12.3!A1" display="A.12.3" xr:uid="{00000000-0004-0000-0000-000002000000}"/>
    <hyperlink ref="A7" location="A.12.4!A1" display="A.12.4" xr:uid="{00000000-0004-0000-0000-000003000000}"/>
    <hyperlink ref="A8" location="A.12.5!A1" display="A.12.5" xr:uid="{00000000-0004-0000-0000-000004000000}"/>
    <hyperlink ref="A9" location="A.12.6!A1" display="A.12.6" xr:uid="{00000000-0004-0000-0000-000005000000}"/>
    <hyperlink ref="A10" location="A.12.7!A1" display="A.12.7" xr:uid="{00000000-0004-0000-0000-000006000000}"/>
    <hyperlink ref="A11" location="A.12.8!A1" display="A.12.8" xr:uid="{00000000-0004-0000-0000-000007000000}"/>
    <hyperlink ref="A12" location="A.12.9!A1" display="A.12.9" xr:uid="{00000000-0004-0000-0000-000008000000}"/>
    <hyperlink ref="A13" location="A.12.10!A1" display="A.12.10" xr:uid="{00000000-0004-0000-0000-000009000000}"/>
    <hyperlink ref="A14" location="A.12.11!A1" display="A.12.11" xr:uid="{00000000-0004-0000-0000-00000A000000}"/>
    <hyperlink ref="A15" location="A.12.12!A1" display="A.12.12" xr:uid="{00000000-0004-0000-0000-00000B000000}"/>
    <hyperlink ref="A16" location="A.12.13!A1" display="A.12.13" xr:uid="{00000000-0004-0000-0000-00000C000000}"/>
    <hyperlink ref="A17" location="A.12.14!A1" display="A.12.14" xr:uid="{00000000-0004-0000-0000-00000D000000}"/>
    <hyperlink ref="A18" location="A.12.15!A1" display="A.12.15" xr:uid="{00000000-0004-0000-0000-00000E000000}"/>
  </hyperlinks>
  <pageMargins left="0.7" right="0.7" top="0.78740157499999996" bottom="0.78740157499999996" header="0.3" footer="0.3"/>
  <pageSetup paperSize="9" scale="68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00000"/>
    <pageSetUpPr fitToPage="1"/>
  </sheetPr>
  <dimension ref="A1:K29"/>
  <sheetViews>
    <sheetView showGridLines="0" zoomScaleNormal="100" workbookViewId="0"/>
  </sheetViews>
  <sheetFormatPr baseColWidth="10" defaultColWidth="9.1796875" defaultRowHeight="12.5" x14ac:dyDescent="0.25"/>
  <cols>
    <col min="1" max="1" width="26.54296875" style="5" customWidth="1"/>
    <col min="2" max="6" width="11.26953125" style="5" customWidth="1"/>
    <col min="7" max="16384" width="9.1796875" style="5"/>
  </cols>
  <sheetData>
    <row r="1" spans="1:11" ht="13" x14ac:dyDescent="0.3">
      <c r="A1" s="31" t="s">
        <v>150</v>
      </c>
      <c r="B1" s="159"/>
      <c r="C1" s="233" t="s">
        <v>24</v>
      </c>
      <c r="D1" s="159"/>
      <c r="E1" s="159"/>
      <c r="F1" s="159"/>
      <c r="G1" s="159"/>
      <c r="H1" s="159"/>
      <c r="I1" s="159"/>
      <c r="J1" s="159"/>
      <c r="K1" s="159"/>
    </row>
    <row r="2" spans="1:11" s="4" customFormat="1" ht="18" x14ac:dyDescent="0.4">
      <c r="A2" s="30" t="s">
        <v>115</v>
      </c>
    </row>
    <row r="3" spans="1:11" s="4" customFormat="1" ht="15.5" x14ac:dyDescent="0.35">
      <c r="A3" s="66" t="s">
        <v>155</v>
      </c>
    </row>
    <row r="4" spans="1:11" ht="13" x14ac:dyDescent="0.3">
      <c r="A4" s="31"/>
      <c r="B4" s="159"/>
      <c r="C4" s="159"/>
      <c r="D4" s="159"/>
      <c r="E4" s="159"/>
      <c r="F4" s="159"/>
      <c r="G4" s="159"/>
      <c r="H4" s="159"/>
      <c r="I4" s="159"/>
      <c r="J4" s="159"/>
      <c r="K4" s="159"/>
    </row>
    <row r="5" spans="1:11" s="13" customFormat="1" ht="14" x14ac:dyDescent="0.25">
      <c r="A5" s="45"/>
      <c r="B5" s="19" t="s">
        <v>28</v>
      </c>
      <c r="C5" s="16" t="s">
        <v>116</v>
      </c>
      <c r="D5" s="16" t="s">
        <v>116</v>
      </c>
      <c r="E5" s="16" t="s">
        <v>116</v>
      </c>
      <c r="F5" s="43" t="s">
        <v>116</v>
      </c>
      <c r="G5" s="174"/>
      <c r="H5" s="174"/>
      <c r="I5" s="174"/>
      <c r="J5" s="174"/>
      <c r="K5" s="117"/>
    </row>
    <row r="6" spans="1:11" s="13" customFormat="1" ht="14" x14ac:dyDescent="0.3">
      <c r="A6" s="126" t="s">
        <v>102</v>
      </c>
      <c r="B6" s="20"/>
      <c r="C6" s="17" t="s">
        <v>117</v>
      </c>
      <c r="D6" s="17" t="s">
        <v>118</v>
      </c>
      <c r="E6" s="17" t="s">
        <v>119</v>
      </c>
      <c r="F6" s="44" t="s">
        <v>120</v>
      </c>
      <c r="G6" s="174"/>
      <c r="H6"/>
      <c r="I6"/>
      <c r="J6"/>
      <c r="K6"/>
    </row>
    <row r="7" spans="1:11" s="13" customFormat="1" x14ac:dyDescent="0.25">
      <c r="A7" s="165" t="s">
        <v>105</v>
      </c>
      <c r="B7" s="175">
        <f>SUM(C7:F7)</f>
        <v>1879</v>
      </c>
      <c r="C7" s="176">
        <v>893</v>
      </c>
      <c r="D7" s="176">
        <v>579</v>
      </c>
      <c r="E7" s="176">
        <v>129</v>
      </c>
      <c r="F7" s="177">
        <v>278</v>
      </c>
      <c r="G7" s="178"/>
      <c r="H7"/>
      <c r="I7"/>
      <c r="J7"/>
      <c r="K7"/>
    </row>
    <row r="8" spans="1:11" s="13" customFormat="1" x14ac:dyDescent="0.25">
      <c r="A8" s="165" t="s">
        <v>106</v>
      </c>
      <c r="B8" s="179">
        <f t="shared" ref="B8:B16" si="0">SUM(C8:F8)</f>
        <v>356</v>
      </c>
      <c r="C8" s="180">
        <v>117</v>
      </c>
      <c r="D8" s="180">
        <v>114</v>
      </c>
      <c r="E8" s="180">
        <v>26</v>
      </c>
      <c r="F8" s="314">
        <v>99</v>
      </c>
      <c r="G8" s="178"/>
      <c r="H8"/>
      <c r="I8"/>
      <c r="J8"/>
      <c r="K8"/>
    </row>
    <row r="9" spans="1:11" s="13" customFormat="1" x14ac:dyDescent="0.25">
      <c r="A9" s="113" t="s">
        <v>107</v>
      </c>
      <c r="B9" s="179">
        <f t="shared" si="0"/>
        <v>132</v>
      </c>
      <c r="C9" s="180">
        <v>61</v>
      </c>
      <c r="D9" s="180">
        <v>41</v>
      </c>
      <c r="E9" s="180">
        <v>7</v>
      </c>
      <c r="F9" s="181">
        <v>23</v>
      </c>
      <c r="G9" s="178"/>
      <c r="H9"/>
      <c r="I9"/>
      <c r="J9"/>
      <c r="K9"/>
    </row>
    <row r="10" spans="1:11" s="13" customFormat="1" ht="13" x14ac:dyDescent="0.3">
      <c r="A10" s="38" t="s">
        <v>108</v>
      </c>
      <c r="B10" s="145">
        <f t="shared" si="0"/>
        <v>2367</v>
      </c>
      <c r="C10" s="146">
        <f>C7+C8+C9</f>
        <v>1071</v>
      </c>
      <c r="D10" s="146">
        <f t="shared" ref="D10:F10" si="1">D7+D8+D9</f>
        <v>734</v>
      </c>
      <c r="E10" s="146">
        <f t="shared" si="1"/>
        <v>162</v>
      </c>
      <c r="F10" s="147">
        <f t="shared" si="1"/>
        <v>400</v>
      </c>
      <c r="G10" s="178"/>
      <c r="H10"/>
      <c r="I10"/>
      <c r="J10"/>
      <c r="K10"/>
    </row>
    <row r="11" spans="1:11" s="13" customFormat="1" x14ac:dyDescent="0.25">
      <c r="A11" s="165" t="s">
        <v>109</v>
      </c>
      <c r="B11" s="179">
        <f t="shared" si="0"/>
        <v>200</v>
      </c>
      <c r="C11" s="180">
        <v>168</v>
      </c>
      <c r="D11" s="183">
        <v>19</v>
      </c>
      <c r="E11" s="183">
        <v>5</v>
      </c>
      <c r="F11" s="182">
        <v>8</v>
      </c>
      <c r="G11" s="178"/>
      <c r="H11"/>
      <c r="I11"/>
      <c r="J11"/>
      <c r="K11"/>
    </row>
    <row r="12" spans="1:11" s="13" customFormat="1" x14ac:dyDescent="0.25">
      <c r="A12" s="165" t="s">
        <v>110</v>
      </c>
      <c r="B12" s="179">
        <f t="shared" si="0"/>
        <v>993</v>
      </c>
      <c r="C12" s="180">
        <v>594</v>
      </c>
      <c r="D12" s="180">
        <v>241</v>
      </c>
      <c r="E12" s="180">
        <v>84</v>
      </c>
      <c r="F12" s="181">
        <v>74</v>
      </c>
      <c r="G12" s="178"/>
      <c r="H12"/>
      <c r="I12"/>
      <c r="J12"/>
      <c r="K12"/>
    </row>
    <row r="13" spans="1:11" s="13" customFormat="1" ht="13" x14ac:dyDescent="0.3">
      <c r="A13" s="38" t="s">
        <v>111</v>
      </c>
      <c r="B13" s="145">
        <f t="shared" si="0"/>
        <v>1193</v>
      </c>
      <c r="C13" s="146">
        <f>SUM(C11:C12)</f>
        <v>762</v>
      </c>
      <c r="D13" s="146">
        <f t="shared" ref="D13:F13" si="2">SUM(D11:D12)</f>
        <v>260</v>
      </c>
      <c r="E13" s="146">
        <f t="shared" si="2"/>
        <v>89</v>
      </c>
      <c r="F13" s="147">
        <f t="shared" si="2"/>
        <v>82</v>
      </c>
      <c r="G13" s="178"/>
      <c r="H13"/>
      <c r="I13"/>
      <c r="J13"/>
      <c r="K13"/>
    </row>
    <row r="14" spans="1:11" s="13" customFormat="1" x14ac:dyDescent="0.25">
      <c r="A14" s="37" t="s">
        <v>112</v>
      </c>
      <c r="B14" s="179" t="s">
        <v>152</v>
      </c>
      <c r="C14" s="180" t="s">
        <v>152</v>
      </c>
      <c r="D14" s="180" t="s">
        <v>152</v>
      </c>
      <c r="E14" s="180" t="s">
        <v>152</v>
      </c>
      <c r="F14" s="182" t="s">
        <v>152</v>
      </c>
      <c r="G14" s="178"/>
      <c r="H14"/>
      <c r="I14"/>
      <c r="J14"/>
      <c r="K14"/>
    </row>
    <row r="15" spans="1:11" x14ac:dyDescent="0.25">
      <c r="A15" s="37" t="s">
        <v>113</v>
      </c>
      <c r="B15" s="179" t="s">
        <v>152</v>
      </c>
      <c r="C15" s="183" t="s">
        <v>152</v>
      </c>
      <c r="D15" s="183" t="s">
        <v>152</v>
      </c>
      <c r="E15" s="183" t="s">
        <v>152</v>
      </c>
      <c r="F15" s="181" t="s">
        <v>152</v>
      </c>
      <c r="G15" s="184"/>
      <c r="H15"/>
      <c r="I15"/>
      <c r="J15"/>
      <c r="K15"/>
    </row>
    <row r="16" spans="1:11" ht="13" x14ac:dyDescent="0.3">
      <c r="A16" s="38" t="s">
        <v>114</v>
      </c>
      <c r="B16" s="145">
        <f t="shared" si="0"/>
        <v>536</v>
      </c>
      <c r="C16" s="146">
        <v>375</v>
      </c>
      <c r="D16" s="146">
        <v>117</v>
      </c>
      <c r="E16" s="146">
        <v>40</v>
      </c>
      <c r="F16" s="147">
        <v>4</v>
      </c>
      <c r="G16" s="184"/>
      <c r="H16"/>
      <c r="I16"/>
      <c r="J16"/>
      <c r="K16"/>
    </row>
    <row r="17" spans="1:11" ht="13" x14ac:dyDescent="0.3">
      <c r="A17" s="52" t="s">
        <v>28</v>
      </c>
      <c r="B17" s="146">
        <f>B10+B13+B16</f>
        <v>4096</v>
      </c>
      <c r="C17" s="146">
        <f>C10+C13+C16</f>
        <v>2208</v>
      </c>
      <c r="D17" s="146">
        <f>D10+D13+D16</f>
        <v>1111</v>
      </c>
      <c r="E17" s="146">
        <f>E10+E13+E16</f>
        <v>291</v>
      </c>
      <c r="F17" s="147">
        <f>F10+F13+F16</f>
        <v>486</v>
      </c>
      <c r="G17" s="184"/>
      <c r="H17" s="159"/>
      <c r="I17"/>
      <c r="J17"/>
      <c r="K17"/>
    </row>
    <row r="18" spans="1:11" s="4" customFormat="1" ht="13" x14ac:dyDescent="0.3">
      <c r="B18" s="7"/>
      <c r="C18" s="7"/>
      <c r="D18" s="7"/>
      <c r="E18" s="7"/>
      <c r="F18" s="7"/>
      <c r="I18"/>
      <c r="J18"/>
      <c r="K18"/>
    </row>
    <row r="19" spans="1:11" x14ac:dyDescent="0.25">
      <c r="A19" s="9" t="s">
        <v>154</v>
      </c>
      <c r="B19" s="159"/>
      <c r="C19" s="159"/>
      <c r="D19" s="159"/>
      <c r="E19" s="159"/>
      <c r="F19" s="159"/>
      <c r="G19" s="159"/>
      <c r="H19" s="159"/>
      <c r="I19"/>
      <c r="J19"/>
      <c r="K19"/>
    </row>
    <row r="20" spans="1:11" ht="12.75" customHeight="1" x14ac:dyDescent="0.25">
      <c r="A20" s="287"/>
      <c r="B20" s="274"/>
      <c r="C20" s="274"/>
      <c r="D20" s="274"/>
      <c r="E20" s="274"/>
      <c r="F20" s="274"/>
      <c r="G20" s="274"/>
      <c r="H20" s="159"/>
      <c r="I20"/>
      <c r="J20"/>
      <c r="K20"/>
    </row>
    <row r="21" spans="1:11" customFormat="1" x14ac:dyDescent="0.25">
      <c r="K21" s="117"/>
    </row>
    <row r="22" spans="1:11" customFormat="1" x14ac:dyDescent="0.25">
      <c r="A22" s="268" t="s">
        <v>186</v>
      </c>
      <c r="K22" s="117"/>
    </row>
    <row r="23" spans="1:11" customFormat="1" x14ac:dyDescent="0.25">
      <c r="A23" s="268" t="s">
        <v>181</v>
      </c>
      <c r="K23" s="117"/>
    </row>
    <row r="24" spans="1:11" customFormat="1" x14ac:dyDescent="0.25">
      <c r="K24" s="117"/>
    </row>
    <row r="25" spans="1:11" x14ac:dyDescent="0.25">
      <c r="B25" s="159"/>
      <c r="C25" s="159"/>
      <c r="D25" s="159"/>
      <c r="E25" s="159"/>
      <c r="F25" s="159"/>
      <c r="G25" s="159"/>
      <c r="H25" s="159"/>
      <c r="I25" s="159"/>
      <c r="J25" s="159"/>
      <c r="K25" s="117"/>
    </row>
    <row r="26" spans="1:11" x14ac:dyDescent="0.25">
      <c r="B26" s="159"/>
      <c r="C26" s="159"/>
      <c r="D26" s="159"/>
      <c r="E26" s="159"/>
      <c r="F26" s="159"/>
      <c r="G26" s="159"/>
      <c r="H26" s="159"/>
      <c r="I26" s="159"/>
      <c r="J26" s="159"/>
      <c r="K26" s="117"/>
    </row>
    <row r="27" spans="1:11" x14ac:dyDescent="0.25">
      <c r="A27" s="268"/>
      <c r="B27" s="159"/>
      <c r="C27" s="159"/>
      <c r="D27" s="159"/>
      <c r="E27" s="159"/>
      <c r="F27" s="159"/>
      <c r="G27" s="159"/>
      <c r="H27" s="159"/>
      <c r="I27" s="159"/>
      <c r="J27" s="159"/>
      <c r="K27" s="117"/>
    </row>
    <row r="28" spans="1:11" x14ac:dyDescent="0.25">
      <c r="A28" s="268"/>
      <c r="B28" s="159"/>
      <c r="C28" s="159"/>
      <c r="D28" s="159"/>
      <c r="E28" s="159"/>
      <c r="F28" s="159"/>
      <c r="G28" s="159"/>
      <c r="H28" s="159"/>
      <c r="I28" s="159"/>
      <c r="J28" s="159"/>
      <c r="K28" s="117"/>
    </row>
    <row r="29" spans="1:11" x14ac:dyDescent="0.25">
      <c r="A29" s="268"/>
      <c r="B29" s="159"/>
      <c r="C29" s="159"/>
      <c r="D29" s="159"/>
      <c r="E29" s="159"/>
      <c r="F29" s="159"/>
      <c r="G29" s="159"/>
      <c r="H29" s="159"/>
      <c r="I29" s="159"/>
      <c r="J29" s="159"/>
      <c r="K29" s="117"/>
    </row>
  </sheetData>
  <mergeCells count="1">
    <mergeCell ref="A20:G20"/>
  </mergeCells>
  <phoneticPr fontId="0" type="noConversion"/>
  <hyperlinks>
    <hyperlink ref="C1" location="Innhold!A1" display="Innhold og tegnforklaring" xr:uid="{3BC1840F-B35F-47F5-B9B9-DA4A6891916C}"/>
  </hyperlinks>
  <pageMargins left="0.62992125984251968" right="0.35433070866141736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00000"/>
    <pageSetUpPr fitToPage="1"/>
  </sheetPr>
  <dimension ref="A1:N29"/>
  <sheetViews>
    <sheetView showGridLines="0" zoomScaleNormal="100" workbookViewId="0"/>
  </sheetViews>
  <sheetFormatPr baseColWidth="10" defaultColWidth="9.1796875" defaultRowHeight="12.5" x14ac:dyDescent="0.25"/>
  <cols>
    <col min="1" max="1" width="26.54296875" style="5" customWidth="1"/>
    <col min="2" max="6" width="10.1796875" style="5" customWidth="1"/>
    <col min="7" max="16384" width="9.1796875" style="5"/>
  </cols>
  <sheetData>
    <row r="1" spans="1:14" ht="13" x14ac:dyDescent="0.3">
      <c r="A1" s="31" t="s">
        <v>150</v>
      </c>
      <c r="B1" s="159"/>
      <c r="C1" s="233" t="s">
        <v>24</v>
      </c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</row>
    <row r="2" spans="1:14" s="4" customFormat="1" ht="18" x14ac:dyDescent="0.4">
      <c r="A2" s="30" t="s">
        <v>121</v>
      </c>
    </row>
    <row r="3" spans="1:14" s="4" customFormat="1" ht="15.5" x14ac:dyDescent="0.35">
      <c r="A3" s="66" t="s">
        <v>156</v>
      </c>
    </row>
    <row r="5" spans="1:14" s="13" customFormat="1" ht="14" x14ac:dyDescent="0.25">
      <c r="A5" s="80"/>
      <c r="B5" s="81" t="s">
        <v>28</v>
      </c>
      <c r="C5" s="75" t="s">
        <v>116</v>
      </c>
      <c r="D5" s="75" t="s">
        <v>116</v>
      </c>
      <c r="E5" s="75" t="s">
        <v>116</v>
      </c>
      <c r="F5" s="82" t="s">
        <v>116</v>
      </c>
      <c r="G5" s="174"/>
      <c r="H5" s="174"/>
      <c r="I5"/>
      <c r="J5"/>
      <c r="K5"/>
      <c r="L5"/>
      <c r="M5"/>
      <c r="N5"/>
    </row>
    <row r="6" spans="1:14" s="13" customFormat="1" ht="14" x14ac:dyDescent="0.3">
      <c r="A6" s="127" t="s">
        <v>102</v>
      </c>
      <c r="B6" s="76"/>
      <c r="C6" s="77" t="s">
        <v>117</v>
      </c>
      <c r="D6" s="77" t="s">
        <v>118</v>
      </c>
      <c r="E6" s="77" t="s">
        <v>119</v>
      </c>
      <c r="F6" s="83" t="s">
        <v>120</v>
      </c>
      <c r="G6" s="174"/>
      <c r="H6" s="174"/>
      <c r="I6"/>
      <c r="J6"/>
      <c r="K6"/>
      <c r="L6"/>
      <c r="M6"/>
      <c r="N6"/>
    </row>
    <row r="7" spans="1:14" s="13" customFormat="1" x14ac:dyDescent="0.25">
      <c r="A7" s="185" t="s">
        <v>105</v>
      </c>
      <c r="B7" s="186">
        <f>SUM(C7:F7)</f>
        <v>460</v>
      </c>
      <c r="C7" s="187">
        <v>301</v>
      </c>
      <c r="D7" s="187">
        <v>50</v>
      </c>
      <c r="E7" s="187">
        <v>57</v>
      </c>
      <c r="F7" s="188">
        <v>52</v>
      </c>
      <c r="G7" s="174"/>
      <c r="H7"/>
      <c r="I7"/>
      <c r="J7"/>
      <c r="K7"/>
      <c r="L7"/>
      <c r="M7"/>
      <c r="N7"/>
    </row>
    <row r="8" spans="1:14" s="13" customFormat="1" x14ac:dyDescent="0.25">
      <c r="A8" s="189" t="s">
        <v>106</v>
      </c>
      <c r="B8" s="190">
        <f t="shared" ref="B8:B16" si="0">SUM(C8:F8)</f>
        <v>111</v>
      </c>
      <c r="C8" s="191">
        <v>56</v>
      </c>
      <c r="D8" s="191">
        <v>17</v>
      </c>
      <c r="E8" s="191">
        <v>32</v>
      </c>
      <c r="F8" s="192">
        <v>6</v>
      </c>
      <c r="G8" s="174"/>
      <c r="H8"/>
      <c r="I8"/>
      <c r="J8"/>
      <c r="K8"/>
      <c r="L8"/>
      <c r="M8"/>
      <c r="N8"/>
    </row>
    <row r="9" spans="1:14" s="13" customFormat="1" x14ac:dyDescent="0.25">
      <c r="A9" s="113" t="s">
        <v>107</v>
      </c>
      <c r="B9" s="190">
        <f t="shared" si="0"/>
        <v>101</v>
      </c>
      <c r="C9" s="191">
        <v>63</v>
      </c>
      <c r="D9" s="191">
        <v>22</v>
      </c>
      <c r="E9" s="191">
        <v>10</v>
      </c>
      <c r="F9" s="192">
        <v>6</v>
      </c>
      <c r="G9" s="174"/>
      <c r="H9"/>
      <c r="I9"/>
      <c r="J9"/>
      <c r="K9"/>
      <c r="L9"/>
      <c r="M9"/>
      <c r="N9"/>
    </row>
    <row r="10" spans="1:14" s="13" customFormat="1" ht="13" x14ac:dyDescent="0.3">
      <c r="A10" s="78" t="s">
        <v>108</v>
      </c>
      <c r="B10" s="101">
        <f t="shared" si="0"/>
        <v>672</v>
      </c>
      <c r="C10" s="118">
        <f>C7+C8+C9</f>
        <v>420</v>
      </c>
      <c r="D10" s="118">
        <f t="shared" ref="D10:F10" si="1">D7+D8+D9</f>
        <v>89</v>
      </c>
      <c r="E10" s="118">
        <f t="shared" si="1"/>
        <v>99</v>
      </c>
      <c r="F10" s="119">
        <f t="shared" si="1"/>
        <v>64</v>
      </c>
      <c r="G10" s="174"/>
      <c r="H10"/>
      <c r="I10"/>
      <c r="J10"/>
      <c r="K10"/>
      <c r="L10"/>
      <c r="M10"/>
      <c r="N10"/>
    </row>
    <row r="11" spans="1:14" s="13" customFormat="1" x14ac:dyDescent="0.25">
      <c r="A11" s="189" t="s">
        <v>109</v>
      </c>
      <c r="B11" s="190">
        <f t="shared" si="0"/>
        <v>15</v>
      </c>
      <c r="C11" s="191">
        <v>15</v>
      </c>
      <c r="D11" s="183" t="s">
        <v>152</v>
      </c>
      <c r="E11" s="183" t="s">
        <v>152</v>
      </c>
      <c r="F11" s="182" t="s">
        <v>152</v>
      </c>
      <c r="G11" s="174"/>
      <c r="H11"/>
      <c r="I11"/>
      <c r="J11"/>
      <c r="K11"/>
      <c r="L11"/>
      <c r="M11"/>
      <c r="N11"/>
    </row>
    <row r="12" spans="1:14" s="13" customFormat="1" x14ac:dyDescent="0.25">
      <c r="A12" s="189" t="s">
        <v>110</v>
      </c>
      <c r="B12" s="190">
        <f t="shared" si="0"/>
        <v>188</v>
      </c>
      <c r="C12" s="191">
        <v>188</v>
      </c>
      <c r="D12" s="219" t="s">
        <v>152</v>
      </c>
      <c r="E12" s="219" t="s">
        <v>152</v>
      </c>
      <c r="F12" s="192" t="s">
        <v>152</v>
      </c>
      <c r="G12" s="174"/>
      <c r="H12"/>
      <c r="I12"/>
      <c r="J12"/>
      <c r="K12"/>
      <c r="L12"/>
      <c r="M12"/>
      <c r="N12"/>
    </row>
    <row r="13" spans="1:14" s="13" customFormat="1" ht="13" x14ac:dyDescent="0.3">
      <c r="A13" s="78" t="s">
        <v>111</v>
      </c>
      <c r="B13" s="101">
        <f t="shared" si="0"/>
        <v>262</v>
      </c>
      <c r="C13" s="118">
        <f>SUM(C11:C12)</f>
        <v>203</v>
      </c>
      <c r="D13" s="118">
        <v>26</v>
      </c>
      <c r="E13" s="118">
        <v>23</v>
      </c>
      <c r="F13" s="119">
        <v>10</v>
      </c>
      <c r="G13" s="174"/>
      <c r="H13"/>
      <c r="I13"/>
      <c r="J13"/>
      <c r="K13"/>
      <c r="L13"/>
      <c r="M13"/>
      <c r="N13"/>
    </row>
    <row r="14" spans="1:14" s="13" customFormat="1" x14ac:dyDescent="0.25">
      <c r="A14" s="79" t="s">
        <v>112</v>
      </c>
      <c r="B14" s="190" t="s">
        <v>152</v>
      </c>
      <c r="C14" s="219" t="s">
        <v>152</v>
      </c>
      <c r="D14" s="219" t="s">
        <v>152</v>
      </c>
      <c r="E14" s="183" t="s">
        <v>152</v>
      </c>
      <c r="F14" s="182" t="s">
        <v>152</v>
      </c>
      <c r="G14" s="174"/>
      <c r="H14"/>
      <c r="I14"/>
      <c r="J14"/>
      <c r="K14"/>
      <c r="L14"/>
      <c r="M14"/>
      <c r="N14"/>
    </row>
    <row r="15" spans="1:14" x14ac:dyDescent="0.25">
      <c r="A15" s="79" t="s">
        <v>113</v>
      </c>
      <c r="B15" s="190" t="s">
        <v>152</v>
      </c>
      <c r="C15" s="183" t="s">
        <v>152</v>
      </c>
      <c r="D15" s="219" t="s">
        <v>152</v>
      </c>
      <c r="E15" s="183" t="s">
        <v>152</v>
      </c>
      <c r="F15" s="182" t="s">
        <v>152</v>
      </c>
      <c r="G15" s="159"/>
      <c r="H15"/>
      <c r="I15"/>
      <c r="J15"/>
      <c r="K15"/>
      <c r="L15"/>
      <c r="M15"/>
      <c r="N15"/>
    </row>
    <row r="16" spans="1:14" ht="13" x14ac:dyDescent="0.3">
      <c r="A16" s="78" t="s">
        <v>114</v>
      </c>
      <c r="B16" s="101">
        <f t="shared" si="0"/>
        <v>215</v>
      </c>
      <c r="C16" s="118">
        <v>189</v>
      </c>
      <c r="D16" s="118">
        <v>16</v>
      </c>
      <c r="E16" s="118">
        <v>5</v>
      </c>
      <c r="F16" s="119">
        <v>5</v>
      </c>
      <c r="G16" s="159"/>
      <c r="H16"/>
      <c r="I16"/>
      <c r="J16"/>
      <c r="K16"/>
      <c r="L16"/>
      <c r="M16"/>
      <c r="N16"/>
    </row>
    <row r="17" spans="1:14" ht="13" x14ac:dyDescent="0.3">
      <c r="A17" s="74" t="s">
        <v>28</v>
      </c>
      <c r="B17" s="101">
        <f>B10+B13+B16</f>
        <v>1149</v>
      </c>
      <c r="C17" s="118">
        <f>C10+C13+C16</f>
        <v>812</v>
      </c>
      <c r="D17" s="118">
        <f>D10+D13+D16</f>
        <v>131</v>
      </c>
      <c r="E17" s="118">
        <f>E10+E13+E16</f>
        <v>127</v>
      </c>
      <c r="F17" s="119">
        <f>F10+F13+F16</f>
        <v>79</v>
      </c>
      <c r="G17" s="159"/>
      <c r="H17"/>
      <c r="I17"/>
      <c r="J17"/>
      <c r="K17"/>
      <c r="L17"/>
      <c r="M17"/>
      <c r="N17"/>
    </row>
    <row r="18" spans="1:14" s="4" customFormat="1" ht="13" x14ac:dyDescent="0.3">
      <c r="B18" s="7"/>
      <c r="C18" s="7"/>
      <c r="D18" s="7"/>
      <c r="E18" s="7"/>
      <c r="F18" s="7"/>
      <c r="H18"/>
      <c r="I18"/>
      <c r="J18"/>
      <c r="K18"/>
      <c r="L18"/>
      <c r="M18"/>
    </row>
    <row r="19" spans="1:14" ht="12.75" customHeight="1" x14ac:dyDescent="0.25">
      <c r="A19" s="287" t="s">
        <v>122</v>
      </c>
      <c r="B19" s="274"/>
      <c r="C19" s="274"/>
      <c r="D19" s="274"/>
      <c r="E19" s="274"/>
      <c r="F19" s="274"/>
      <c r="G19" s="274"/>
      <c r="H19"/>
      <c r="I19" s="159"/>
      <c r="J19" s="159"/>
      <c r="K19" s="159"/>
      <c r="L19" s="159"/>
      <c r="M19" s="159"/>
      <c r="N19" s="159"/>
    </row>
    <row r="20" spans="1:14" customFormat="1" x14ac:dyDescent="0.25"/>
    <row r="21" spans="1:14" x14ac:dyDescent="0.25">
      <c r="A21" s="9" t="s">
        <v>154</v>
      </c>
      <c r="B21" s="159"/>
      <c r="C21" s="159"/>
      <c r="D21" s="159"/>
      <c r="E21" s="159"/>
      <c r="F21" s="159"/>
      <c r="G21" s="159"/>
      <c r="H21"/>
      <c r="I21" s="159"/>
      <c r="J21" s="159"/>
      <c r="K21" s="159"/>
      <c r="L21" s="159"/>
      <c r="M21" s="159"/>
      <c r="N21" s="159"/>
    </row>
    <row r="22" spans="1:14" customFormat="1" x14ac:dyDescent="0.25"/>
    <row r="23" spans="1:14" customFormat="1" x14ac:dyDescent="0.25"/>
    <row r="24" spans="1:14" customFormat="1" x14ac:dyDescent="0.25">
      <c r="A24" s="268" t="s">
        <v>186</v>
      </c>
    </row>
    <row r="25" spans="1:14" x14ac:dyDescent="0.25">
      <c r="A25" s="268" t="s">
        <v>181</v>
      </c>
    </row>
    <row r="26" spans="1:14" x14ac:dyDescent="0.25">
      <c r="A26" s="268"/>
    </row>
    <row r="27" spans="1:14" x14ac:dyDescent="0.25">
      <c r="A27" s="268"/>
    </row>
    <row r="28" spans="1:14" x14ac:dyDescent="0.25">
      <c r="A28" s="268"/>
    </row>
    <row r="29" spans="1:14" x14ac:dyDescent="0.25">
      <c r="A29" s="268"/>
    </row>
  </sheetData>
  <mergeCells count="1">
    <mergeCell ref="A19:G19"/>
  </mergeCells>
  <hyperlinks>
    <hyperlink ref="C1" location="Innhold!A1" display="Innhold og tegnforklaring" xr:uid="{714B5A2E-CA05-4FFD-A7E0-581E8171B406}"/>
  </hyperlinks>
  <pageMargins left="0.62992125984251968" right="0.35433070866141736" top="0.98425196850393704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21"/>
  <sheetViews>
    <sheetView showGridLines="0" zoomScaleNormal="100" workbookViewId="0"/>
  </sheetViews>
  <sheetFormatPr baseColWidth="10" defaultColWidth="9.1796875" defaultRowHeight="12.5" x14ac:dyDescent="0.25"/>
  <cols>
    <col min="1" max="1" width="45" style="7" customWidth="1"/>
    <col min="2" max="5" width="8.7265625" style="7" customWidth="1"/>
    <col min="6" max="6" width="11" style="7" bestFit="1" customWidth="1"/>
    <col min="7" max="16384" width="9.1796875" style="7"/>
  </cols>
  <sheetData>
    <row r="1" spans="1:8" ht="13" x14ac:dyDescent="0.3">
      <c r="A1" s="31" t="s">
        <v>157</v>
      </c>
      <c r="D1" s="233" t="s">
        <v>24</v>
      </c>
    </row>
    <row r="2" spans="1:8" s="10" customFormat="1" ht="18" x14ac:dyDescent="0.4">
      <c r="A2" s="30" t="s">
        <v>123</v>
      </c>
      <c r="B2" s="4"/>
      <c r="C2" s="4"/>
      <c r="D2" s="4"/>
      <c r="E2" s="4"/>
      <c r="F2" s="4"/>
      <c r="G2" s="4"/>
      <c r="H2" s="4"/>
    </row>
    <row r="3" spans="1:8" s="10" customFormat="1" ht="15.5" x14ac:dyDescent="0.35">
      <c r="A3" s="50" t="s">
        <v>165</v>
      </c>
      <c r="B3" s="4"/>
      <c r="C3" s="4"/>
      <c r="D3" s="4"/>
      <c r="E3" s="4"/>
      <c r="F3" s="4"/>
      <c r="G3" s="4"/>
      <c r="H3" s="4"/>
    </row>
    <row r="5" spans="1:8" s="13" customFormat="1" ht="14" x14ac:dyDescent="0.25">
      <c r="A5" s="45"/>
      <c r="B5" s="19" t="s">
        <v>28</v>
      </c>
      <c r="C5" s="16" t="s">
        <v>116</v>
      </c>
      <c r="D5" s="16" t="s">
        <v>116</v>
      </c>
      <c r="E5" s="16" t="s">
        <v>116</v>
      </c>
      <c r="F5" s="43" t="s">
        <v>116</v>
      </c>
      <c r="G5" s="174"/>
      <c r="H5" s="174"/>
    </row>
    <row r="6" spans="1:8" s="13" customFormat="1" ht="14" x14ac:dyDescent="0.25">
      <c r="A6" s="220" t="s">
        <v>37</v>
      </c>
      <c r="B6" s="21"/>
      <c r="C6" s="18" t="s">
        <v>117</v>
      </c>
      <c r="D6" s="18" t="s">
        <v>118</v>
      </c>
      <c r="E6" s="18" t="s">
        <v>119</v>
      </c>
      <c r="F6" s="35" t="s">
        <v>120</v>
      </c>
      <c r="G6" s="174"/>
      <c r="H6" s="174"/>
    </row>
    <row r="7" spans="1:8" s="13" customFormat="1" x14ac:dyDescent="0.25">
      <c r="A7" s="125" t="s">
        <v>39</v>
      </c>
      <c r="B7" s="193">
        <f>SUM(C7:F7)</f>
        <v>2997.39</v>
      </c>
      <c r="C7" s="194">
        <v>1929.8</v>
      </c>
      <c r="D7" s="195">
        <v>610.49</v>
      </c>
      <c r="E7" s="195">
        <v>248.20000000000002</v>
      </c>
      <c r="F7" s="64">
        <v>208.9</v>
      </c>
      <c r="G7" s="174"/>
      <c r="H7" s="64"/>
    </row>
    <row r="8" spans="1:8" s="13" customFormat="1" x14ac:dyDescent="0.25">
      <c r="A8" s="125" t="s">
        <v>40</v>
      </c>
      <c r="B8" s="65">
        <f>SUM(C8:F8)</f>
        <v>814.51499999999999</v>
      </c>
      <c r="C8" s="195">
        <v>624.68499999999995</v>
      </c>
      <c r="D8" s="195">
        <v>75.7</v>
      </c>
      <c r="E8" s="195">
        <v>63.999999999999993</v>
      </c>
      <c r="F8" s="64">
        <v>50.129999999999995</v>
      </c>
      <c r="G8" s="174"/>
      <c r="H8" s="64"/>
    </row>
    <row r="9" spans="1:8" s="4" customFormat="1" ht="13" x14ac:dyDescent="0.3">
      <c r="A9" s="38" t="s">
        <v>28</v>
      </c>
      <c r="B9" s="221">
        <f>B7+B8</f>
        <v>3811.9049999999997</v>
      </c>
      <c r="C9" s="221">
        <f>C7+C8</f>
        <v>2554.4849999999997</v>
      </c>
      <c r="D9" s="221">
        <f>D7+D8</f>
        <v>686.19</v>
      </c>
      <c r="E9" s="221">
        <f>E7+E8</f>
        <v>312.2</v>
      </c>
      <c r="F9" s="73">
        <f>F7+F8</f>
        <v>259.02999999999997</v>
      </c>
    </row>
    <row r="10" spans="1:8" s="4" customFormat="1" ht="13" x14ac:dyDescent="0.3">
      <c r="B10" s="12"/>
      <c r="C10" s="12"/>
      <c r="D10" s="12"/>
      <c r="E10" s="12"/>
      <c r="F10" s="12"/>
      <c r="G10" s="7"/>
      <c r="H10" s="7"/>
    </row>
    <row r="11" spans="1:8" ht="12.75" customHeight="1" x14ac:dyDescent="0.25">
      <c r="A11" s="222" t="s">
        <v>124</v>
      </c>
      <c r="B11" s="55"/>
      <c r="C11" s="55"/>
      <c r="D11" s="55"/>
      <c r="E11" s="55"/>
      <c r="F11" s="55"/>
    </row>
    <row r="12" spans="1:8" x14ac:dyDescent="0.25">
      <c r="A12" s="196" t="s">
        <v>125</v>
      </c>
    </row>
    <row r="13" spans="1:8" x14ac:dyDescent="0.25">
      <c r="A13" s="8"/>
    </row>
    <row r="14" spans="1:8" x14ac:dyDescent="0.25">
      <c r="A14" s="9" t="s">
        <v>159</v>
      </c>
      <c r="F14" s="223"/>
    </row>
    <row r="15" spans="1:8" x14ac:dyDescent="0.25">
      <c r="A15" s="8"/>
      <c r="C15"/>
      <c r="D15"/>
      <c r="E15"/>
      <c r="F15"/>
    </row>
    <row r="16" spans="1:8" x14ac:dyDescent="0.25">
      <c r="C16"/>
      <c r="D16"/>
      <c r="F16"/>
    </row>
    <row r="17" spans="1:6" x14ac:dyDescent="0.25">
      <c r="A17" s="268" t="s">
        <v>184</v>
      </c>
      <c r="C17"/>
      <c r="D17"/>
      <c r="F17"/>
    </row>
    <row r="18" spans="1:6" x14ac:dyDescent="0.25">
      <c r="A18" s="268" t="s">
        <v>188</v>
      </c>
      <c r="C18"/>
      <c r="D18"/>
      <c r="F18"/>
    </row>
    <row r="19" spans="1:6" x14ac:dyDescent="0.25">
      <c r="A19" s="268" t="s">
        <v>183</v>
      </c>
    </row>
    <row r="20" spans="1:6" x14ac:dyDescent="0.25">
      <c r="A20" s="268" t="s">
        <v>187</v>
      </c>
    </row>
    <row r="21" spans="1:6" x14ac:dyDescent="0.25">
      <c r="A21" s="268" t="s">
        <v>182</v>
      </c>
    </row>
  </sheetData>
  <phoneticPr fontId="0" type="noConversion"/>
  <hyperlinks>
    <hyperlink ref="D1" location="Innhold!A1" display="Innhold og tegnforklaring" xr:uid="{595E4F19-F804-4F00-B844-A264E680826A}"/>
  </hyperlinks>
  <pageMargins left="0.55000000000000004" right="0.17" top="0.984251969" bottom="0.984251969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1"/>
  <sheetViews>
    <sheetView showGridLines="0" zoomScaleNormal="100" workbookViewId="0"/>
  </sheetViews>
  <sheetFormatPr baseColWidth="10" defaultColWidth="9.1796875" defaultRowHeight="12.5" x14ac:dyDescent="0.25"/>
  <cols>
    <col min="1" max="1" width="41.7265625" style="7" customWidth="1"/>
    <col min="2" max="6" width="10.1796875" style="7" customWidth="1"/>
    <col min="7" max="16384" width="9.1796875" style="7"/>
  </cols>
  <sheetData>
    <row r="1" spans="1:8" ht="13" x14ac:dyDescent="0.3">
      <c r="A1" s="31" t="s">
        <v>157</v>
      </c>
      <c r="D1" s="233" t="s">
        <v>24</v>
      </c>
    </row>
    <row r="2" spans="1:8" s="10" customFormat="1" ht="18" x14ac:dyDescent="0.4">
      <c r="A2" s="30" t="s">
        <v>126</v>
      </c>
      <c r="B2" s="4"/>
      <c r="C2" s="4"/>
      <c r="D2" s="4"/>
      <c r="E2" s="4"/>
      <c r="F2" s="4"/>
      <c r="G2" s="4"/>
      <c r="H2" s="4"/>
    </row>
    <row r="3" spans="1:8" s="10" customFormat="1" ht="15.5" x14ac:dyDescent="0.35">
      <c r="A3" s="50" t="s">
        <v>127</v>
      </c>
      <c r="B3" s="4"/>
      <c r="C3" s="4"/>
      <c r="D3" s="4"/>
      <c r="E3" s="4"/>
      <c r="F3" s="4"/>
      <c r="G3" s="4"/>
      <c r="H3" s="4"/>
    </row>
    <row r="4" spans="1:8" s="10" customFormat="1" ht="15.5" x14ac:dyDescent="0.35">
      <c r="A4" s="50" t="s">
        <v>166</v>
      </c>
      <c r="B4" s="4"/>
      <c r="C4" s="4"/>
      <c r="D4" s="4"/>
      <c r="E4" s="4"/>
      <c r="F4" s="4"/>
      <c r="G4" s="4"/>
      <c r="H4" s="4"/>
    </row>
    <row r="6" spans="1:8" x14ac:dyDescent="0.25">
      <c r="A6" s="161"/>
      <c r="B6" s="58" t="s">
        <v>28</v>
      </c>
      <c r="C6" s="59" t="s">
        <v>116</v>
      </c>
      <c r="D6" s="59" t="s">
        <v>116</v>
      </c>
      <c r="E6" s="59" t="s">
        <v>116</v>
      </c>
      <c r="F6" s="60" t="s">
        <v>116</v>
      </c>
    </row>
    <row r="7" spans="1:8" ht="14" x14ac:dyDescent="0.25">
      <c r="A7" s="220" t="s">
        <v>37</v>
      </c>
      <c r="B7" s="61"/>
      <c r="C7" s="62" t="s">
        <v>117</v>
      </c>
      <c r="D7" s="62" t="s">
        <v>118</v>
      </c>
      <c r="E7" s="62" t="s">
        <v>119</v>
      </c>
      <c r="F7" s="63" t="s">
        <v>120</v>
      </c>
    </row>
    <row r="8" spans="1:8" x14ac:dyDescent="0.25">
      <c r="A8" s="125" t="s">
        <v>39</v>
      </c>
      <c r="B8" s="65">
        <f>SUM(C8:F8)</f>
        <v>1642.2299999999998</v>
      </c>
      <c r="C8" s="224">
        <v>1049.5999999999999</v>
      </c>
      <c r="D8" s="225">
        <v>338.42999999999995</v>
      </c>
      <c r="E8" s="225">
        <v>158.30000000000001</v>
      </c>
      <c r="F8" s="226">
        <v>95.9</v>
      </c>
      <c r="H8" s="64"/>
    </row>
    <row r="9" spans="1:8" x14ac:dyDescent="0.25">
      <c r="A9" s="125" t="s">
        <v>40</v>
      </c>
      <c r="B9" s="65">
        <f>SUM(C9:F9)</f>
        <v>480.32299999999998</v>
      </c>
      <c r="C9" s="225">
        <v>376.09</v>
      </c>
      <c r="D9" s="225">
        <v>40.713000000000001</v>
      </c>
      <c r="E9" s="225">
        <v>41.49</v>
      </c>
      <c r="F9" s="226">
        <v>22.029999999999998</v>
      </c>
      <c r="H9" s="64"/>
    </row>
    <row r="10" spans="1:8" s="4" customFormat="1" ht="13" x14ac:dyDescent="0.3">
      <c r="A10" s="38" t="s">
        <v>28</v>
      </c>
      <c r="B10" s="221">
        <f>B8+B9</f>
        <v>2122.5529999999999</v>
      </c>
      <c r="C10" s="221">
        <f>C8+C9</f>
        <v>1425.6899999999998</v>
      </c>
      <c r="D10" s="221">
        <f>D8+D9</f>
        <v>379.14299999999997</v>
      </c>
      <c r="E10" s="221">
        <f>E8+E9</f>
        <v>199.79000000000002</v>
      </c>
      <c r="F10" s="73">
        <f>F8+F9</f>
        <v>117.93</v>
      </c>
    </row>
    <row r="11" spans="1:8" s="4" customFormat="1" ht="13" x14ac:dyDescent="0.3">
      <c r="B11" s="22"/>
      <c r="C11" s="12"/>
      <c r="D11" s="12"/>
      <c r="E11" s="12"/>
      <c r="F11" s="12"/>
    </row>
    <row r="12" spans="1:8" x14ac:dyDescent="0.25">
      <c r="A12" s="9" t="s">
        <v>159</v>
      </c>
      <c r="F12" s="223"/>
    </row>
    <row r="13" spans="1:8" ht="12.75" customHeight="1" x14ac:dyDescent="0.25">
      <c r="A13" s="56"/>
      <c r="B13" s="56"/>
      <c r="C13" s="56"/>
      <c r="D13" s="56"/>
      <c r="E13" s="56"/>
      <c r="F13" s="56"/>
      <c r="G13" s="56"/>
    </row>
    <row r="15" spans="1:8" x14ac:dyDescent="0.25">
      <c r="H15" s="11"/>
    </row>
    <row r="16" spans="1:8" x14ac:dyDescent="0.25">
      <c r="H16" s="8"/>
    </row>
    <row r="17" spans="1:8" x14ac:dyDescent="0.25">
      <c r="A17" s="268" t="s">
        <v>184</v>
      </c>
      <c r="H17" s="8"/>
    </row>
    <row r="18" spans="1:8" x14ac:dyDescent="0.25">
      <c r="A18" s="268" t="s">
        <v>188</v>
      </c>
    </row>
    <row r="19" spans="1:8" x14ac:dyDescent="0.25">
      <c r="A19" s="268" t="s">
        <v>183</v>
      </c>
    </row>
    <row r="20" spans="1:8" x14ac:dyDescent="0.25">
      <c r="A20" s="268" t="s">
        <v>187</v>
      </c>
    </row>
    <row r="21" spans="1:8" x14ac:dyDescent="0.25">
      <c r="A21" s="268" t="s">
        <v>182</v>
      </c>
    </row>
  </sheetData>
  <phoneticPr fontId="0" type="noConversion"/>
  <hyperlinks>
    <hyperlink ref="D1" location="Innhold!A1" display="Innhold og tegnforklaring" xr:uid="{C7C48AF7-F033-47B3-B32C-DEB4C197135A}"/>
  </hyperlinks>
  <pageMargins left="0.55118110236220474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C00000"/>
    <pageSetUpPr fitToPage="1"/>
  </sheetPr>
  <dimension ref="A1:J36"/>
  <sheetViews>
    <sheetView showGridLines="0" workbookViewId="0"/>
  </sheetViews>
  <sheetFormatPr baseColWidth="10" defaultColWidth="11.453125" defaultRowHeight="12.5" x14ac:dyDescent="0.25"/>
  <cols>
    <col min="1" max="1" width="6.7265625" customWidth="1"/>
    <col min="2" max="10" width="12.54296875" customWidth="1"/>
  </cols>
  <sheetData>
    <row r="1" spans="1:10" ht="13" x14ac:dyDescent="0.3">
      <c r="A1" s="31" t="s">
        <v>150</v>
      </c>
      <c r="D1" s="233" t="s">
        <v>24</v>
      </c>
    </row>
    <row r="2" spans="1:10" ht="18" x14ac:dyDescent="0.4">
      <c r="A2" s="84" t="s">
        <v>128</v>
      </c>
      <c r="B2" s="105"/>
      <c r="C2" s="105"/>
      <c r="D2" s="105"/>
      <c r="E2" s="105"/>
    </row>
    <row r="3" spans="1:10" ht="18.5" x14ac:dyDescent="0.45">
      <c r="A3" s="85" t="s">
        <v>167</v>
      </c>
      <c r="B3" s="1"/>
      <c r="C3" s="1"/>
      <c r="D3" s="1"/>
      <c r="E3" s="1"/>
    </row>
    <row r="4" spans="1:10" x14ac:dyDescent="0.25">
      <c r="A4" s="105"/>
      <c r="B4" s="105"/>
      <c r="C4" s="156"/>
      <c r="D4" s="156"/>
      <c r="E4" s="156"/>
    </row>
    <row r="5" spans="1:10" s="86" customFormat="1" ht="28.5" customHeight="1" x14ac:dyDescent="0.3">
      <c r="A5" s="97"/>
      <c r="B5" s="290" t="s">
        <v>129</v>
      </c>
      <c r="C5" s="289"/>
      <c r="D5" s="289"/>
      <c r="E5" s="288" t="s">
        <v>130</v>
      </c>
      <c r="F5" s="289"/>
      <c r="G5" s="289"/>
      <c r="H5" s="288" t="s">
        <v>99</v>
      </c>
      <c r="I5" s="289"/>
      <c r="J5" s="289"/>
    </row>
    <row r="6" spans="1:10" ht="14" x14ac:dyDescent="0.3">
      <c r="A6" s="98" t="s">
        <v>131</v>
      </c>
      <c r="B6" s="197" t="s">
        <v>28</v>
      </c>
      <c r="C6" s="99" t="s">
        <v>26</v>
      </c>
      <c r="D6" s="99" t="s">
        <v>132</v>
      </c>
      <c r="E6" s="197" t="s">
        <v>28</v>
      </c>
      <c r="F6" s="99" t="s">
        <v>26</v>
      </c>
      <c r="G6" s="99" t="s">
        <v>132</v>
      </c>
      <c r="H6" s="197" t="s">
        <v>28</v>
      </c>
      <c r="I6" s="99" t="s">
        <v>26</v>
      </c>
      <c r="J6" s="100" t="s">
        <v>132</v>
      </c>
    </row>
    <row r="7" spans="1:10" x14ac:dyDescent="0.25">
      <c r="A7" s="198">
        <v>2007</v>
      </c>
      <c r="B7" s="199">
        <f>C7+D7</f>
        <v>2176.5</v>
      </c>
      <c r="C7" s="200">
        <f t="shared" ref="C7:D19" si="0">F7+I7</f>
        <v>1969.4</v>
      </c>
      <c r="D7" s="200">
        <f t="shared" si="0"/>
        <v>207.10000000000002</v>
      </c>
      <c r="E7" s="199">
        <f>F7+G7</f>
        <v>1925.8</v>
      </c>
      <c r="F7" s="200">
        <v>1729</v>
      </c>
      <c r="G7" s="261">
        <v>196.8</v>
      </c>
      <c r="H7" s="199">
        <f>I7+J7</f>
        <v>250.70000000000002</v>
      </c>
      <c r="I7" s="262">
        <v>240.4</v>
      </c>
      <c r="J7" s="229">
        <v>10.3</v>
      </c>
    </row>
    <row r="8" spans="1:10" x14ac:dyDescent="0.25">
      <c r="A8" s="198">
        <v>2008</v>
      </c>
      <c r="B8" s="199">
        <f t="shared" ref="B8:B19" si="1">C8+D8</f>
        <v>2469.8229999999999</v>
      </c>
      <c r="C8" s="200">
        <f t="shared" si="0"/>
        <v>2239.8069999999998</v>
      </c>
      <c r="D8" s="200">
        <f t="shared" si="0"/>
        <v>230.01599999999999</v>
      </c>
      <c r="E8" s="199">
        <f>F8+G8</f>
        <v>2189.0769999999998</v>
      </c>
      <c r="F8" s="200">
        <v>1965.761</v>
      </c>
      <c r="G8" s="261">
        <v>223.316</v>
      </c>
      <c r="H8" s="199">
        <f t="shared" ref="H8:H19" si="2">I8+J8</f>
        <v>280.74599999999998</v>
      </c>
      <c r="I8" s="262">
        <v>274.04599999999999</v>
      </c>
      <c r="J8" s="229">
        <v>6.7</v>
      </c>
    </row>
    <row r="9" spans="1:10" x14ac:dyDescent="0.25">
      <c r="A9" s="198">
        <v>2009</v>
      </c>
      <c r="B9" s="199">
        <f t="shared" si="1"/>
        <v>2433.5</v>
      </c>
      <c r="C9" s="200">
        <f t="shared" si="0"/>
        <v>2307.4</v>
      </c>
      <c r="D9" s="200">
        <f t="shared" si="0"/>
        <v>126.1</v>
      </c>
      <c r="E9" s="199">
        <f t="shared" ref="E9:E19" si="3">F9+G9</f>
        <v>2095.8000000000002</v>
      </c>
      <c r="F9" s="200">
        <v>1990.7</v>
      </c>
      <c r="G9" s="261">
        <v>105.1</v>
      </c>
      <c r="H9" s="199">
        <f t="shared" si="2"/>
        <v>337.7</v>
      </c>
      <c r="I9" s="262">
        <v>316.7</v>
      </c>
      <c r="J9" s="229">
        <v>21</v>
      </c>
    </row>
    <row r="10" spans="1:10" x14ac:dyDescent="0.25">
      <c r="A10" s="198">
        <v>2010</v>
      </c>
      <c r="B10" s="199">
        <f t="shared" si="1"/>
        <v>2339.2000000000003</v>
      </c>
      <c r="C10" s="200">
        <f t="shared" si="0"/>
        <v>2294.3000000000002</v>
      </c>
      <c r="D10" s="200">
        <f t="shared" si="0"/>
        <v>44.9</v>
      </c>
      <c r="E10" s="199">
        <f t="shared" si="3"/>
        <v>1959.8000000000002</v>
      </c>
      <c r="F10" s="200">
        <v>1941.9</v>
      </c>
      <c r="G10" s="261">
        <f>3.5+14.4</f>
        <v>17.899999999999999</v>
      </c>
      <c r="H10" s="199">
        <f t="shared" si="2"/>
        <v>379.4</v>
      </c>
      <c r="I10" s="262">
        <v>352.4</v>
      </c>
      <c r="J10" s="229">
        <v>27</v>
      </c>
    </row>
    <row r="11" spans="1:10" x14ac:dyDescent="0.25">
      <c r="A11" s="198">
        <v>2011</v>
      </c>
      <c r="B11" s="200">
        <f t="shared" si="1"/>
        <v>2776.0030000000002</v>
      </c>
      <c r="C11" s="200">
        <f t="shared" si="0"/>
        <v>2764.9100000000003</v>
      </c>
      <c r="D11" s="200">
        <f t="shared" si="0"/>
        <v>11.093</v>
      </c>
      <c r="E11" s="199">
        <f t="shared" si="3"/>
        <v>2270.5580000000004</v>
      </c>
      <c r="F11" s="248">
        <v>2267.4580000000005</v>
      </c>
      <c r="G11" s="249">
        <v>3.0999999999999996</v>
      </c>
      <c r="H11" s="199">
        <f t="shared" si="2"/>
        <v>505.44499999999994</v>
      </c>
      <c r="I11" s="248">
        <v>497.45199999999994</v>
      </c>
      <c r="J11" s="251">
        <v>7.9929999999999994</v>
      </c>
    </row>
    <row r="12" spans="1:10" x14ac:dyDescent="0.25">
      <c r="A12" s="198">
        <v>2012</v>
      </c>
      <c r="B12" s="200">
        <f t="shared" si="1"/>
        <v>3126.6509999999998</v>
      </c>
      <c r="C12" s="200">
        <f t="shared" si="0"/>
        <v>3101.9059999999999</v>
      </c>
      <c r="D12" s="200">
        <f t="shared" si="0"/>
        <v>24.744999999999997</v>
      </c>
      <c r="E12" s="199">
        <f t="shared" si="3"/>
        <v>2510.94</v>
      </c>
      <c r="F12" s="248">
        <v>2506.2359999999999</v>
      </c>
      <c r="G12" s="249">
        <v>4.7040000000000006</v>
      </c>
      <c r="H12" s="199">
        <f t="shared" si="2"/>
        <v>615.71100000000001</v>
      </c>
      <c r="I12" s="248">
        <v>595.66999999999996</v>
      </c>
      <c r="J12" s="251">
        <v>20.040999999999997</v>
      </c>
    </row>
    <row r="13" spans="1:10" x14ac:dyDescent="0.25">
      <c r="A13" s="198">
        <v>2013</v>
      </c>
      <c r="B13" s="200">
        <f t="shared" si="1"/>
        <v>3470.4</v>
      </c>
      <c r="C13" s="200">
        <f t="shared" si="0"/>
        <v>3413.8</v>
      </c>
      <c r="D13" s="200">
        <f t="shared" si="0"/>
        <v>56.6</v>
      </c>
      <c r="E13" s="199">
        <f t="shared" si="3"/>
        <v>2772</v>
      </c>
      <c r="F13" s="248">
        <v>2719.4</v>
      </c>
      <c r="G13" s="249">
        <v>52.6</v>
      </c>
      <c r="H13" s="199">
        <f t="shared" si="2"/>
        <v>698.4</v>
      </c>
      <c r="I13" s="248">
        <v>694.4</v>
      </c>
      <c r="J13" s="251">
        <v>4</v>
      </c>
    </row>
    <row r="14" spans="1:10" x14ac:dyDescent="0.25">
      <c r="A14" s="198">
        <v>2014</v>
      </c>
      <c r="B14" s="200">
        <f t="shared" si="1"/>
        <v>3436</v>
      </c>
      <c r="C14" s="200">
        <f t="shared" si="0"/>
        <v>3354.8</v>
      </c>
      <c r="D14" s="200">
        <f t="shared" si="0"/>
        <v>81.2</v>
      </c>
      <c r="E14" s="199">
        <f t="shared" si="3"/>
        <v>2700.5</v>
      </c>
      <c r="F14" s="248">
        <v>2624</v>
      </c>
      <c r="G14" s="249">
        <v>76.5</v>
      </c>
      <c r="H14" s="199">
        <f t="shared" si="2"/>
        <v>735.5</v>
      </c>
      <c r="I14" s="248">
        <v>730.8</v>
      </c>
      <c r="J14" s="251">
        <v>4.7</v>
      </c>
    </row>
    <row r="15" spans="1:10" x14ac:dyDescent="0.25">
      <c r="A15" s="198">
        <v>2015</v>
      </c>
      <c r="B15" s="200">
        <f t="shared" si="1"/>
        <v>4006.7569999999996</v>
      </c>
      <c r="C15" s="200">
        <f t="shared" si="0"/>
        <v>3940.6569999999997</v>
      </c>
      <c r="D15" s="200">
        <f t="shared" si="0"/>
        <v>66.099999999999994</v>
      </c>
      <c r="E15" s="199">
        <f t="shared" si="3"/>
        <v>3185.9859999999999</v>
      </c>
      <c r="F15" s="248">
        <v>3123.1859999999997</v>
      </c>
      <c r="G15" s="249">
        <v>62.8</v>
      </c>
      <c r="H15" s="199">
        <f t="shared" si="2"/>
        <v>820.77099999999996</v>
      </c>
      <c r="I15" s="248">
        <v>817.471</v>
      </c>
      <c r="J15" s="251">
        <v>3.3000000000000003</v>
      </c>
    </row>
    <row r="16" spans="1:10" x14ac:dyDescent="0.25">
      <c r="A16" s="198">
        <v>2016</v>
      </c>
      <c r="B16" s="200">
        <f t="shared" si="1"/>
        <v>4187.1960000000008</v>
      </c>
      <c r="C16" s="200">
        <f t="shared" si="0"/>
        <v>4024.7720000000004</v>
      </c>
      <c r="D16" s="200">
        <f t="shared" si="0"/>
        <v>162.42400000000001</v>
      </c>
      <c r="E16" s="199">
        <f t="shared" si="3"/>
        <v>3329.5310000000004</v>
      </c>
      <c r="F16" s="248">
        <v>3175.1420000000003</v>
      </c>
      <c r="G16" s="249">
        <v>154.38900000000001</v>
      </c>
      <c r="H16" s="199">
        <f t="shared" si="2"/>
        <v>857.66499999999996</v>
      </c>
      <c r="I16" s="248">
        <v>849.63</v>
      </c>
      <c r="J16" s="251">
        <v>8.0350000000000001</v>
      </c>
    </row>
    <row r="17" spans="1:10" x14ac:dyDescent="0.25">
      <c r="A17" s="198">
        <v>2017</v>
      </c>
      <c r="B17" s="248">
        <f t="shared" si="1"/>
        <v>4377.21</v>
      </c>
      <c r="C17" s="248">
        <f t="shared" si="0"/>
        <v>4291.893</v>
      </c>
      <c r="D17" s="248">
        <f t="shared" si="0"/>
        <v>85.317000000000007</v>
      </c>
      <c r="E17" s="247">
        <f t="shared" si="3"/>
        <v>3454.8409999999999</v>
      </c>
      <c r="F17" s="248">
        <v>3378.835</v>
      </c>
      <c r="G17" s="249">
        <v>76.006</v>
      </c>
      <c r="H17" s="247">
        <f t="shared" si="2"/>
        <v>922.36900000000026</v>
      </c>
      <c r="I17" s="248">
        <v>913.05800000000022</v>
      </c>
      <c r="J17" s="251">
        <v>9.3110000000000017</v>
      </c>
    </row>
    <row r="18" spans="1:10" ht="14.5" x14ac:dyDescent="0.25">
      <c r="A18" s="227" t="s">
        <v>133</v>
      </c>
      <c r="B18" s="248">
        <f t="shared" si="1"/>
        <v>4603</v>
      </c>
      <c r="C18" s="248">
        <f t="shared" si="0"/>
        <v>4513</v>
      </c>
      <c r="D18" s="248">
        <f t="shared" si="0"/>
        <v>90</v>
      </c>
      <c r="E18" s="247">
        <f t="shared" si="3"/>
        <v>3636</v>
      </c>
      <c r="F18" s="248">
        <v>3556</v>
      </c>
      <c r="G18" s="249">
        <v>80</v>
      </c>
      <c r="H18" s="247">
        <f t="shared" si="2"/>
        <v>967</v>
      </c>
      <c r="I18" s="248">
        <v>957</v>
      </c>
      <c r="J18" s="251">
        <v>10</v>
      </c>
    </row>
    <row r="19" spans="1:10" x14ac:dyDescent="0.25">
      <c r="A19" s="155">
        <v>2019</v>
      </c>
      <c r="B19" s="248">
        <f t="shared" si="1"/>
        <v>4806.0690000000004</v>
      </c>
      <c r="C19" s="248">
        <f t="shared" si="0"/>
        <v>4777.8900000000003</v>
      </c>
      <c r="D19" s="248">
        <f t="shared" si="0"/>
        <v>28.178999999999998</v>
      </c>
      <c r="E19" s="247">
        <f t="shared" si="3"/>
        <v>3756.4169999999999</v>
      </c>
      <c r="F19" s="248">
        <v>3751.4169999999999</v>
      </c>
      <c r="G19" s="249">
        <v>5</v>
      </c>
      <c r="H19" s="247">
        <f t="shared" si="2"/>
        <v>1049.6520000000005</v>
      </c>
      <c r="I19" s="248">
        <v>1026.4730000000004</v>
      </c>
      <c r="J19" s="251">
        <v>23.178999999999998</v>
      </c>
    </row>
    <row r="20" spans="1:10" ht="14.5" x14ac:dyDescent="0.25">
      <c r="A20" s="155" t="s">
        <v>168</v>
      </c>
      <c r="B20" s="248">
        <f t="shared" ref="B20:B22" si="4">C20+D20</f>
        <v>4858.9340000000002</v>
      </c>
      <c r="C20" s="248">
        <f t="shared" ref="C20:C22" si="5">F20+I20</f>
        <v>4830.7550000000001</v>
      </c>
      <c r="D20" s="248">
        <f t="shared" ref="D20:D22" si="6">G20+J20</f>
        <v>28.179000000000002</v>
      </c>
      <c r="E20" s="247">
        <f t="shared" ref="E20:E22" si="7">F20+G20</f>
        <v>3798</v>
      </c>
      <c r="F20" s="248">
        <v>3793</v>
      </c>
      <c r="G20" s="249">
        <v>5</v>
      </c>
      <c r="H20" s="247">
        <f t="shared" ref="H20" si="8">I20+J20</f>
        <v>1060.9340000000002</v>
      </c>
      <c r="I20" s="248">
        <v>1037.7550000000001</v>
      </c>
      <c r="J20" s="251">
        <v>23.179000000000002</v>
      </c>
    </row>
    <row r="21" spans="1:10" x14ac:dyDescent="0.25">
      <c r="A21" s="155">
        <v>2021</v>
      </c>
      <c r="B21" s="248">
        <f t="shared" si="4"/>
        <v>5268.1170000000011</v>
      </c>
      <c r="C21" s="248">
        <f t="shared" si="5"/>
        <v>5200.4860000000008</v>
      </c>
      <c r="D21" s="248">
        <f t="shared" si="6"/>
        <v>67.631</v>
      </c>
      <c r="E21" s="247">
        <f t="shared" si="7"/>
        <v>4166.9800000000005</v>
      </c>
      <c r="F21" s="248">
        <v>4106.9800000000005</v>
      </c>
      <c r="G21" s="249">
        <v>60</v>
      </c>
      <c r="H21" s="247">
        <f t="shared" ref="H21:H22" si="9">I21+J21</f>
        <v>1101.1369999999999</v>
      </c>
      <c r="I21" s="248">
        <v>1093.5059999999999</v>
      </c>
      <c r="J21" s="251">
        <v>7.6310000000000002</v>
      </c>
    </row>
    <row r="22" spans="1:10" ht="14.5" x14ac:dyDescent="0.25">
      <c r="A22" s="155" t="s">
        <v>169</v>
      </c>
      <c r="B22" s="248">
        <f t="shared" si="4"/>
        <v>5765.4000000000005</v>
      </c>
      <c r="C22" s="248">
        <f t="shared" si="5"/>
        <v>5690.8</v>
      </c>
      <c r="D22" s="248">
        <f t="shared" si="6"/>
        <v>74.599999999999994</v>
      </c>
      <c r="E22" s="247">
        <f t="shared" si="7"/>
        <v>4586.9000000000005</v>
      </c>
      <c r="F22" s="248">
        <v>4520.1000000000004</v>
      </c>
      <c r="G22" s="249">
        <v>66.8</v>
      </c>
      <c r="H22" s="247">
        <f t="shared" si="9"/>
        <v>1178.4999999999998</v>
      </c>
      <c r="I22" s="248">
        <v>1170.6999999999998</v>
      </c>
      <c r="J22" s="251">
        <v>7.8000000000000007</v>
      </c>
    </row>
    <row r="24" spans="1:10" ht="14.5" x14ac:dyDescent="0.35">
      <c r="A24" s="124" t="s">
        <v>41</v>
      </c>
    </row>
    <row r="25" spans="1:10" x14ac:dyDescent="0.25">
      <c r="A25" s="124" t="s">
        <v>134</v>
      </c>
    </row>
    <row r="26" spans="1:10" x14ac:dyDescent="0.25">
      <c r="A26" s="124" t="s">
        <v>170</v>
      </c>
    </row>
    <row r="27" spans="1:10" x14ac:dyDescent="0.25">
      <c r="A27" s="124" t="s">
        <v>171</v>
      </c>
    </row>
    <row r="28" spans="1:10" x14ac:dyDescent="0.25">
      <c r="A28" s="124"/>
    </row>
    <row r="29" spans="1:10" ht="13" x14ac:dyDescent="0.3">
      <c r="A29" s="9" t="s">
        <v>159</v>
      </c>
      <c r="J29" s="228"/>
    </row>
    <row r="32" spans="1:10" x14ac:dyDescent="0.25">
      <c r="A32" s="268" t="s">
        <v>184</v>
      </c>
    </row>
    <row r="33" spans="1:1" x14ac:dyDescent="0.25">
      <c r="A33" s="268" t="s">
        <v>188</v>
      </c>
    </row>
    <row r="34" spans="1:1" x14ac:dyDescent="0.25">
      <c r="A34" s="268" t="s">
        <v>178</v>
      </c>
    </row>
    <row r="35" spans="1:1" x14ac:dyDescent="0.25">
      <c r="A35" s="268" t="s">
        <v>187</v>
      </c>
    </row>
    <row r="36" spans="1:1" x14ac:dyDescent="0.25">
      <c r="A36" s="268" t="s">
        <v>179</v>
      </c>
    </row>
  </sheetData>
  <mergeCells count="3">
    <mergeCell ref="H5:J5"/>
    <mergeCell ref="B5:D5"/>
    <mergeCell ref="E5:G5"/>
  </mergeCells>
  <hyperlinks>
    <hyperlink ref="D1" location="Innhold!A1" display="Innhold og tegnforklaring" xr:uid="{549CAB9D-BB87-4F2F-A8E5-A89948B884EF}"/>
  </hyperlink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A18 A20:A2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C00000"/>
    <pageSetUpPr fitToPage="1"/>
  </sheetPr>
  <dimension ref="A1:J37"/>
  <sheetViews>
    <sheetView workbookViewId="0"/>
  </sheetViews>
  <sheetFormatPr baseColWidth="10" defaultColWidth="11.453125" defaultRowHeight="12.5" x14ac:dyDescent="0.25"/>
  <sheetData>
    <row r="1" spans="1:10" ht="13" x14ac:dyDescent="0.3">
      <c r="A1" s="31" t="s">
        <v>150</v>
      </c>
      <c r="C1" s="233" t="s">
        <v>24</v>
      </c>
    </row>
    <row r="2" spans="1:10" ht="18" x14ac:dyDescent="0.4">
      <c r="A2" s="84" t="s">
        <v>135</v>
      </c>
    </row>
    <row r="3" spans="1:10" ht="15.5" x14ac:dyDescent="0.35">
      <c r="A3" s="87" t="s">
        <v>174</v>
      </c>
      <c r="B3" s="1"/>
    </row>
    <row r="5" spans="1:10" ht="30.75" customHeight="1" x14ac:dyDescent="0.25">
      <c r="A5" s="291" t="s">
        <v>131</v>
      </c>
      <c r="B5" s="294" t="s">
        <v>28</v>
      </c>
      <c r="C5" s="295"/>
      <c r="D5" s="296"/>
      <c r="E5" s="288" t="s">
        <v>39</v>
      </c>
      <c r="F5" s="289"/>
      <c r="G5" s="289"/>
      <c r="H5" s="288" t="s">
        <v>99</v>
      </c>
      <c r="I5" s="289"/>
      <c r="J5" s="289"/>
    </row>
    <row r="6" spans="1:10" ht="14" x14ac:dyDescent="0.25">
      <c r="A6" s="292"/>
      <c r="B6" s="88"/>
      <c r="C6" s="89" t="s">
        <v>136</v>
      </c>
      <c r="D6" s="90" t="s">
        <v>137</v>
      </c>
      <c r="E6" s="88"/>
      <c r="F6" s="89" t="s">
        <v>136</v>
      </c>
      <c r="G6" s="90" t="s">
        <v>137</v>
      </c>
      <c r="H6" s="88"/>
      <c r="I6" s="89" t="s">
        <v>136</v>
      </c>
      <c r="J6" s="94" t="s">
        <v>137</v>
      </c>
    </row>
    <row r="7" spans="1:10" ht="14" x14ac:dyDescent="0.25">
      <c r="A7" s="292"/>
      <c r="B7" s="88"/>
      <c r="C7" s="89" t="s">
        <v>138</v>
      </c>
      <c r="D7" s="90" t="s">
        <v>139</v>
      </c>
      <c r="E7" s="88"/>
      <c r="F7" s="89" t="s">
        <v>138</v>
      </c>
      <c r="G7" s="90" t="s">
        <v>139</v>
      </c>
      <c r="H7" s="88"/>
      <c r="I7" s="89" t="s">
        <v>138</v>
      </c>
      <c r="J7" s="94" t="s">
        <v>139</v>
      </c>
    </row>
    <row r="8" spans="1:10" ht="14" x14ac:dyDescent="0.25">
      <c r="A8" s="293"/>
      <c r="B8" s="91" t="s">
        <v>28</v>
      </c>
      <c r="C8" s="91" t="s">
        <v>140</v>
      </c>
      <c r="D8" s="91" t="s">
        <v>140</v>
      </c>
      <c r="E8" s="91" t="s">
        <v>28</v>
      </c>
      <c r="F8" s="91" t="s">
        <v>140</v>
      </c>
      <c r="G8" s="91" t="s">
        <v>140</v>
      </c>
      <c r="H8" s="91" t="s">
        <v>28</v>
      </c>
      <c r="I8" s="91" t="s">
        <v>140</v>
      </c>
      <c r="J8" s="95" t="s">
        <v>140</v>
      </c>
    </row>
    <row r="9" spans="1:10" x14ac:dyDescent="0.25">
      <c r="A9" s="92">
        <v>2007</v>
      </c>
      <c r="B9" s="199">
        <f>C9+D9</f>
        <v>2185</v>
      </c>
      <c r="C9" s="200">
        <f t="shared" ref="C9:D17" si="0">F9+I9</f>
        <v>1310</v>
      </c>
      <c r="D9" s="200">
        <f t="shared" si="0"/>
        <v>875</v>
      </c>
      <c r="E9" s="93">
        <f t="shared" ref="E9:E13" si="1">F9+G9</f>
        <v>1910</v>
      </c>
      <c r="F9" s="93">
        <v>1117</v>
      </c>
      <c r="G9" s="93">
        <v>793</v>
      </c>
      <c r="H9" s="93">
        <f t="shared" ref="H9:H17" si="2">I9+J9</f>
        <v>275</v>
      </c>
      <c r="I9" s="93">
        <v>193</v>
      </c>
      <c r="J9" s="96">
        <v>82</v>
      </c>
    </row>
    <row r="10" spans="1:10" x14ac:dyDescent="0.25">
      <c r="A10" s="92">
        <v>2008</v>
      </c>
      <c r="B10" s="199">
        <f t="shared" ref="B10:B17" si="3">C10+D10</f>
        <v>2271</v>
      </c>
      <c r="C10" s="200">
        <f t="shared" si="0"/>
        <v>1373</v>
      </c>
      <c r="D10" s="200">
        <f t="shared" si="0"/>
        <v>898</v>
      </c>
      <c r="E10" s="93">
        <f t="shared" si="1"/>
        <v>1974</v>
      </c>
      <c r="F10" s="93">
        <v>1160</v>
      </c>
      <c r="G10" s="93">
        <v>814</v>
      </c>
      <c r="H10" s="93">
        <f t="shared" si="2"/>
        <v>297</v>
      </c>
      <c r="I10" s="93">
        <v>213</v>
      </c>
      <c r="J10" s="96">
        <v>84</v>
      </c>
    </row>
    <row r="11" spans="1:10" x14ac:dyDescent="0.25">
      <c r="A11" s="92">
        <v>2009</v>
      </c>
      <c r="B11" s="199">
        <f t="shared" si="3"/>
        <v>2318</v>
      </c>
      <c r="C11" s="200">
        <f t="shared" si="0"/>
        <v>1390</v>
      </c>
      <c r="D11" s="200">
        <f t="shared" si="0"/>
        <v>928</v>
      </c>
      <c r="E11" s="93">
        <f t="shared" si="1"/>
        <v>1989</v>
      </c>
      <c r="F11" s="93">
        <v>1175</v>
      </c>
      <c r="G11" s="93">
        <v>814</v>
      </c>
      <c r="H11" s="93">
        <f t="shared" si="2"/>
        <v>329</v>
      </c>
      <c r="I11" s="93">
        <v>215</v>
      </c>
      <c r="J11" s="96">
        <v>114</v>
      </c>
    </row>
    <row r="12" spans="1:10" x14ac:dyDescent="0.25">
      <c r="A12" s="92">
        <v>2010</v>
      </c>
      <c r="B12" s="199">
        <f t="shared" si="3"/>
        <v>2414</v>
      </c>
      <c r="C12" s="200">
        <f t="shared" si="0"/>
        <v>1463</v>
      </c>
      <c r="D12" s="200">
        <f t="shared" si="0"/>
        <v>951</v>
      </c>
      <c r="E12" s="93">
        <f t="shared" si="1"/>
        <v>2053</v>
      </c>
      <c r="F12" s="93">
        <v>1234</v>
      </c>
      <c r="G12" s="93">
        <v>819</v>
      </c>
      <c r="H12" s="93">
        <f>I12+J12</f>
        <v>361</v>
      </c>
      <c r="I12" s="93">
        <v>229</v>
      </c>
      <c r="J12" s="96">
        <v>132</v>
      </c>
    </row>
    <row r="13" spans="1:10" x14ac:dyDescent="0.25">
      <c r="A13" s="92">
        <v>2011</v>
      </c>
      <c r="B13" s="199">
        <f t="shared" si="3"/>
        <v>2597</v>
      </c>
      <c r="C13" s="200">
        <f t="shared" si="0"/>
        <v>1539</v>
      </c>
      <c r="D13" s="200">
        <f t="shared" si="0"/>
        <v>1058</v>
      </c>
      <c r="E13" s="93">
        <f t="shared" si="1"/>
        <v>2084</v>
      </c>
      <c r="F13" s="93">
        <v>1248</v>
      </c>
      <c r="G13" s="93">
        <v>836</v>
      </c>
      <c r="H13" s="93">
        <f t="shared" si="2"/>
        <v>513</v>
      </c>
      <c r="I13" s="93">
        <v>291</v>
      </c>
      <c r="J13" s="96">
        <v>222</v>
      </c>
    </row>
    <row r="14" spans="1:10" x14ac:dyDescent="0.25">
      <c r="A14" s="92">
        <v>2012</v>
      </c>
      <c r="B14" s="199">
        <f t="shared" si="3"/>
        <v>2749.0901666666668</v>
      </c>
      <c r="C14" s="200">
        <f t="shared" si="0"/>
        <v>1661.0901666666666</v>
      </c>
      <c r="D14" s="200">
        <f t="shared" si="0"/>
        <v>1088</v>
      </c>
      <c r="E14" s="93">
        <f t="shared" ref="E14:E17" si="4">F14+G14</f>
        <v>2166.7042999999999</v>
      </c>
      <c r="F14" s="93">
        <v>1325.7042999999999</v>
      </c>
      <c r="G14" s="93">
        <v>841</v>
      </c>
      <c r="H14" s="93">
        <f t="shared" si="2"/>
        <v>582.38586666666674</v>
      </c>
      <c r="I14" s="93">
        <v>335.38586666666674</v>
      </c>
      <c r="J14" s="96">
        <v>247</v>
      </c>
    </row>
    <row r="15" spans="1:10" x14ac:dyDescent="0.25">
      <c r="A15" s="92">
        <v>2013</v>
      </c>
      <c r="B15" s="199">
        <f t="shared" si="3"/>
        <v>2977.5999999999995</v>
      </c>
      <c r="C15" s="200">
        <f t="shared" si="0"/>
        <v>1762.7</v>
      </c>
      <c r="D15" s="200">
        <f t="shared" si="0"/>
        <v>1214.8999999999996</v>
      </c>
      <c r="E15" s="93">
        <f t="shared" si="4"/>
        <v>2312.6</v>
      </c>
      <c r="F15" s="93">
        <v>1392.7</v>
      </c>
      <c r="G15" s="93">
        <v>919.89999999999986</v>
      </c>
      <c r="H15" s="93">
        <f t="shared" si="2"/>
        <v>664.99999999999989</v>
      </c>
      <c r="I15" s="93">
        <v>370.00000000000006</v>
      </c>
      <c r="J15" s="96">
        <v>294.99999999999983</v>
      </c>
    </row>
    <row r="16" spans="1:10" x14ac:dyDescent="0.25">
      <c r="A16" s="92">
        <v>2014</v>
      </c>
      <c r="B16" s="199">
        <f t="shared" si="3"/>
        <v>3018.9</v>
      </c>
      <c r="C16" s="200">
        <f t="shared" si="0"/>
        <v>1779.8</v>
      </c>
      <c r="D16" s="200">
        <f t="shared" si="0"/>
        <v>1239.1000000000001</v>
      </c>
      <c r="E16" s="93">
        <f t="shared" si="4"/>
        <v>2346.4</v>
      </c>
      <c r="F16" s="93">
        <v>1411.6</v>
      </c>
      <c r="G16" s="93">
        <v>934.80000000000018</v>
      </c>
      <c r="H16" s="93">
        <f t="shared" si="2"/>
        <v>672.5</v>
      </c>
      <c r="I16" s="93">
        <v>368.20000000000005</v>
      </c>
      <c r="J16" s="96">
        <v>304.29999999999995</v>
      </c>
    </row>
    <row r="17" spans="1:10" x14ac:dyDescent="0.25">
      <c r="A17" s="92">
        <v>2015</v>
      </c>
      <c r="B17" s="199">
        <f t="shared" si="3"/>
        <v>3217.9000000000005</v>
      </c>
      <c r="C17" s="200">
        <f t="shared" si="0"/>
        <v>1820.2</v>
      </c>
      <c r="D17" s="200">
        <f t="shared" si="0"/>
        <v>1397.7000000000003</v>
      </c>
      <c r="E17" s="93">
        <f t="shared" si="4"/>
        <v>2508.8000000000002</v>
      </c>
      <c r="F17" s="93">
        <v>1431</v>
      </c>
      <c r="G17" s="93">
        <v>1077.8000000000002</v>
      </c>
      <c r="H17" s="93">
        <f t="shared" si="2"/>
        <v>709.1</v>
      </c>
      <c r="I17" s="93">
        <v>389.20000000000005</v>
      </c>
      <c r="J17" s="96">
        <v>319.89999999999998</v>
      </c>
    </row>
    <row r="18" spans="1:10" x14ac:dyDescent="0.25">
      <c r="A18" s="92">
        <v>2016</v>
      </c>
      <c r="B18" s="199">
        <f t="shared" ref="B18:B21" si="5">C18+D18</f>
        <v>3251.56</v>
      </c>
      <c r="C18" s="200">
        <f t="shared" ref="C18:C21" si="6">F18+I18</f>
        <v>1847.21</v>
      </c>
      <c r="D18" s="200">
        <f t="shared" ref="D18:D21" si="7">G18+J18</f>
        <v>1404.35</v>
      </c>
      <c r="E18" s="93">
        <f t="shared" ref="E18:E21" si="8">F18+G18</f>
        <v>2540.73</v>
      </c>
      <c r="F18" s="93">
        <v>1434.0700000000002</v>
      </c>
      <c r="G18" s="93">
        <v>1106.6599999999999</v>
      </c>
      <c r="H18" s="93">
        <f t="shared" ref="H18:H21" si="9">I18+J18</f>
        <v>710.83</v>
      </c>
      <c r="I18" s="93">
        <v>413.14</v>
      </c>
      <c r="J18" s="96">
        <v>297.69000000000005</v>
      </c>
    </row>
    <row r="19" spans="1:10" x14ac:dyDescent="0.25">
      <c r="A19" s="92">
        <v>2017</v>
      </c>
      <c r="B19" s="199">
        <f t="shared" si="5"/>
        <v>3510.41</v>
      </c>
      <c r="C19" s="200">
        <f t="shared" si="6"/>
        <v>1978.59</v>
      </c>
      <c r="D19" s="200">
        <f t="shared" si="7"/>
        <v>1531.82</v>
      </c>
      <c r="E19" s="93">
        <f t="shared" si="8"/>
        <v>2722.27</v>
      </c>
      <c r="F19" s="152">
        <v>1514.06</v>
      </c>
      <c r="G19" s="93">
        <v>1208.21</v>
      </c>
      <c r="H19" s="93">
        <f t="shared" si="9"/>
        <v>788.13999999999987</v>
      </c>
      <c r="I19" s="93">
        <v>464.53</v>
      </c>
      <c r="J19" s="96">
        <v>323.60999999999996</v>
      </c>
    </row>
    <row r="20" spans="1:10" ht="14.5" x14ac:dyDescent="0.25">
      <c r="A20" s="227" t="s">
        <v>141</v>
      </c>
      <c r="B20" s="199">
        <f t="shared" si="5"/>
        <v>3551</v>
      </c>
      <c r="C20" s="200">
        <f t="shared" si="6"/>
        <v>2002</v>
      </c>
      <c r="D20" s="200">
        <f t="shared" si="7"/>
        <v>1549</v>
      </c>
      <c r="E20" s="93">
        <f t="shared" si="8"/>
        <v>2754</v>
      </c>
      <c r="F20" s="152">
        <v>1532</v>
      </c>
      <c r="G20" s="93">
        <v>1222</v>
      </c>
      <c r="H20" s="93">
        <f t="shared" si="9"/>
        <v>797</v>
      </c>
      <c r="I20" s="93">
        <v>470</v>
      </c>
      <c r="J20" s="96">
        <v>327</v>
      </c>
    </row>
    <row r="21" spans="1:10" x14ac:dyDescent="0.25">
      <c r="A21" s="155">
        <v>2019</v>
      </c>
      <c r="B21" s="199">
        <f t="shared" si="5"/>
        <v>3661.6530000000002</v>
      </c>
      <c r="C21" s="200">
        <f t="shared" si="6"/>
        <v>2041.9510000000002</v>
      </c>
      <c r="D21" s="200">
        <f t="shared" si="7"/>
        <v>1619.702</v>
      </c>
      <c r="E21" s="93">
        <f t="shared" si="8"/>
        <v>2825.42</v>
      </c>
      <c r="F21" s="152">
        <v>1575.9400000000003</v>
      </c>
      <c r="G21" s="93">
        <v>1249.48</v>
      </c>
      <c r="H21" s="93">
        <f t="shared" si="9"/>
        <v>836.23299999999995</v>
      </c>
      <c r="I21" s="93">
        <v>466.01100000000002</v>
      </c>
      <c r="J21" s="96">
        <v>370.22199999999998</v>
      </c>
    </row>
    <row r="22" spans="1:10" ht="14.5" x14ac:dyDescent="0.25">
      <c r="A22" s="227" t="s">
        <v>142</v>
      </c>
      <c r="B22" s="199">
        <f t="shared" ref="B22:B24" si="10">C22+D22</f>
        <v>3712</v>
      </c>
      <c r="C22" s="200">
        <f t="shared" ref="C22:C24" si="11">F22+I22</f>
        <v>2071</v>
      </c>
      <c r="D22" s="200">
        <f t="shared" ref="D22:D24" si="12">G22+J22</f>
        <v>1641</v>
      </c>
      <c r="E22" s="93">
        <f t="shared" ref="E22:E24" si="13">F22+G22</f>
        <v>2864</v>
      </c>
      <c r="F22" s="152">
        <v>1598</v>
      </c>
      <c r="G22" s="93">
        <v>1266</v>
      </c>
      <c r="H22" s="93">
        <f t="shared" ref="H22:H24" si="14">I22+J22</f>
        <v>848</v>
      </c>
      <c r="I22" s="93">
        <v>473</v>
      </c>
      <c r="J22" s="96">
        <v>375</v>
      </c>
    </row>
    <row r="23" spans="1:10" x14ac:dyDescent="0.25">
      <c r="A23" s="227">
        <v>2021</v>
      </c>
      <c r="B23" s="199">
        <f t="shared" si="10"/>
        <v>3811.9049999999997</v>
      </c>
      <c r="C23" s="200">
        <f t="shared" si="11"/>
        <v>2122.5529999999999</v>
      </c>
      <c r="D23" s="200">
        <f t="shared" si="12"/>
        <v>1689.3520000000001</v>
      </c>
      <c r="E23" s="93">
        <f t="shared" si="13"/>
        <v>2997.39</v>
      </c>
      <c r="F23" s="152">
        <v>1642.2299999999998</v>
      </c>
      <c r="G23" s="93">
        <v>1355.16</v>
      </c>
      <c r="H23" s="93">
        <f t="shared" si="14"/>
        <v>814.51499999999999</v>
      </c>
      <c r="I23" s="93">
        <v>480.32299999999998</v>
      </c>
      <c r="J23" s="96">
        <v>334.19200000000001</v>
      </c>
    </row>
    <row r="24" spans="1:10" ht="14.5" x14ac:dyDescent="0.25">
      <c r="A24" s="227" t="s">
        <v>172</v>
      </c>
      <c r="B24" s="199">
        <f t="shared" si="10"/>
        <v>3910</v>
      </c>
      <c r="C24" s="200">
        <f t="shared" si="11"/>
        <v>2197.1</v>
      </c>
      <c r="D24" s="200">
        <f t="shared" si="12"/>
        <v>1712.9</v>
      </c>
      <c r="E24" s="93">
        <f t="shared" si="13"/>
        <v>3067.7</v>
      </c>
      <c r="F24" s="152">
        <v>1681.3</v>
      </c>
      <c r="G24" s="93">
        <v>1386.4</v>
      </c>
      <c r="H24" s="93">
        <f t="shared" si="14"/>
        <v>842.3</v>
      </c>
      <c r="I24" s="93">
        <v>515.79999999999995</v>
      </c>
      <c r="J24" s="96">
        <v>326.5</v>
      </c>
    </row>
    <row r="25" spans="1:10" x14ac:dyDescent="0.25">
      <c r="A25" s="155"/>
      <c r="B25" s="229"/>
      <c r="C25" s="229"/>
      <c r="D25" s="229"/>
      <c r="E25" s="96"/>
      <c r="F25" s="96"/>
      <c r="G25" s="96"/>
      <c r="H25" s="96"/>
      <c r="I25" s="96"/>
      <c r="J25" s="96"/>
    </row>
    <row r="26" spans="1:10" x14ac:dyDescent="0.25">
      <c r="A26" s="153" t="s">
        <v>143</v>
      </c>
    </row>
    <row r="27" spans="1:10" x14ac:dyDescent="0.25">
      <c r="A27" s="153" t="s">
        <v>144</v>
      </c>
    </row>
    <row r="28" spans="1:10" x14ac:dyDescent="0.25">
      <c r="A28" s="153" t="s">
        <v>173</v>
      </c>
    </row>
    <row r="29" spans="1:10" x14ac:dyDescent="0.25">
      <c r="A29" s="153"/>
    </row>
    <row r="30" spans="1:10" x14ac:dyDescent="0.25">
      <c r="A30" s="9" t="s">
        <v>159</v>
      </c>
    </row>
    <row r="33" spans="1:8" x14ac:dyDescent="0.25">
      <c r="A33" s="268" t="s">
        <v>184</v>
      </c>
    </row>
    <row r="34" spans="1:8" x14ac:dyDescent="0.25">
      <c r="A34" s="268" t="s">
        <v>188</v>
      </c>
      <c r="H34" s="106"/>
    </row>
    <row r="35" spans="1:8" x14ac:dyDescent="0.25">
      <c r="A35" s="268" t="s">
        <v>183</v>
      </c>
      <c r="H35" s="106"/>
    </row>
    <row r="36" spans="1:8" x14ac:dyDescent="0.25">
      <c r="A36" s="268" t="s">
        <v>187</v>
      </c>
    </row>
    <row r="37" spans="1:8" x14ac:dyDescent="0.25">
      <c r="A37" s="268" t="s">
        <v>182</v>
      </c>
    </row>
  </sheetData>
  <mergeCells count="4">
    <mergeCell ref="A5:A8"/>
    <mergeCell ref="B5:D5"/>
    <mergeCell ref="E5:G5"/>
    <mergeCell ref="H5:J5"/>
  </mergeCells>
  <phoneticPr fontId="10" type="noConversion"/>
  <hyperlinks>
    <hyperlink ref="C1" location="Innhold!A1" display="Innhold og tegnforklaring" xr:uid="{F70F5F83-B2F4-4D13-8F35-77C9D788E8F7}"/>
  </hyperlinks>
  <pageMargins left="0.70866141732283472" right="0.70866141732283472" top="0.78740157480314965" bottom="0.78740157480314965" header="0.31496062992125984" footer="0.31496062992125984"/>
  <pageSetup paperSize="9" orientation="landscape" verticalDpi="1200" r:id="rId1"/>
  <ignoredErrors>
    <ignoredError sqref="A20:A22 A24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00000"/>
    <pageSetUpPr fitToPage="1"/>
  </sheetPr>
  <dimension ref="A1:AF28"/>
  <sheetViews>
    <sheetView showGridLines="0" workbookViewId="0"/>
  </sheetViews>
  <sheetFormatPr baseColWidth="10" defaultColWidth="11.453125" defaultRowHeight="12.5" x14ac:dyDescent="0.25"/>
  <cols>
    <col min="1" max="1" width="26.26953125" customWidth="1"/>
    <col min="2" max="15" width="8.54296875" customWidth="1"/>
    <col min="16" max="31" width="8.26953125" customWidth="1"/>
  </cols>
  <sheetData>
    <row r="1" spans="1:31" ht="13" x14ac:dyDescent="0.3">
      <c r="A1" s="31" t="s">
        <v>150</v>
      </c>
      <c r="C1" s="233" t="s">
        <v>24</v>
      </c>
    </row>
    <row r="2" spans="1:31" ht="18" x14ac:dyDescent="0.4">
      <c r="A2" s="30" t="s">
        <v>145</v>
      </c>
    </row>
    <row r="3" spans="1:31" ht="15.5" x14ac:dyDescent="0.35">
      <c r="A3" s="66" t="s">
        <v>175</v>
      </c>
    </row>
    <row r="4" spans="1:31" x14ac:dyDescent="0.25">
      <c r="A4" s="7"/>
    </row>
    <row r="5" spans="1:31" x14ac:dyDescent="0.25">
      <c r="A5" s="128"/>
      <c r="B5" s="297">
        <v>2008</v>
      </c>
      <c r="C5" s="299"/>
      <c r="D5" s="297">
        <v>2009</v>
      </c>
      <c r="E5" s="299"/>
      <c r="F5" s="297">
        <v>2010</v>
      </c>
      <c r="G5" s="299"/>
      <c r="H5" s="297">
        <v>2011</v>
      </c>
      <c r="I5" s="298"/>
      <c r="J5" s="297">
        <v>2012</v>
      </c>
      <c r="K5" s="298"/>
      <c r="L5" s="297">
        <v>2013</v>
      </c>
      <c r="M5" s="298"/>
      <c r="N5" s="297">
        <v>2014</v>
      </c>
      <c r="O5" s="298"/>
      <c r="P5" s="297">
        <v>2015</v>
      </c>
      <c r="Q5" s="298"/>
      <c r="R5" s="297">
        <v>2016</v>
      </c>
      <c r="S5" s="298"/>
      <c r="T5" s="297">
        <v>2017</v>
      </c>
      <c r="U5" s="298"/>
      <c r="V5" s="297">
        <v>2018</v>
      </c>
      <c r="W5" s="298"/>
      <c r="X5" s="297">
        <v>2019</v>
      </c>
      <c r="Y5" s="298"/>
      <c r="Z5" s="297">
        <v>2020</v>
      </c>
      <c r="AA5" s="298"/>
      <c r="AB5" s="297">
        <v>2021</v>
      </c>
      <c r="AC5" s="298"/>
      <c r="AD5" s="297">
        <v>2022</v>
      </c>
      <c r="AE5" s="298"/>
    </row>
    <row r="6" spans="1:31" ht="110.25" customHeight="1" x14ac:dyDescent="0.3">
      <c r="A6" s="129" t="s">
        <v>102</v>
      </c>
      <c r="B6" s="132" t="s">
        <v>130</v>
      </c>
      <c r="C6" s="133" t="s">
        <v>40</v>
      </c>
      <c r="D6" s="132" t="s">
        <v>130</v>
      </c>
      <c r="E6" s="133" t="s">
        <v>40</v>
      </c>
      <c r="F6" s="132" t="s">
        <v>130</v>
      </c>
      <c r="G6" s="133" t="s">
        <v>40</v>
      </c>
      <c r="H6" s="132" t="s">
        <v>130</v>
      </c>
      <c r="I6" s="133" t="s">
        <v>40</v>
      </c>
      <c r="J6" s="132" t="s">
        <v>130</v>
      </c>
      <c r="K6" s="134" t="s">
        <v>40</v>
      </c>
      <c r="L6" s="132" t="s">
        <v>130</v>
      </c>
      <c r="M6" s="134" t="s">
        <v>40</v>
      </c>
      <c r="N6" s="132" t="s">
        <v>130</v>
      </c>
      <c r="O6" s="134" t="s">
        <v>40</v>
      </c>
      <c r="P6" s="132" t="s">
        <v>130</v>
      </c>
      <c r="Q6" s="134" t="s">
        <v>40</v>
      </c>
      <c r="R6" s="132" t="s">
        <v>130</v>
      </c>
      <c r="S6" s="134" t="s">
        <v>40</v>
      </c>
      <c r="T6" s="132" t="s">
        <v>130</v>
      </c>
      <c r="U6" s="134" t="s">
        <v>40</v>
      </c>
      <c r="V6" s="132" t="s">
        <v>130</v>
      </c>
      <c r="W6" s="134" t="s">
        <v>40</v>
      </c>
      <c r="X6" s="132" t="s">
        <v>130</v>
      </c>
      <c r="Y6" s="134" t="s">
        <v>40</v>
      </c>
      <c r="Z6" s="132" t="s">
        <v>130</v>
      </c>
      <c r="AA6" s="134" t="s">
        <v>40</v>
      </c>
      <c r="AB6" s="132" t="s">
        <v>130</v>
      </c>
      <c r="AC6" s="134" t="s">
        <v>40</v>
      </c>
      <c r="AD6" s="132" t="s">
        <v>130</v>
      </c>
      <c r="AE6" s="134" t="s">
        <v>40</v>
      </c>
    </row>
    <row r="7" spans="1:31" x14ac:dyDescent="0.25">
      <c r="A7" s="201" t="s">
        <v>105</v>
      </c>
      <c r="B7" s="107">
        <v>1331</v>
      </c>
      <c r="C7" s="108">
        <v>163</v>
      </c>
      <c r="D7" s="107">
        <v>1430</v>
      </c>
      <c r="E7" s="108">
        <v>223</v>
      </c>
      <c r="F7" s="106">
        <v>1435</v>
      </c>
      <c r="G7" s="108">
        <v>242</v>
      </c>
      <c r="H7" s="106">
        <v>1287</v>
      </c>
      <c r="I7" s="106">
        <v>292</v>
      </c>
      <c r="J7" s="131">
        <v>1218</v>
      </c>
      <c r="K7" s="106">
        <v>302</v>
      </c>
      <c r="L7" s="131">
        <f>220+989</f>
        <v>1209</v>
      </c>
      <c r="M7" s="106">
        <f>60+298</f>
        <v>358</v>
      </c>
      <c r="N7" s="131">
        <v>1426</v>
      </c>
      <c r="O7" s="106">
        <v>386</v>
      </c>
      <c r="P7" s="131">
        <v>1545</v>
      </c>
      <c r="Q7" s="106">
        <v>444</v>
      </c>
      <c r="R7" s="131">
        <v>1584</v>
      </c>
      <c r="S7" s="106">
        <v>485</v>
      </c>
      <c r="T7" s="149">
        <v>1749</v>
      </c>
      <c r="U7" s="151">
        <v>522</v>
      </c>
      <c r="V7" s="149">
        <v>1683</v>
      </c>
      <c r="W7" s="151">
        <v>557</v>
      </c>
      <c r="X7" s="149">
        <v>1742</v>
      </c>
      <c r="Y7" s="151">
        <v>569</v>
      </c>
      <c r="Z7" s="263">
        <v>1862</v>
      </c>
      <c r="AA7" s="264">
        <v>528</v>
      </c>
      <c r="AB7" s="263">
        <v>1753</v>
      </c>
      <c r="AC7" s="264">
        <v>465</v>
      </c>
      <c r="AD7" s="149">
        <v>1879</v>
      </c>
      <c r="AE7" s="151">
        <v>460</v>
      </c>
    </row>
    <row r="8" spans="1:31" x14ac:dyDescent="0.25">
      <c r="A8" s="202" t="s">
        <v>106</v>
      </c>
      <c r="B8" s="107">
        <v>280</v>
      </c>
      <c r="C8" s="108">
        <v>73</v>
      </c>
      <c r="D8" s="107">
        <v>404</v>
      </c>
      <c r="E8" s="108">
        <v>63</v>
      </c>
      <c r="F8" s="106">
        <v>362</v>
      </c>
      <c r="G8" s="108">
        <v>77</v>
      </c>
      <c r="H8" s="106">
        <v>362</v>
      </c>
      <c r="I8" s="106">
        <v>95</v>
      </c>
      <c r="J8" s="107">
        <v>349</v>
      </c>
      <c r="K8" s="106">
        <v>95</v>
      </c>
      <c r="L8" s="107">
        <v>335</v>
      </c>
      <c r="M8" s="106">
        <v>102</v>
      </c>
      <c r="N8" s="107">
        <v>348</v>
      </c>
      <c r="O8" s="106">
        <v>120</v>
      </c>
      <c r="P8" s="107">
        <v>394</v>
      </c>
      <c r="Q8" s="106">
        <v>127</v>
      </c>
      <c r="R8" s="107">
        <v>366</v>
      </c>
      <c r="S8" s="106">
        <v>148</v>
      </c>
      <c r="T8" s="150">
        <v>392</v>
      </c>
      <c r="U8" s="151">
        <v>167</v>
      </c>
      <c r="V8" s="150">
        <v>385</v>
      </c>
      <c r="W8" s="151">
        <v>167</v>
      </c>
      <c r="X8" s="150">
        <v>361</v>
      </c>
      <c r="Y8" s="151">
        <v>145</v>
      </c>
      <c r="Z8" s="265">
        <v>422</v>
      </c>
      <c r="AA8" s="264">
        <v>136</v>
      </c>
      <c r="AB8" s="265">
        <v>408</v>
      </c>
      <c r="AC8" s="264">
        <v>119</v>
      </c>
      <c r="AD8" s="150">
        <v>356</v>
      </c>
      <c r="AE8" s="151">
        <v>111</v>
      </c>
    </row>
    <row r="9" spans="1:31" x14ac:dyDescent="0.25">
      <c r="A9" s="202" t="s">
        <v>107</v>
      </c>
      <c r="B9" s="107">
        <v>104</v>
      </c>
      <c r="C9" s="108">
        <v>55</v>
      </c>
      <c r="D9" s="107">
        <v>130</v>
      </c>
      <c r="E9" s="108">
        <v>63</v>
      </c>
      <c r="F9" s="106">
        <v>101</v>
      </c>
      <c r="G9" s="108">
        <v>66</v>
      </c>
      <c r="H9" s="106">
        <v>101</v>
      </c>
      <c r="I9" s="106">
        <v>85</v>
      </c>
      <c r="J9" s="107">
        <v>89</v>
      </c>
      <c r="K9" s="106">
        <v>84</v>
      </c>
      <c r="L9" s="107">
        <v>101</v>
      </c>
      <c r="M9" s="106">
        <v>105</v>
      </c>
      <c r="N9" s="107">
        <v>114</v>
      </c>
      <c r="O9" s="106">
        <v>105</v>
      </c>
      <c r="P9" s="107">
        <v>118</v>
      </c>
      <c r="Q9" s="106">
        <v>115</v>
      </c>
      <c r="R9" s="107">
        <v>126</v>
      </c>
      <c r="S9" s="106">
        <v>120</v>
      </c>
      <c r="T9" s="150">
        <v>150</v>
      </c>
      <c r="U9" s="151">
        <v>150</v>
      </c>
      <c r="V9" s="150">
        <v>159</v>
      </c>
      <c r="W9" s="151">
        <v>151</v>
      </c>
      <c r="X9" s="150">
        <v>189</v>
      </c>
      <c r="Y9" s="151">
        <v>146</v>
      </c>
      <c r="Z9" s="265">
        <v>199</v>
      </c>
      <c r="AA9" s="264">
        <v>135</v>
      </c>
      <c r="AB9" s="265">
        <v>147</v>
      </c>
      <c r="AC9" s="264">
        <v>119</v>
      </c>
      <c r="AD9" s="150">
        <v>132</v>
      </c>
      <c r="AE9" s="151">
        <v>101</v>
      </c>
    </row>
    <row r="10" spans="1:31" ht="13" x14ac:dyDescent="0.3">
      <c r="A10" s="139" t="s">
        <v>108</v>
      </c>
      <c r="B10" s="109">
        <f>SUM(B7:B9)</f>
        <v>1715</v>
      </c>
      <c r="C10" s="110">
        <f t="shared" ref="C10:G10" si="0">SUM(C7:C9)</f>
        <v>291</v>
      </c>
      <c r="D10" s="109">
        <f t="shared" si="0"/>
        <v>1964</v>
      </c>
      <c r="E10" s="110">
        <f t="shared" si="0"/>
        <v>349</v>
      </c>
      <c r="F10" s="111">
        <f t="shared" si="0"/>
        <v>1898</v>
      </c>
      <c r="G10" s="110">
        <f t="shared" si="0"/>
        <v>385</v>
      </c>
      <c r="H10" s="111">
        <f t="shared" ref="H10" si="1">SUM(H7:H9)</f>
        <v>1750</v>
      </c>
      <c r="I10" s="111">
        <f>SUM(I7:I9)</f>
        <v>472</v>
      </c>
      <c r="J10" s="109">
        <v>1656</v>
      </c>
      <c r="K10" s="111">
        <v>481</v>
      </c>
      <c r="L10" s="109">
        <f t="shared" ref="L10:P10" si="2">SUM(L7:L9)</f>
        <v>1645</v>
      </c>
      <c r="M10" s="111">
        <f>SUM(M7:M9)</f>
        <v>565</v>
      </c>
      <c r="N10" s="109">
        <v>1888</v>
      </c>
      <c r="O10" s="111">
        <v>611</v>
      </c>
      <c r="P10" s="109">
        <f t="shared" si="2"/>
        <v>2057</v>
      </c>
      <c r="Q10" s="111">
        <f>SUM(Q7:Q9)</f>
        <v>686</v>
      </c>
      <c r="R10" s="109">
        <f t="shared" ref="R10:T10" si="3">SUM(R7:R9)</f>
        <v>2076</v>
      </c>
      <c r="S10" s="111">
        <f>SUM(S7:S9)</f>
        <v>753</v>
      </c>
      <c r="T10" s="109">
        <f t="shared" si="3"/>
        <v>2291</v>
      </c>
      <c r="U10" s="111">
        <f>SUM(U7:U9)</f>
        <v>839</v>
      </c>
      <c r="V10" s="109">
        <f t="shared" ref="V10:X10" si="4">SUM(V7:V9)</f>
        <v>2227</v>
      </c>
      <c r="W10" s="111">
        <f>SUM(W7:W9)</f>
        <v>875</v>
      </c>
      <c r="X10" s="109">
        <f t="shared" si="4"/>
        <v>2292</v>
      </c>
      <c r="Y10" s="111">
        <f>SUM(Y7:Y9)</f>
        <v>860</v>
      </c>
      <c r="Z10" s="109">
        <f t="shared" ref="Z10:AB10" si="5">SUM(Z7:Z9)</f>
        <v>2483</v>
      </c>
      <c r="AA10" s="111">
        <f>SUM(AA7:AA9)</f>
        <v>799</v>
      </c>
      <c r="AB10" s="109">
        <f t="shared" si="5"/>
        <v>2308</v>
      </c>
      <c r="AC10" s="111">
        <f>SUM(AC7:AC9)</f>
        <v>703</v>
      </c>
      <c r="AD10" s="109">
        <f t="shared" ref="AD10" si="6">SUM(AD7:AD9)</f>
        <v>2367</v>
      </c>
      <c r="AE10" s="111">
        <f>SUM(AE7:AE9)</f>
        <v>672</v>
      </c>
    </row>
    <row r="11" spans="1:31" x14ac:dyDescent="0.25">
      <c r="A11" s="202" t="s">
        <v>109</v>
      </c>
      <c r="B11" s="107">
        <v>122</v>
      </c>
      <c r="C11" s="108">
        <v>6</v>
      </c>
      <c r="D11" s="107">
        <v>126</v>
      </c>
      <c r="E11" s="108">
        <v>6</v>
      </c>
      <c r="F11" s="106">
        <v>161</v>
      </c>
      <c r="G11" s="108">
        <v>9</v>
      </c>
      <c r="H11" s="106">
        <v>161</v>
      </c>
      <c r="I11" s="106">
        <v>13</v>
      </c>
      <c r="J11" s="107">
        <v>192</v>
      </c>
      <c r="K11" s="106">
        <v>21</v>
      </c>
      <c r="L11" s="107">
        <v>239</v>
      </c>
      <c r="M11" s="106">
        <v>18</v>
      </c>
      <c r="N11" s="107">
        <v>277</v>
      </c>
      <c r="O11" s="106">
        <v>27</v>
      </c>
      <c r="P11" s="107">
        <v>292</v>
      </c>
      <c r="Q11" s="106">
        <v>28</v>
      </c>
      <c r="R11" s="107">
        <v>307</v>
      </c>
      <c r="S11" s="106">
        <v>20</v>
      </c>
      <c r="T11" s="150">
        <v>306</v>
      </c>
      <c r="U11" s="148">
        <v>29</v>
      </c>
      <c r="V11" s="150">
        <v>285</v>
      </c>
      <c r="W11" s="151">
        <v>21</v>
      </c>
      <c r="X11" s="150">
        <v>256</v>
      </c>
      <c r="Y11" s="151">
        <v>19</v>
      </c>
      <c r="Z11" s="265">
        <v>241</v>
      </c>
      <c r="AA11" s="264">
        <v>26</v>
      </c>
      <c r="AB11" s="265">
        <v>216</v>
      </c>
      <c r="AC11" s="264">
        <v>23</v>
      </c>
      <c r="AD11" s="150">
        <v>200</v>
      </c>
      <c r="AE11" s="151">
        <v>18</v>
      </c>
    </row>
    <row r="12" spans="1:31" x14ac:dyDescent="0.25">
      <c r="A12" s="202" t="s">
        <v>110</v>
      </c>
      <c r="B12" s="107">
        <v>435</v>
      </c>
      <c r="C12" s="108">
        <v>57</v>
      </c>
      <c r="D12" s="107">
        <v>390</v>
      </c>
      <c r="E12" s="108">
        <v>59</v>
      </c>
      <c r="F12" s="106">
        <v>537</v>
      </c>
      <c r="G12" s="108">
        <v>85</v>
      </c>
      <c r="H12" s="106">
        <v>537</v>
      </c>
      <c r="I12" s="106">
        <v>120</v>
      </c>
      <c r="J12" s="107">
        <v>536</v>
      </c>
      <c r="K12" s="106">
        <v>115</v>
      </c>
      <c r="L12" s="107">
        <v>548</v>
      </c>
      <c r="M12" s="106">
        <v>171</v>
      </c>
      <c r="N12" s="107">
        <v>608</v>
      </c>
      <c r="O12" s="106">
        <v>194</v>
      </c>
      <c r="P12" s="107">
        <v>618</v>
      </c>
      <c r="Q12" s="106">
        <v>185</v>
      </c>
      <c r="R12" s="107">
        <v>604</v>
      </c>
      <c r="S12" s="106">
        <v>189</v>
      </c>
      <c r="T12" s="150">
        <v>520</v>
      </c>
      <c r="U12" s="148">
        <v>146</v>
      </c>
      <c r="V12" s="150">
        <v>712</v>
      </c>
      <c r="W12" s="151">
        <v>214</v>
      </c>
      <c r="X12" s="150">
        <v>783</v>
      </c>
      <c r="Y12" s="151">
        <v>213</v>
      </c>
      <c r="Z12" s="265">
        <v>895</v>
      </c>
      <c r="AA12" s="264">
        <v>253</v>
      </c>
      <c r="AB12" s="265">
        <v>1185</v>
      </c>
      <c r="AC12" s="264">
        <v>241</v>
      </c>
      <c r="AD12" s="150">
        <v>966</v>
      </c>
      <c r="AE12" s="151">
        <v>244</v>
      </c>
    </row>
    <row r="13" spans="1:31" ht="13" x14ac:dyDescent="0.3">
      <c r="A13" s="139" t="s">
        <v>111</v>
      </c>
      <c r="B13" s="109">
        <f>B11+B12</f>
        <v>557</v>
      </c>
      <c r="C13" s="110">
        <f t="shared" ref="C13:G13" si="7">C11+C12</f>
        <v>63</v>
      </c>
      <c r="D13" s="109">
        <f t="shared" si="7"/>
        <v>516</v>
      </c>
      <c r="E13" s="110">
        <f t="shared" si="7"/>
        <v>65</v>
      </c>
      <c r="F13" s="111">
        <f t="shared" si="7"/>
        <v>698</v>
      </c>
      <c r="G13" s="110">
        <f t="shared" si="7"/>
        <v>94</v>
      </c>
      <c r="H13" s="111">
        <f t="shared" ref="H13" si="8">H11+H12</f>
        <v>698</v>
      </c>
      <c r="I13" s="111">
        <f>I11+I12</f>
        <v>133</v>
      </c>
      <c r="J13" s="109">
        <v>728</v>
      </c>
      <c r="K13" s="111">
        <v>136</v>
      </c>
      <c r="L13" s="109">
        <f t="shared" ref="L13:P13" si="9">L11+L12</f>
        <v>787</v>
      </c>
      <c r="M13" s="111">
        <f>M11+M12</f>
        <v>189</v>
      </c>
      <c r="N13" s="109">
        <v>885</v>
      </c>
      <c r="O13" s="111">
        <v>221</v>
      </c>
      <c r="P13" s="109">
        <f t="shared" si="9"/>
        <v>910</v>
      </c>
      <c r="Q13" s="111">
        <f>Q11+Q12</f>
        <v>213</v>
      </c>
      <c r="R13" s="109">
        <f t="shared" ref="R13:T13" si="10">R11+R12</f>
        <v>911</v>
      </c>
      <c r="S13" s="111">
        <f>S11+S12</f>
        <v>209</v>
      </c>
      <c r="T13" s="109">
        <f t="shared" si="10"/>
        <v>826</v>
      </c>
      <c r="U13" s="111">
        <f>U11+U12</f>
        <v>175</v>
      </c>
      <c r="V13" s="109">
        <f t="shared" ref="V13:X13" si="11">V11+V12</f>
        <v>997</v>
      </c>
      <c r="W13" s="111">
        <f>W11+W12</f>
        <v>235</v>
      </c>
      <c r="X13" s="109">
        <f t="shared" si="11"/>
        <v>1039</v>
      </c>
      <c r="Y13" s="111">
        <f>Y11+Y12</f>
        <v>232</v>
      </c>
      <c r="Z13" s="109">
        <f t="shared" ref="Z13:AB13" si="12">Z11+Z12</f>
        <v>1136</v>
      </c>
      <c r="AA13" s="111">
        <f>AA11+AA12</f>
        <v>279</v>
      </c>
      <c r="AB13" s="109">
        <f t="shared" si="12"/>
        <v>1401</v>
      </c>
      <c r="AC13" s="111">
        <f>AC11+AC12</f>
        <v>264</v>
      </c>
      <c r="AD13" s="109">
        <f t="shared" ref="AD13" si="13">AD11+AD12</f>
        <v>1166</v>
      </c>
      <c r="AE13" s="111">
        <f>AE11+AE12</f>
        <v>262</v>
      </c>
    </row>
    <row r="14" spans="1:31" x14ac:dyDescent="0.25">
      <c r="A14" s="140" t="s">
        <v>112</v>
      </c>
      <c r="B14" s="107">
        <v>368</v>
      </c>
      <c r="C14" s="108">
        <v>70</v>
      </c>
      <c r="D14" s="107">
        <v>488</v>
      </c>
      <c r="E14" s="108">
        <v>68</v>
      </c>
      <c r="F14" s="106">
        <v>438</v>
      </c>
      <c r="G14" s="108">
        <v>82</v>
      </c>
      <c r="H14" s="106">
        <v>438</v>
      </c>
      <c r="I14" s="106">
        <v>94</v>
      </c>
      <c r="J14" s="107">
        <v>417</v>
      </c>
      <c r="K14" s="106">
        <v>102</v>
      </c>
      <c r="L14" s="107">
        <v>517</v>
      </c>
      <c r="M14" s="106">
        <v>130</v>
      </c>
      <c r="N14" s="107">
        <v>514</v>
      </c>
      <c r="O14" s="106">
        <v>113</v>
      </c>
      <c r="P14" s="107">
        <v>508</v>
      </c>
      <c r="Q14" s="106">
        <v>121</v>
      </c>
      <c r="R14" s="107">
        <v>446</v>
      </c>
      <c r="S14" s="106">
        <v>94</v>
      </c>
      <c r="T14" s="150">
        <v>529</v>
      </c>
      <c r="U14" s="151">
        <v>375</v>
      </c>
      <c r="V14" s="150">
        <v>501</v>
      </c>
      <c r="W14" s="151">
        <v>133</v>
      </c>
      <c r="X14" s="230">
        <v>490</v>
      </c>
      <c r="Y14" s="151">
        <v>150</v>
      </c>
      <c r="Z14" s="265">
        <v>505</v>
      </c>
      <c r="AA14" s="264">
        <v>156</v>
      </c>
      <c r="AB14" s="265">
        <v>493</v>
      </c>
      <c r="AC14" s="264">
        <v>175</v>
      </c>
      <c r="AD14" s="266" t="s">
        <v>152</v>
      </c>
      <c r="AE14" s="267" t="s">
        <v>152</v>
      </c>
    </row>
    <row r="15" spans="1:31" x14ac:dyDescent="0.25">
      <c r="A15" s="140" t="s">
        <v>113</v>
      </c>
      <c r="B15" s="107">
        <v>10</v>
      </c>
      <c r="C15" s="108">
        <v>0</v>
      </c>
      <c r="D15" s="107">
        <v>19</v>
      </c>
      <c r="E15" s="108">
        <v>0</v>
      </c>
      <c r="F15" s="106">
        <v>25</v>
      </c>
      <c r="G15" s="108">
        <v>1</v>
      </c>
      <c r="H15" s="106">
        <v>25</v>
      </c>
      <c r="I15" s="106">
        <v>2</v>
      </c>
      <c r="J15" s="107">
        <v>29</v>
      </c>
      <c r="K15" s="106">
        <v>1</v>
      </c>
      <c r="L15" s="107">
        <v>31</v>
      </c>
      <c r="M15" s="106">
        <v>2</v>
      </c>
      <c r="N15" s="107">
        <v>27</v>
      </c>
      <c r="O15" s="106">
        <v>4</v>
      </c>
      <c r="P15" s="107">
        <v>13</v>
      </c>
      <c r="Q15" s="106">
        <v>10</v>
      </c>
      <c r="R15" s="107">
        <v>33</v>
      </c>
      <c r="S15" s="106">
        <v>6</v>
      </c>
      <c r="T15" s="150">
        <v>33</v>
      </c>
      <c r="U15" s="151">
        <v>24</v>
      </c>
      <c r="V15" s="150">
        <v>29</v>
      </c>
      <c r="W15" s="151">
        <v>3</v>
      </c>
      <c r="X15" s="230">
        <v>29</v>
      </c>
      <c r="Y15" s="151">
        <v>6</v>
      </c>
      <c r="Z15" s="265">
        <v>39</v>
      </c>
      <c r="AA15" s="264">
        <v>3</v>
      </c>
      <c r="AB15" s="265">
        <v>30</v>
      </c>
      <c r="AC15" s="264">
        <v>5</v>
      </c>
      <c r="AD15" s="266" t="s">
        <v>152</v>
      </c>
      <c r="AE15" s="267" t="s">
        <v>152</v>
      </c>
    </row>
    <row r="16" spans="1:31" ht="13" x14ac:dyDescent="0.3">
      <c r="A16" s="139" t="s">
        <v>114</v>
      </c>
      <c r="B16" s="109">
        <f>B14+B15</f>
        <v>378</v>
      </c>
      <c r="C16" s="110">
        <f t="shared" ref="C16" si="14">C14+C15</f>
        <v>70</v>
      </c>
      <c r="D16" s="109">
        <f t="shared" ref="D16" si="15">D14+D15</f>
        <v>507</v>
      </c>
      <c r="E16" s="110">
        <f t="shared" ref="E16" si="16">E14+E15</f>
        <v>68</v>
      </c>
      <c r="F16" s="111">
        <f t="shared" ref="F16" si="17">F14+F15</f>
        <v>463</v>
      </c>
      <c r="G16" s="110">
        <f t="shared" ref="G16" si="18">G14+G15</f>
        <v>83</v>
      </c>
      <c r="H16" s="111">
        <f>H14+H15</f>
        <v>463</v>
      </c>
      <c r="I16" s="111">
        <f>I14+I15</f>
        <v>96</v>
      </c>
      <c r="J16" s="109">
        <v>446</v>
      </c>
      <c r="K16" s="111">
        <v>103</v>
      </c>
      <c r="L16" s="109">
        <f>L14+L15</f>
        <v>548</v>
      </c>
      <c r="M16" s="111">
        <f>M14+M15</f>
        <v>132</v>
      </c>
      <c r="N16" s="109">
        <v>541</v>
      </c>
      <c r="O16" s="111">
        <v>117</v>
      </c>
      <c r="P16" s="109">
        <f t="shared" ref="P16:Y16" si="19">P14+P15</f>
        <v>521</v>
      </c>
      <c r="Q16" s="111">
        <f t="shared" si="19"/>
        <v>131</v>
      </c>
      <c r="R16" s="109">
        <f t="shared" si="19"/>
        <v>479</v>
      </c>
      <c r="S16" s="111">
        <f t="shared" si="19"/>
        <v>100</v>
      </c>
      <c r="T16" s="109">
        <f t="shared" si="19"/>
        <v>562</v>
      </c>
      <c r="U16" s="111">
        <f t="shared" si="19"/>
        <v>399</v>
      </c>
      <c r="V16" s="109">
        <f t="shared" si="19"/>
        <v>530</v>
      </c>
      <c r="W16" s="111">
        <f t="shared" si="19"/>
        <v>136</v>
      </c>
      <c r="X16" s="109">
        <f t="shared" si="19"/>
        <v>519</v>
      </c>
      <c r="Y16" s="111">
        <f t="shared" si="19"/>
        <v>156</v>
      </c>
      <c r="Z16" s="109">
        <f t="shared" ref="Z16:AA16" si="20">Z14+Z15</f>
        <v>544</v>
      </c>
      <c r="AA16" s="111">
        <f t="shared" si="20"/>
        <v>159</v>
      </c>
      <c r="AB16" s="109">
        <f t="shared" ref="AB16:AC16" si="21">AB14+AB15</f>
        <v>523</v>
      </c>
      <c r="AC16" s="111">
        <f t="shared" si="21"/>
        <v>180</v>
      </c>
      <c r="AD16" s="109">
        <v>536</v>
      </c>
      <c r="AE16" s="111">
        <v>215</v>
      </c>
    </row>
    <row r="17" spans="1:32" ht="13" x14ac:dyDescent="0.3">
      <c r="A17" s="141" t="s">
        <v>146</v>
      </c>
      <c r="B17" s="109">
        <f>B10+B13+B16</f>
        <v>2650</v>
      </c>
      <c r="C17" s="110">
        <f t="shared" ref="C17:G17" si="22">C10+C13+C16</f>
        <v>424</v>
      </c>
      <c r="D17" s="109">
        <f t="shared" si="22"/>
        <v>2987</v>
      </c>
      <c r="E17" s="110">
        <f t="shared" si="22"/>
        <v>482</v>
      </c>
      <c r="F17" s="111">
        <f t="shared" si="22"/>
        <v>3059</v>
      </c>
      <c r="G17" s="110">
        <f t="shared" si="22"/>
        <v>562</v>
      </c>
      <c r="H17" s="111">
        <f>H10+H13+H16</f>
        <v>2911</v>
      </c>
      <c r="I17" s="111">
        <f t="shared" ref="I17" si="23">I10+I13+I16</f>
        <v>701</v>
      </c>
      <c r="J17" s="109">
        <v>2830</v>
      </c>
      <c r="K17" s="111">
        <v>720</v>
      </c>
      <c r="L17" s="109">
        <f>L10+L13+L16</f>
        <v>2980</v>
      </c>
      <c r="M17" s="111">
        <f t="shared" ref="M17:Q17" si="24">M10+M13+M16</f>
        <v>886</v>
      </c>
      <c r="N17" s="109">
        <v>3314</v>
      </c>
      <c r="O17" s="111">
        <v>949</v>
      </c>
      <c r="P17" s="109">
        <f>P10+P13+P16</f>
        <v>3488</v>
      </c>
      <c r="Q17" s="111">
        <f t="shared" si="24"/>
        <v>1030</v>
      </c>
      <c r="R17" s="109">
        <f>R10+R13+R16</f>
        <v>3466</v>
      </c>
      <c r="S17" s="111">
        <f t="shared" ref="S17:U17" si="25">S10+S13+S16</f>
        <v>1062</v>
      </c>
      <c r="T17" s="109">
        <f>T10+T13+T16</f>
        <v>3679</v>
      </c>
      <c r="U17" s="111">
        <f t="shared" si="25"/>
        <v>1413</v>
      </c>
      <c r="V17" s="109">
        <f>V10+V13+V16</f>
        <v>3754</v>
      </c>
      <c r="W17" s="111">
        <f t="shared" ref="W17:Y17" si="26">W10+W13+W16</f>
        <v>1246</v>
      </c>
      <c r="X17" s="109">
        <f>X10+X13+X16</f>
        <v>3850</v>
      </c>
      <c r="Y17" s="111">
        <f t="shared" si="26"/>
        <v>1248</v>
      </c>
      <c r="Z17" s="109">
        <f>Z10+Z13+Z16</f>
        <v>4163</v>
      </c>
      <c r="AA17" s="111">
        <f t="shared" ref="AA17:AC17" si="27">AA10+AA13+AA16</f>
        <v>1237</v>
      </c>
      <c r="AB17" s="109">
        <f>AB10+AB13+AB16</f>
        <v>4232</v>
      </c>
      <c r="AC17" s="111">
        <f t="shared" si="27"/>
        <v>1147</v>
      </c>
      <c r="AD17" s="109">
        <f>AD10+AD13+AD16</f>
        <v>4069</v>
      </c>
      <c r="AE17" s="111">
        <f t="shared" ref="AE17" si="28">AE10+AE13+AE16</f>
        <v>1149</v>
      </c>
    </row>
    <row r="18" spans="1:32" x14ac:dyDescent="0.25">
      <c r="A18" s="142" t="s">
        <v>147</v>
      </c>
      <c r="B18" s="107">
        <v>1399</v>
      </c>
      <c r="C18" s="108">
        <v>262</v>
      </c>
      <c r="D18" s="107">
        <f>478+911</f>
        <v>1389</v>
      </c>
      <c r="E18" s="108">
        <v>289</v>
      </c>
      <c r="F18" s="106">
        <v>1264</v>
      </c>
      <c r="G18" s="108">
        <v>291</v>
      </c>
      <c r="H18" s="106">
        <v>1095</v>
      </c>
      <c r="I18" s="106">
        <v>399</v>
      </c>
      <c r="J18" s="107">
        <v>960</v>
      </c>
      <c r="K18" s="106">
        <v>420</v>
      </c>
      <c r="L18" s="107">
        <v>1470</v>
      </c>
      <c r="M18" s="106">
        <v>470</v>
      </c>
      <c r="N18" s="107">
        <v>1375</v>
      </c>
      <c r="O18" s="106">
        <v>504</v>
      </c>
      <c r="P18" s="107">
        <v>1525</v>
      </c>
      <c r="Q18" s="106">
        <v>540</v>
      </c>
      <c r="R18" s="107">
        <v>1595</v>
      </c>
      <c r="S18" s="106">
        <v>551</v>
      </c>
      <c r="T18" s="150">
        <v>1906</v>
      </c>
      <c r="U18" s="151">
        <v>762</v>
      </c>
      <c r="V18" s="150">
        <v>1684</v>
      </c>
      <c r="W18" s="151">
        <v>780</v>
      </c>
      <c r="X18" s="150">
        <v>1674</v>
      </c>
      <c r="Y18" s="151">
        <v>748</v>
      </c>
      <c r="Z18" s="150">
        <v>1513</v>
      </c>
      <c r="AA18" s="151">
        <v>614</v>
      </c>
      <c r="AB18" s="150">
        <v>1917</v>
      </c>
      <c r="AC18" s="151">
        <v>737</v>
      </c>
      <c r="AD18" s="150">
        <v>2114</v>
      </c>
      <c r="AE18" s="151">
        <v>710</v>
      </c>
    </row>
    <row r="19" spans="1:32" ht="13" x14ac:dyDescent="0.3">
      <c r="A19" s="143" t="s">
        <v>148</v>
      </c>
      <c r="B19" s="109">
        <f>B17+B18</f>
        <v>4049</v>
      </c>
      <c r="C19" s="110">
        <f t="shared" ref="C19:G19" si="29">C17+C18</f>
        <v>686</v>
      </c>
      <c r="D19" s="109">
        <f t="shared" si="29"/>
        <v>4376</v>
      </c>
      <c r="E19" s="110">
        <f t="shared" si="29"/>
        <v>771</v>
      </c>
      <c r="F19" s="111">
        <f t="shared" si="29"/>
        <v>4323</v>
      </c>
      <c r="G19" s="110">
        <f t="shared" si="29"/>
        <v>853</v>
      </c>
      <c r="H19" s="111">
        <f t="shared" ref="H19:I19" si="30">H17+H18</f>
        <v>4006</v>
      </c>
      <c r="I19" s="111">
        <f t="shared" si="30"/>
        <v>1100</v>
      </c>
      <c r="J19" s="109">
        <v>3790</v>
      </c>
      <c r="K19" s="111">
        <v>1140</v>
      </c>
      <c r="L19" s="109">
        <f t="shared" ref="L19:M19" si="31">L17+L18</f>
        <v>4450</v>
      </c>
      <c r="M19" s="110">
        <f t="shared" si="31"/>
        <v>1356</v>
      </c>
      <c r="N19" s="109">
        <v>4689</v>
      </c>
      <c r="O19" s="110">
        <v>1453</v>
      </c>
      <c r="P19" s="109">
        <f t="shared" ref="P19:Q19" si="32">P17+P18</f>
        <v>5013</v>
      </c>
      <c r="Q19" s="111">
        <f t="shared" si="32"/>
        <v>1570</v>
      </c>
      <c r="R19" s="109">
        <f t="shared" ref="R19:S19" si="33">R17+R18</f>
        <v>5061</v>
      </c>
      <c r="S19" s="111">
        <f t="shared" si="33"/>
        <v>1613</v>
      </c>
      <c r="T19" s="109">
        <f t="shared" ref="T19:Y19" si="34">T17+T18</f>
        <v>5585</v>
      </c>
      <c r="U19" s="111">
        <f t="shared" si="34"/>
        <v>2175</v>
      </c>
      <c r="V19" s="109">
        <f t="shared" si="34"/>
        <v>5438</v>
      </c>
      <c r="W19" s="111">
        <f t="shared" si="34"/>
        <v>2026</v>
      </c>
      <c r="X19" s="109">
        <f t="shared" si="34"/>
        <v>5524</v>
      </c>
      <c r="Y19" s="111">
        <f t="shared" si="34"/>
        <v>1996</v>
      </c>
      <c r="Z19" s="109">
        <f t="shared" ref="Z19:AA19" si="35">Z17+Z18</f>
        <v>5676</v>
      </c>
      <c r="AA19" s="111">
        <f t="shared" si="35"/>
        <v>1851</v>
      </c>
      <c r="AB19" s="109">
        <f t="shared" ref="AB19:AE19" si="36">AB17+AB18</f>
        <v>6149</v>
      </c>
      <c r="AC19" s="111">
        <f t="shared" si="36"/>
        <v>1884</v>
      </c>
      <c r="AD19" s="109">
        <f t="shared" si="36"/>
        <v>6183</v>
      </c>
      <c r="AE19" s="111">
        <f t="shared" si="36"/>
        <v>1859</v>
      </c>
      <c r="AF19" s="106"/>
    </row>
    <row r="20" spans="1:32" x14ac:dyDescent="0.25">
      <c r="I20" s="106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</row>
    <row r="21" spans="1:32" x14ac:dyDescent="0.25">
      <c r="A21" s="9" t="s">
        <v>176</v>
      </c>
      <c r="H21" s="106"/>
      <c r="I21" s="106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</row>
    <row r="22" spans="1:32" x14ac:dyDescent="0.25"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</row>
    <row r="23" spans="1:32" x14ac:dyDescent="0.25"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</row>
    <row r="24" spans="1:32" x14ac:dyDescent="0.25">
      <c r="A24" s="268" t="s">
        <v>186</v>
      </c>
    </row>
    <row r="25" spans="1:32" x14ac:dyDescent="0.25">
      <c r="A25" s="268" t="s">
        <v>181</v>
      </c>
    </row>
    <row r="26" spans="1:32" x14ac:dyDescent="0.25">
      <c r="A26" s="268"/>
    </row>
    <row r="27" spans="1:32" x14ac:dyDescent="0.25">
      <c r="A27" s="268"/>
    </row>
    <row r="28" spans="1:32" x14ac:dyDescent="0.25">
      <c r="A28" s="268"/>
    </row>
  </sheetData>
  <mergeCells count="15">
    <mergeCell ref="B5:C5"/>
    <mergeCell ref="D5:E5"/>
    <mergeCell ref="F5:G5"/>
    <mergeCell ref="H5:I5"/>
    <mergeCell ref="J5:K5"/>
    <mergeCell ref="T5:U5"/>
    <mergeCell ref="R5:S5"/>
    <mergeCell ref="P5:Q5"/>
    <mergeCell ref="L5:M5"/>
    <mergeCell ref="N5:O5"/>
    <mergeCell ref="AB5:AC5"/>
    <mergeCell ref="AD5:AE5"/>
    <mergeCell ref="X5:Y5"/>
    <mergeCell ref="V5:W5"/>
    <mergeCell ref="Z5:AA5"/>
  </mergeCells>
  <hyperlinks>
    <hyperlink ref="C1" location="Innhold!A1" display="Innhold og tegnforklaring" xr:uid="{092CAB1D-51E8-4C3D-9743-298930A2EB5E}"/>
  </hyperlinks>
  <pageMargins left="0.7" right="0.7" top="0.75" bottom="0.75" header="0.3" footer="0.3"/>
  <pageSetup paperSize="9" scale="81" fitToHeight="0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P231"/>
  <sheetViews>
    <sheetView showGridLines="0" tabSelected="1" zoomScale="110" zoomScaleNormal="110" workbookViewId="0"/>
  </sheetViews>
  <sheetFormatPr baseColWidth="10" defaultColWidth="11.453125" defaultRowHeight="12.5" x14ac:dyDescent="0.25"/>
  <cols>
    <col min="1" max="1" width="41.453125" customWidth="1"/>
    <col min="2" max="2" width="9.453125" customWidth="1"/>
    <col min="3" max="3" width="9.1796875" bestFit="1" customWidth="1"/>
    <col min="4" max="5" width="9.54296875" customWidth="1"/>
    <col min="6" max="6" width="9.81640625" bestFit="1" customWidth="1"/>
    <col min="7" max="7" width="13.81640625" customWidth="1"/>
    <col min="8" max="8" width="8.81640625" bestFit="1" customWidth="1"/>
  </cols>
  <sheetData>
    <row r="1" spans="1:16" ht="13" x14ac:dyDescent="0.3">
      <c r="A1" s="31" t="s">
        <v>150</v>
      </c>
      <c r="C1" s="233" t="s">
        <v>24</v>
      </c>
    </row>
    <row r="2" spans="1:16" s="2" customFormat="1" ht="18" x14ac:dyDescent="0.4">
      <c r="A2" s="48" t="s">
        <v>25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" s="2" customFormat="1" ht="18.5" x14ac:dyDescent="0.45">
      <c r="A3" s="49" t="s">
        <v>149</v>
      </c>
      <c r="B3" s="1"/>
      <c r="C3" s="1"/>
      <c r="D3" s="1"/>
      <c r="E3" s="1"/>
      <c r="F3" s="1"/>
      <c r="G3" s="1"/>
      <c r="H3" s="1"/>
      <c r="I3" s="105"/>
      <c r="J3" s="105"/>
      <c r="K3" s="105"/>
      <c r="L3" s="105"/>
      <c r="M3" s="105"/>
      <c r="N3" s="105"/>
      <c r="O3" s="105"/>
      <c r="P3" s="105"/>
    </row>
    <row r="4" spans="1:16" s="2" customFormat="1" x14ac:dyDescent="0.25">
      <c r="A4" s="105"/>
      <c r="B4" s="105"/>
      <c r="C4" s="156"/>
      <c r="D4" s="156"/>
      <c r="E4" s="156"/>
      <c r="F4" s="156"/>
      <c r="G4" s="156"/>
      <c r="H4" s="156"/>
      <c r="I4" s="105"/>
      <c r="J4" s="105"/>
      <c r="K4" s="105"/>
      <c r="L4" s="105"/>
      <c r="M4" s="105"/>
      <c r="N4" s="105"/>
      <c r="O4" s="105"/>
      <c r="P4" s="105"/>
    </row>
    <row r="5" spans="1:16" s="2" customFormat="1" ht="14" x14ac:dyDescent="0.3">
      <c r="A5" s="40"/>
      <c r="B5" s="15"/>
      <c r="C5" s="271" t="s">
        <v>26</v>
      </c>
      <c r="D5" s="271"/>
      <c r="E5" s="271"/>
      <c r="F5" s="271" t="s">
        <v>27</v>
      </c>
      <c r="G5" s="271"/>
      <c r="H5" s="272"/>
      <c r="I5" s="105"/>
      <c r="J5" s="105"/>
      <c r="K5" s="105"/>
      <c r="L5" s="105"/>
      <c r="M5" s="105"/>
      <c r="N5" s="105"/>
      <c r="O5" s="105"/>
      <c r="P5" s="105"/>
    </row>
    <row r="6" spans="1:16" s="2" customFormat="1" ht="14" x14ac:dyDescent="0.3">
      <c r="A6" s="41"/>
      <c r="B6" s="157" t="s">
        <v>28</v>
      </c>
      <c r="C6" s="33" t="s">
        <v>28</v>
      </c>
      <c r="D6" s="53" t="s">
        <v>29</v>
      </c>
      <c r="E6" s="33" t="s">
        <v>30</v>
      </c>
      <c r="F6" s="33" t="s">
        <v>28</v>
      </c>
      <c r="G6" s="39" t="s">
        <v>31</v>
      </c>
      <c r="H6" s="39" t="s">
        <v>32</v>
      </c>
      <c r="I6" s="105"/>
      <c r="J6" s="105"/>
      <c r="K6" s="105"/>
      <c r="L6" s="105"/>
      <c r="M6" s="105"/>
      <c r="N6" s="105"/>
      <c r="O6" s="105"/>
      <c r="P6" s="105"/>
    </row>
    <row r="7" spans="1:16" s="2" customFormat="1" ht="14" x14ac:dyDescent="0.3">
      <c r="A7" s="41"/>
      <c r="B7" s="157"/>
      <c r="C7" s="33"/>
      <c r="D7" s="53" t="s">
        <v>33</v>
      </c>
      <c r="E7" s="33" t="s">
        <v>34</v>
      </c>
      <c r="F7" s="33"/>
      <c r="G7" s="39" t="s">
        <v>35</v>
      </c>
      <c r="H7" s="39" t="s">
        <v>36</v>
      </c>
      <c r="I7" s="105"/>
      <c r="J7" s="105"/>
      <c r="K7" s="105"/>
      <c r="L7" s="105"/>
      <c r="M7" s="105"/>
      <c r="N7" s="105"/>
      <c r="O7" s="105"/>
      <c r="P7" s="105"/>
    </row>
    <row r="8" spans="1:16" s="2" customFormat="1" ht="14" x14ac:dyDescent="0.3">
      <c r="A8" s="42" t="s">
        <v>37</v>
      </c>
      <c r="B8" s="27"/>
      <c r="C8" s="28"/>
      <c r="D8" s="29" t="s">
        <v>38</v>
      </c>
      <c r="E8" s="29" t="s">
        <v>38</v>
      </c>
      <c r="F8" s="29"/>
      <c r="G8" s="32"/>
      <c r="H8" s="32"/>
      <c r="I8" s="105"/>
      <c r="J8"/>
      <c r="K8"/>
      <c r="L8"/>
      <c r="M8"/>
      <c r="N8"/>
      <c r="O8"/>
      <c r="P8"/>
    </row>
    <row r="9" spans="1:16" s="2" customFormat="1" x14ac:dyDescent="0.25">
      <c r="A9" s="125" t="s">
        <v>39</v>
      </c>
      <c r="B9" s="247">
        <f>C9+F9</f>
        <v>4586.9000000000005</v>
      </c>
      <c r="C9" s="248">
        <f>D9+E9</f>
        <v>4520.1000000000004</v>
      </c>
      <c r="D9" s="249">
        <v>3214.9</v>
      </c>
      <c r="E9" s="249">
        <v>1305.2</v>
      </c>
      <c r="F9" s="248">
        <f>SUM(G9:H9)</f>
        <v>66.8</v>
      </c>
      <c r="G9" s="250">
        <v>66.8</v>
      </c>
      <c r="H9" s="250">
        <v>0</v>
      </c>
      <c r="I9" s="158"/>
      <c r="J9"/>
      <c r="K9"/>
      <c r="L9"/>
      <c r="M9"/>
      <c r="N9"/>
      <c r="O9"/>
      <c r="P9"/>
    </row>
    <row r="10" spans="1:16" s="2" customFormat="1" x14ac:dyDescent="0.25">
      <c r="A10" s="125" t="s">
        <v>40</v>
      </c>
      <c r="B10" s="251">
        <f t="shared" ref="B10" si="0">C10+F10</f>
        <v>1178.4999999999998</v>
      </c>
      <c r="C10" s="248">
        <f t="shared" ref="C10" si="1">D10+E10</f>
        <v>1170.6999999999998</v>
      </c>
      <c r="D10" s="248">
        <v>907.8</v>
      </c>
      <c r="E10" s="248">
        <v>262.89999999999998</v>
      </c>
      <c r="F10" s="248">
        <f>SUM(G10:H10)</f>
        <v>7.8000000000000007</v>
      </c>
      <c r="G10" s="247">
        <v>4.4000000000000004</v>
      </c>
      <c r="H10" s="247">
        <v>3.4</v>
      </c>
      <c r="I10" s="105"/>
      <c r="J10"/>
      <c r="K10"/>
      <c r="L10"/>
      <c r="M10"/>
      <c r="N10"/>
      <c r="O10"/>
      <c r="P10"/>
    </row>
    <row r="11" spans="1:16" s="2" customFormat="1" ht="13" x14ac:dyDescent="0.3">
      <c r="A11" s="51" t="s">
        <v>28</v>
      </c>
      <c r="B11" s="252">
        <f>SUM(B9:B10)</f>
        <v>5765.4000000000005</v>
      </c>
      <c r="C11" s="252">
        <f>D11+E11</f>
        <v>5690.7999999999993</v>
      </c>
      <c r="D11" s="252">
        <f>D9+D10</f>
        <v>4122.7</v>
      </c>
      <c r="E11" s="252">
        <f>E9+E10</f>
        <v>1568.1</v>
      </c>
      <c r="F11" s="252">
        <f>H11+G11</f>
        <v>74.600000000000009</v>
      </c>
      <c r="G11" s="253">
        <f>G9+G10</f>
        <v>71.2</v>
      </c>
      <c r="H11" s="253">
        <f>SUM(H9:H10)</f>
        <v>3.4</v>
      </c>
      <c r="I11" s="105"/>
      <c r="J11"/>
      <c r="K11"/>
      <c r="L11"/>
      <c r="M11"/>
      <c r="N11"/>
      <c r="O11"/>
      <c r="P11"/>
    </row>
    <row r="12" spans="1:16" s="2" customFormat="1" ht="13" x14ac:dyDescent="0.3">
      <c r="A12" s="1"/>
      <c r="B12" s="3"/>
      <c r="C12" s="3"/>
      <c r="D12" s="3"/>
      <c r="E12" s="3"/>
      <c r="F12" s="3"/>
      <c r="G12" s="3"/>
      <c r="H12" s="3"/>
      <c r="I12" s="105"/>
      <c r="J12"/>
      <c r="K12"/>
      <c r="L12"/>
      <c r="M12"/>
      <c r="N12"/>
      <c r="O12"/>
      <c r="P12"/>
    </row>
    <row r="13" spans="1:16" s="2" customFormat="1" ht="12.75" customHeight="1" x14ac:dyDescent="0.35">
      <c r="A13" s="124" t="s">
        <v>41</v>
      </c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05"/>
      <c r="O13" s="105"/>
      <c r="P13" s="105"/>
    </row>
    <row r="14" spans="1:16" s="2" customFormat="1" ht="12.75" customHeight="1" x14ac:dyDescent="0.25">
      <c r="A14" s="124" t="s">
        <v>151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105"/>
      <c r="O14" s="105"/>
      <c r="P14" s="105"/>
    </row>
    <row r="15" spans="1:16" x14ac:dyDescent="0.25">
      <c r="A15" s="273"/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</row>
    <row r="16" spans="1:16" s="2" customFormat="1" x14ac:dyDescent="0.25">
      <c r="A16" s="25" t="s">
        <v>42</v>
      </c>
      <c r="B16" s="11"/>
      <c r="C16" s="11"/>
      <c r="D16" s="11"/>
      <c r="E16" s="11"/>
      <c r="F16" s="11"/>
      <c r="G16" s="11"/>
      <c r="H16" s="11"/>
      <c r="I16" s="105"/>
      <c r="J16" s="105"/>
      <c r="K16" s="105"/>
      <c r="L16" s="105"/>
      <c r="M16" s="105"/>
      <c r="N16" s="105"/>
      <c r="O16" s="105"/>
      <c r="P16" s="105"/>
    </row>
    <row r="19" spans="1:3" x14ac:dyDescent="0.25">
      <c r="A19" s="268" t="s">
        <v>184</v>
      </c>
    </row>
    <row r="20" spans="1:3" x14ac:dyDescent="0.25">
      <c r="A20" s="268" t="s">
        <v>188</v>
      </c>
      <c r="B20" s="3"/>
    </row>
    <row r="21" spans="1:3" x14ac:dyDescent="0.25">
      <c r="A21" s="268" t="s">
        <v>178</v>
      </c>
    </row>
    <row r="22" spans="1:3" x14ac:dyDescent="0.25">
      <c r="A22" s="268" t="s">
        <v>187</v>
      </c>
      <c r="B22" s="137"/>
      <c r="C22" s="137"/>
    </row>
    <row r="23" spans="1:3" x14ac:dyDescent="0.25">
      <c r="A23" s="268" t="s">
        <v>179</v>
      </c>
      <c r="B23" s="137"/>
      <c r="C23" s="137"/>
    </row>
    <row r="24" spans="1:3" x14ac:dyDescent="0.25">
      <c r="B24" s="137"/>
      <c r="C24" s="137"/>
    </row>
    <row r="101" spans="2:6" s="2" customFormat="1" x14ac:dyDescent="0.25">
      <c r="B101" s="105"/>
      <c r="C101" s="105"/>
      <c r="D101" s="105"/>
      <c r="E101" s="105"/>
      <c r="F101" s="105"/>
    </row>
    <row r="102" spans="2:6" s="2" customFormat="1" x14ac:dyDescent="0.25">
      <c r="B102" s="105"/>
      <c r="C102" s="105"/>
      <c r="D102" s="105"/>
      <c r="E102" s="105"/>
      <c r="F102" s="105"/>
    </row>
    <row r="103" spans="2:6" s="2" customFormat="1" x14ac:dyDescent="0.25">
      <c r="B103" s="105"/>
      <c r="C103" s="105"/>
      <c r="D103" s="105"/>
      <c r="E103" s="105"/>
      <c r="F103" s="105"/>
    </row>
    <row r="104" spans="2:6" s="2" customFormat="1" x14ac:dyDescent="0.25">
      <c r="B104" s="105"/>
      <c r="C104" s="105"/>
      <c r="D104" s="105"/>
      <c r="E104" s="105"/>
      <c r="F104" s="105"/>
    </row>
    <row r="105" spans="2:6" s="2" customFormat="1" x14ac:dyDescent="0.25">
      <c r="B105" s="105"/>
      <c r="C105" s="105"/>
      <c r="D105" s="105"/>
      <c r="E105" s="105"/>
      <c r="F105" s="105"/>
    </row>
    <row r="106" spans="2:6" s="2" customFormat="1" x14ac:dyDescent="0.25">
      <c r="B106" s="105"/>
      <c r="C106" s="105"/>
      <c r="D106" s="105"/>
      <c r="E106" s="105"/>
      <c r="F106" s="105"/>
    </row>
    <row r="107" spans="2:6" s="2" customFormat="1" x14ac:dyDescent="0.25">
      <c r="B107" s="105"/>
      <c r="C107" s="105"/>
      <c r="D107" s="105"/>
      <c r="E107" s="105"/>
      <c r="F107" s="105"/>
    </row>
    <row r="108" spans="2:6" s="2" customFormat="1" x14ac:dyDescent="0.25">
      <c r="B108" s="105"/>
      <c r="C108" s="105"/>
      <c r="D108" s="105"/>
      <c r="E108" s="105"/>
      <c r="F108" s="105"/>
    </row>
    <row r="109" spans="2:6" s="2" customFormat="1" x14ac:dyDescent="0.25">
      <c r="B109" s="105"/>
      <c r="C109" s="105"/>
      <c r="D109" s="105"/>
      <c r="E109" s="105"/>
      <c r="F109" s="105"/>
    </row>
    <row r="110" spans="2:6" s="2" customFormat="1" x14ac:dyDescent="0.25">
      <c r="B110" s="105"/>
      <c r="C110" s="105"/>
      <c r="D110" s="105"/>
      <c r="E110" s="105"/>
      <c r="F110" s="105"/>
    </row>
    <row r="111" spans="2:6" s="2" customFormat="1" x14ac:dyDescent="0.25">
      <c r="B111" s="105"/>
      <c r="C111" s="105"/>
      <c r="D111" s="105"/>
      <c r="E111" s="105"/>
      <c r="F111" s="105"/>
    </row>
    <row r="112" spans="2:6" s="2" customFormat="1" x14ac:dyDescent="0.25">
      <c r="B112" s="105"/>
      <c r="C112" s="105"/>
      <c r="D112" s="105"/>
      <c r="E112" s="105"/>
      <c r="F112" s="105"/>
    </row>
    <row r="113" spans="2:6" s="2" customFormat="1" x14ac:dyDescent="0.25">
      <c r="B113" s="105"/>
      <c r="C113" s="105"/>
      <c r="D113" s="105"/>
      <c r="E113" s="105"/>
      <c r="F113" s="105"/>
    </row>
    <row r="114" spans="2:6" s="2" customFormat="1" x14ac:dyDescent="0.25">
      <c r="B114" s="105"/>
      <c r="C114" s="105"/>
      <c r="D114" s="105"/>
      <c r="E114" s="105"/>
      <c r="F114" s="105"/>
    </row>
    <row r="115" spans="2:6" s="2" customFormat="1" x14ac:dyDescent="0.25">
      <c r="B115" s="105"/>
      <c r="C115" s="105"/>
      <c r="D115" s="105"/>
      <c r="E115" s="105"/>
      <c r="F115" s="105"/>
    </row>
    <row r="116" spans="2:6" s="2" customFormat="1" x14ac:dyDescent="0.25">
      <c r="B116" s="105"/>
      <c r="C116" s="105"/>
      <c r="D116" s="105"/>
      <c r="E116" s="105"/>
      <c r="F116" s="105"/>
    </row>
    <row r="117" spans="2:6" s="2" customFormat="1" x14ac:dyDescent="0.25">
      <c r="B117" s="105"/>
      <c r="C117" s="105"/>
      <c r="D117" s="105"/>
      <c r="E117" s="105"/>
      <c r="F117" s="105"/>
    </row>
    <row r="118" spans="2:6" s="2" customFormat="1" x14ac:dyDescent="0.25">
      <c r="B118" s="105"/>
      <c r="C118" s="105"/>
      <c r="D118" s="105"/>
      <c r="E118" s="105"/>
      <c r="F118" s="105"/>
    </row>
    <row r="119" spans="2:6" s="2" customFormat="1" x14ac:dyDescent="0.25">
      <c r="B119" s="105"/>
      <c r="C119" s="105"/>
      <c r="D119" s="105"/>
      <c r="E119" s="105"/>
      <c r="F119" s="105"/>
    </row>
    <row r="120" spans="2:6" s="2" customFormat="1" x14ac:dyDescent="0.25">
      <c r="B120" s="105"/>
      <c r="C120" s="105"/>
      <c r="D120" s="105"/>
      <c r="E120" s="105"/>
      <c r="F120" s="105"/>
    </row>
    <row r="121" spans="2:6" s="2" customFormat="1" x14ac:dyDescent="0.25">
      <c r="B121" s="105"/>
      <c r="C121" s="105"/>
      <c r="D121" s="105"/>
      <c r="E121" s="105"/>
      <c r="F121" s="105"/>
    </row>
    <row r="122" spans="2:6" s="2" customFormat="1" x14ac:dyDescent="0.25">
      <c r="B122" s="105"/>
      <c r="C122" s="105"/>
      <c r="D122" s="105"/>
      <c r="E122" s="105"/>
      <c r="F122" s="105"/>
    </row>
    <row r="123" spans="2:6" s="2" customFormat="1" x14ac:dyDescent="0.25">
      <c r="B123" s="105"/>
      <c r="C123" s="105"/>
      <c r="D123" s="105"/>
      <c r="E123" s="105"/>
      <c r="F123" s="105"/>
    </row>
    <row r="124" spans="2:6" s="2" customFormat="1" x14ac:dyDescent="0.25">
      <c r="B124" s="105"/>
      <c r="C124" s="105"/>
      <c r="D124" s="105"/>
      <c r="E124" s="105"/>
      <c r="F124" s="105"/>
    </row>
    <row r="125" spans="2:6" s="2" customFormat="1" x14ac:dyDescent="0.25">
      <c r="B125" s="105"/>
      <c r="C125" s="105"/>
      <c r="D125" s="105"/>
      <c r="E125" s="105"/>
      <c r="F125" s="105"/>
    </row>
    <row r="126" spans="2:6" s="2" customFormat="1" x14ac:dyDescent="0.25">
      <c r="B126" s="105"/>
      <c r="C126" s="105"/>
      <c r="D126" s="105"/>
      <c r="E126" s="105"/>
      <c r="F126" s="105"/>
    </row>
    <row r="127" spans="2:6" s="2" customFormat="1" x14ac:dyDescent="0.25">
      <c r="B127" s="105"/>
      <c r="C127" s="105"/>
      <c r="D127" s="105"/>
      <c r="E127" s="105"/>
      <c r="F127" s="105"/>
    </row>
    <row r="128" spans="2:6" s="2" customFormat="1" x14ac:dyDescent="0.25">
      <c r="B128" s="105"/>
      <c r="C128" s="105"/>
      <c r="D128" s="105"/>
      <c r="E128" s="105"/>
      <c r="F128" s="105"/>
    </row>
    <row r="129" spans="2:6" s="2" customFormat="1" x14ac:dyDescent="0.25">
      <c r="B129" s="105"/>
      <c r="C129" s="105"/>
      <c r="D129" s="105"/>
      <c r="E129" s="105"/>
      <c r="F129" s="105"/>
    </row>
    <row r="130" spans="2:6" s="2" customFormat="1" x14ac:dyDescent="0.25">
      <c r="B130" s="105"/>
      <c r="C130" s="105"/>
      <c r="D130" s="105"/>
      <c r="E130" s="105"/>
      <c r="F130" s="105"/>
    </row>
    <row r="131" spans="2:6" s="2" customFormat="1" x14ac:dyDescent="0.25">
      <c r="B131" s="105"/>
      <c r="C131" s="105"/>
      <c r="D131" s="105"/>
      <c r="E131" s="105"/>
      <c r="F131" s="105"/>
    </row>
    <row r="132" spans="2:6" s="2" customFormat="1" x14ac:dyDescent="0.25">
      <c r="B132" s="105"/>
      <c r="C132" s="105"/>
      <c r="D132" s="105"/>
      <c r="E132" s="105"/>
      <c r="F132" s="105"/>
    </row>
    <row r="133" spans="2:6" s="2" customFormat="1" x14ac:dyDescent="0.25">
      <c r="B133" s="105"/>
      <c r="C133" s="105"/>
      <c r="D133" s="105"/>
      <c r="E133" s="105"/>
      <c r="F133" s="105"/>
    </row>
    <row r="134" spans="2:6" s="2" customFormat="1" x14ac:dyDescent="0.25">
      <c r="B134" s="105"/>
      <c r="C134" s="105"/>
      <c r="D134" s="105"/>
      <c r="E134" s="105"/>
      <c r="F134" s="105"/>
    </row>
    <row r="135" spans="2:6" s="2" customFormat="1" x14ac:dyDescent="0.25">
      <c r="B135" s="105"/>
      <c r="C135" s="105"/>
      <c r="D135" s="105"/>
      <c r="E135" s="105"/>
      <c r="F135" s="105"/>
    </row>
    <row r="136" spans="2:6" s="2" customFormat="1" x14ac:dyDescent="0.25">
      <c r="B136" s="105"/>
      <c r="C136" s="105"/>
      <c r="D136" s="105"/>
      <c r="E136" s="105"/>
      <c r="F136" s="105"/>
    </row>
    <row r="137" spans="2:6" s="2" customFormat="1" x14ac:dyDescent="0.25">
      <c r="B137" s="105"/>
      <c r="C137" s="105"/>
      <c r="D137" s="105"/>
      <c r="E137" s="105"/>
      <c r="F137" s="105"/>
    </row>
    <row r="138" spans="2:6" s="2" customFormat="1" x14ac:dyDescent="0.25">
      <c r="B138" s="105"/>
      <c r="C138" s="105"/>
      <c r="D138" s="105"/>
      <c r="E138" s="105"/>
      <c r="F138" s="105"/>
    </row>
    <row r="139" spans="2:6" s="2" customFormat="1" x14ac:dyDescent="0.25">
      <c r="B139" s="105"/>
      <c r="C139" s="105"/>
      <c r="D139" s="105"/>
      <c r="E139" s="105"/>
      <c r="F139" s="105"/>
    </row>
    <row r="140" spans="2:6" s="2" customFormat="1" x14ac:dyDescent="0.25">
      <c r="B140" s="105"/>
      <c r="C140" s="105"/>
      <c r="D140" s="105"/>
      <c r="E140" s="105"/>
      <c r="F140" s="105"/>
    </row>
    <row r="141" spans="2:6" s="2" customFormat="1" x14ac:dyDescent="0.25">
      <c r="B141" s="105"/>
      <c r="C141" s="105"/>
      <c r="D141" s="105"/>
      <c r="E141" s="105"/>
      <c r="F141" s="105"/>
    </row>
    <row r="142" spans="2:6" s="2" customFormat="1" x14ac:dyDescent="0.25">
      <c r="B142" s="105"/>
      <c r="C142" s="105"/>
      <c r="D142" s="105"/>
      <c r="E142" s="105"/>
      <c r="F142" s="105"/>
    </row>
    <row r="143" spans="2:6" s="2" customFormat="1" x14ac:dyDescent="0.25">
      <c r="B143" s="105"/>
      <c r="C143" s="105"/>
      <c r="D143" s="105"/>
      <c r="E143" s="105"/>
      <c r="F143" s="105"/>
    </row>
    <row r="144" spans="2:6" s="2" customFormat="1" x14ac:dyDescent="0.25">
      <c r="B144" s="105"/>
      <c r="C144" s="105"/>
      <c r="D144" s="105"/>
      <c r="E144" s="105"/>
      <c r="F144" s="105"/>
    </row>
    <row r="145" spans="2:6" s="2" customFormat="1" x14ac:dyDescent="0.25">
      <c r="B145" s="105"/>
      <c r="C145" s="105"/>
      <c r="D145" s="105"/>
      <c r="E145" s="105"/>
      <c r="F145" s="105"/>
    </row>
    <row r="146" spans="2:6" s="2" customFormat="1" x14ac:dyDescent="0.25">
      <c r="B146" s="105"/>
      <c r="C146" s="105"/>
      <c r="D146" s="105"/>
      <c r="E146" s="105"/>
      <c r="F146" s="105"/>
    </row>
    <row r="147" spans="2:6" s="2" customFormat="1" x14ac:dyDescent="0.25">
      <c r="B147" s="105"/>
      <c r="C147" s="105"/>
      <c r="D147" s="105"/>
      <c r="E147" s="105"/>
      <c r="F147" s="105"/>
    </row>
    <row r="148" spans="2:6" s="2" customFormat="1" x14ac:dyDescent="0.25">
      <c r="B148" s="105"/>
      <c r="C148" s="105"/>
      <c r="D148" s="105"/>
      <c r="E148" s="105"/>
      <c r="F148" s="105"/>
    </row>
    <row r="149" spans="2:6" s="2" customFormat="1" x14ac:dyDescent="0.25">
      <c r="B149" s="105"/>
      <c r="C149" s="105"/>
      <c r="D149" s="105"/>
      <c r="E149" s="105"/>
      <c r="F149" s="105"/>
    </row>
    <row r="150" spans="2:6" s="2" customFormat="1" x14ac:dyDescent="0.25">
      <c r="B150" s="105"/>
      <c r="C150" s="105"/>
      <c r="D150" s="105"/>
      <c r="E150" s="105"/>
      <c r="F150" s="105"/>
    </row>
    <row r="151" spans="2:6" s="2" customFormat="1" x14ac:dyDescent="0.25">
      <c r="B151" s="105"/>
      <c r="C151" s="105"/>
      <c r="D151" s="105"/>
      <c r="E151" s="105"/>
      <c r="F151" s="105"/>
    </row>
    <row r="152" spans="2:6" s="2" customFormat="1" x14ac:dyDescent="0.25">
      <c r="B152" s="105"/>
      <c r="C152" s="105"/>
      <c r="D152" s="105"/>
      <c r="E152" s="105"/>
      <c r="F152" s="105"/>
    </row>
    <row r="153" spans="2:6" s="2" customFormat="1" x14ac:dyDescent="0.25">
      <c r="B153" s="105"/>
      <c r="C153" s="105"/>
      <c r="D153" s="105"/>
      <c r="E153" s="105"/>
      <c r="F153" s="105"/>
    </row>
    <row r="154" spans="2:6" s="2" customFormat="1" x14ac:dyDescent="0.25">
      <c r="B154" s="105"/>
      <c r="C154" s="105"/>
      <c r="D154" s="105"/>
      <c r="E154" s="105"/>
      <c r="F154" s="105"/>
    </row>
    <row r="155" spans="2:6" s="2" customFormat="1" x14ac:dyDescent="0.25">
      <c r="B155" s="105"/>
      <c r="C155" s="105"/>
      <c r="D155" s="105"/>
      <c r="E155" s="105"/>
      <c r="F155" s="105"/>
    </row>
    <row r="156" spans="2:6" s="2" customFormat="1" x14ac:dyDescent="0.25">
      <c r="B156" s="105"/>
      <c r="C156" s="105"/>
      <c r="D156" s="105"/>
      <c r="E156" s="105"/>
      <c r="F156" s="105"/>
    </row>
    <row r="157" spans="2:6" s="2" customFormat="1" x14ac:dyDescent="0.25">
      <c r="B157" s="105"/>
      <c r="C157" s="105"/>
      <c r="D157" s="105"/>
      <c r="E157" s="105"/>
      <c r="F157" s="105"/>
    </row>
    <row r="158" spans="2:6" s="2" customFormat="1" x14ac:dyDescent="0.25">
      <c r="B158" s="105"/>
      <c r="C158" s="105"/>
      <c r="D158" s="105"/>
      <c r="E158" s="105"/>
      <c r="F158" s="105"/>
    </row>
    <row r="159" spans="2:6" s="2" customFormat="1" x14ac:dyDescent="0.25">
      <c r="B159" s="105"/>
      <c r="C159" s="105"/>
      <c r="D159" s="105"/>
      <c r="E159" s="105"/>
      <c r="F159" s="105"/>
    </row>
    <row r="160" spans="2:6" s="2" customFormat="1" x14ac:dyDescent="0.25">
      <c r="B160" s="105"/>
      <c r="C160" s="105"/>
      <c r="D160" s="105"/>
      <c r="E160" s="105"/>
      <c r="F160" s="105"/>
    </row>
    <row r="161" spans="2:6" s="2" customFormat="1" x14ac:dyDescent="0.25">
      <c r="B161" s="105"/>
      <c r="C161" s="105"/>
      <c r="D161" s="105"/>
      <c r="E161" s="105"/>
      <c r="F161" s="105"/>
    </row>
    <row r="162" spans="2:6" s="2" customFormat="1" x14ac:dyDescent="0.25">
      <c r="B162" s="105"/>
      <c r="C162" s="105"/>
      <c r="D162" s="105"/>
      <c r="E162" s="105"/>
      <c r="F162" s="105"/>
    </row>
    <row r="163" spans="2:6" s="2" customFormat="1" x14ac:dyDescent="0.25">
      <c r="B163" s="105"/>
      <c r="C163" s="105"/>
      <c r="D163" s="105"/>
      <c r="E163" s="105"/>
      <c r="F163" s="105"/>
    </row>
    <row r="164" spans="2:6" s="2" customFormat="1" x14ac:dyDescent="0.25">
      <c r="B164" s="105"/>
      <c r="C164" s="105"/>
      <c r="D164" s="105"/>
      <c r="E164" s="105"/>
      <c r="F164" s="105"/>
    </row>
    <row r="165" spans="2:6" s="2" customFormat="1" x14ac:dyDescent="0.25">
      <c r="B165" s="105"/>
      <c r="C165" s="105"/>
      <c r="D165" s="105"/>
      <c r="E165" s="105"/>
      <c r="F165" s="105"/>
    </row>
    <row r="166" spans="2:6" s="2" customFormat="1" x14ac:dyDescent="0.25">
      <c r="B166" s="105"/>
      <c r="C166" s="105"/>
      <c r="D166" s="105"/>
      <c r="E166" s="105"/>
      <c r="F166" s="105"/>
    </row>
    <row r="167" spans="2:6" s="2" customFormat="1" x14ac:dyDescent="0.25">
      <c r="B167" s="105"/>
      <c r="C167" s="105"/>
      <c r="D167" s="105"/>
      <c r="E167" s="105"/>
      <c r="F167" s="105"/>
    </row>
    <row r="168" spans="2:6" s="2" customFormat="1" x14ac:dyDescent="0.25">
      <c r="B168" s="105"/>
      <c r="C168" s="105"/>
      <c r="D168" s="105"/>
      <c r="E168" s="105"/>
      <c r="F168" s="105"/>
    </row>
    <row r="169" spans="2:6" s="2" customFormat="1" x14ac:dyDescent="0.25">
      <c r="B169" s="105"/>
      <c r="C169" s="105"/>
      <c r="D169" s="105"/>
      <c r="E169" s="105"/>
      <c r="F169" s="105"/>
    </row>
    <row r="170" spans="2:6" s="2" customFormat="1" x14ac:dyDescent="0.25">
      <c r="B170" s="105"/>
      <c r="C170" s="105"/>
      <c r="D170" s="105"/>
      <c r="E170" s="105"/>
      <c r="F170" s="105"/>
    </row>
    <row r="171" spans="2:6" s="2" customFormat="1" x14ac:dyDescent="0.25">
      <c r="B171" s="105"/>
      <c r="C171" s="105"/>
      <c r="D171" s="105"/>
      <c r="E171" s="105"/>
      <c r="F171" s="105"/>
    </row>
    <row r="172" spans="2:6" s="2" customFormat="1" x14ac:dyDescent="0.25">
      <c r="B172" s="105"/>
      <c r="C172" s="105"/>
      <c r="D172" s="105"/>
      <c r="E172" s="105"/>
      <c r="F172" s="105"/>
    </row>
    <row r="173" spans="2:6" s="2" customFormat="1" x14ac:dyDescent="0.25">
      <c r="B173" s="105"/>
      <c r="C173" s="105"/>
      <c r="D173" s="105"/>
      <c r="E173" s="105"/>
      <c r="F173" s="105"/>
    </row>
    <row r="174" spans="2:6" s="2" customFormat="1" x14ac:dyDescent="0.25">
      <c r="B174" s="105"/>
      <c r="C174" s="105"/>
      <c r="D174" s="105"/>
      <c r="E174" s="105"/>
      <c r="F174" s="105"/>
    </row>
    <row r="175" spans="2:6" s="2" customFormat="1" x14ac:dyDescent="0.25">
      <c r="B175" s="105"/>
      <c r="C175" s="105"/>
      <c r="D175" s="105"/>
      <c r="E175" s="105"/>
      <c r="F175" s="105"/>
    </row>
    <row r="176" spans="2:6" s="2" customFormat="1" x14ac:dyDescent="0.25">
      <c r="B176" s="105"/>
      <c r="C176" s="105"/>
      <c r="D176" s="105"/>
      <c r="E176" s="105"/>
      <c r="F176" s="105"/>
    </row>
    <row r="177" spans="2:6" s="2" customFormat="1" x14ac:dyDescent="0.25">
      <c r="B177" s="105"/>
      <c r="C177" s="105"/>
      <c r="D177" s="105"/>
      <c r="E177" s="105"/>
      <c r="F177" s="105"/>
    </row>
    <row r="178" spans="2:6" s="2" customFormat="1" x14ac:dyDescent="0.25">
      <c r="B178" s="105"/>
      <c r="C178" s="105"/>
      <c r="D178" s="105"/>
      <c r="E178" s="105"/>
      <c r="F178" s="105"/>
    </row>
    <row r="179" spans="2:6" s="2" customFormat="1" x14ac:dyDescent="0.25">
      <c r="B179" s="105"/>
      <c r="C179" s="105"/>
      <c r="D179" s="105"/>
      <c r="E179" s="105"/>
      <c r="F179" s="105"/>
    </row>
    <row r="180" spans="2:6" s="2" customFormat="1" x14ac:dyDescent="0.25">
      <c r="B180" s="105"/>
      <c r="C180" s="105"/>
      <c r="D180" s="105"/>
      <c r="E180" s="105"/>
      <c r="F180" s="105"/>
    </row>
    <row r="181" spans="2:6" s="2" customFormat="1" x14ac:dyDescent="0.25">
      <c r="B181" s="105"/>
      <c r="C181" s="105"/>
      <c r="D181" s="105"/>
      <c r="E181" s="105"/>
      <c r="F181" s="105"/>
    </row>
    <row r="182" spans="2:6" s="2" customFormat="1" x14ac:dyDescent="0.25">
      <c r="B182" s="105"/>
      <c r="C182" s="105"/>
      <c r="D182" s="105"/>
      <c r="E182" s="105"/>
      <c r="F182" s="105"/>
    </row>
    <row r="183" spans="2:6" s="2" customFormat="1" x14ac:dyDescent="0.25">
      <c r="B183" s="105"/>
      <c r="C183" s="105"/>
      <c r="D183" s="105"/>
      <c r="E183" s="105"/>
      <c r="F183" s="105"/>
    </row>
    <row r="184" spans="2:6" s="2" customFormat="1" x14ac:dyDescent="0.25">
      <c r="B184" s="105"/>
      <c r="C184" s="105"/>
      <c r="D184" s="105"/>
      <c r="E184" s="105"/>
      <c r="F184" s="105"/>
    </row>
    <row r="185" spans="2:6" s="2" customFormat="1" x14ac:dyDescent="0.25">
      <c r="B185" s="105"/>
      <c r="C185" s="105"/>
      <c r="D185" s="105"/>
      <c r="E185" s="105"/>
      <c r="F185" s="105"/>
    </row>
    <row r="186" spans="2:6" s="2" customFormat="1" x14ac:dyDescent="0.25">
      <c r="B186" s="105"/>
      <c r="C186" s="105"/>
      <c r="D186" s="105"/>
      <c r="E186" s="105"/>
      <c r="F186" s="105"/>
    </row>
    <row r="187" spans="2:6" s="2" customFormat="1" x14ac:dyDescent="0.25">
      <c r="B187" s="105"/>
      <c r="C187" s="105"/>
      <c r="D187" s="105"/>
      <c r="E187" s="105"/>
      <c r="F187" s="105"/>
    </row>
    <row r="188" spans="2:6" s="2" customFormat="1" x14ac:dyDescent="0.25">
      <c r="B188" s="105"/>
      <c r="C188" s="105"/>
      <c r="D188" s="105"/>
      <c r="E188" s="105"/>
      <c r="F188" s="105"/>
    </row>
    <row r="189" spans="2:6" s="2" customFormat="1" x14ac:dyDescent="0.25">
      <c r="B189" s="105"/>
      <c r="C189" s="105"/>
      <c r="D189" s="105"/>
      <c r="E189" s="105"/>
      <c r="F189" s="105"/>
    </row>
    <row r="190" spans="2:6" s="2" customFormat="1" x14ac:dyDescent="0.25">
      <c r="B190" s="105"/>
      <c r="C190" s="105"/>
      <c r="D190" s="105"/>
      <c r="E190" s="105"/>
      <c r="F190" s="105"/>
    </row>
    <row r="191" spans="2:6" s="2" customFormat="1" x14ac:dyDescent="0.25">
      <c r="B191" s="105"/>
      <c r="C191" s="105"/>
      <c r="D191" s="105"/>
      <c r="E191" s="105"/>
      <c r="F191" s="105"/>
    </row>
    <row r="192" spans="2:6" s="2" customFormat="1" x14ac:dyDescent="0.25">
      <c r="B192" s="105"/>
      <c r="C192" s="105"/>
      <c r="D192" s="105"/>
      <c r="E192" s="105"/>
      <c r="F192" s="105"/>
    </row>
    <row r="193" spans="2:6" s="2" customFormat="1" x14ac:dyDescent="0.25">
      <c r="B193" s="105"/>
      <c r="C193" s="105"/>
      <c r="D193" s="105"/>
      <c r="E193" s="105"/>
      <c r="F193" s="105"/>
    </row>
    <row r="194" spans="2:6" s="2" customFormat="1" x14ac:dyDescent="0.25">
      <c r="B194" s="105"/>
      <c r="C194" s="105"/>
      <c r="D194" s="105"/>
      <c r="E194" s="105"/>
      <c r="F194" s="105"/>
    </row>
    <row r="195" spans="2:6" s="2" customFormat="1" x14ac:dyDescent="0.25">
      <c r="B195" s="105"/>
      <c r="C195" s="105"/>
      <c r="D195" s="105"/>
      <c r="E195" s="105"/>
      <c r="F195" s="105"/>
    </row>
    <row r="196" spans="2:6" s="2" customFormat="1" x14ac:dyDescent="0.25">
      <c r="B196" s="105"/>
      <c r="C196" s="105"/>
      <c r="D196" s="105"/>
      <c r="E196" s="105"/>
      <c r="F196" s="105"/>
    </row>
    <row r="197" spans="2:6" s="2" customFormat="1" x14ac:dyDescent="0.25">
      <c r="B197" s="105"/>
      <c r="C197" s="105"/>
      <c r="D197" s="105"/>
      <c r="E197" s="105"/>
      <c r="F197" s="105"/>
    </row>
    <row r="198" spans="2:6" s="2" customFormat="1" x14ac:dyDescent="0.25">
      <c r="B198" s="105"/>
      <c r="C198" s="105"/>
      <c r="D198" s="105"/>
      <c r="E198" s="105"/>
      <c r="F198" s="105"/>
    </row>
    <row r="199" spans="2:6" s="2" customFormat="1" x14ac:dyDescent="0.25">
      <c r="B199" s="105"/>
      <c r="C199" s="105"/>
      <c r="D199" s="105"/>
      <c r="E199" s="105"/>
      <c r="F199" s="105"/>
    </row>
    <row r="200" spans="2:6" s="2" customFormat="1" x14ac:dyDescent="0.25">
      <c r="B200" s="105"/>
      <c r="C200" s="105"/>
      <c r="D200" s="105"/>
      <c r="E200" s="105"/>
      <c r="F200" s="105"/>
    </row>
    <row r="201" spans="2:6" s="2" customFormat="1" x14ac:dyDescent="0.25">
      <c r="B201" s="105"/>
      <c r="C201" s="105"/>
      <c r="D201" s="105"/>
      <c r="E201" s="105"/>
      <c r="F201" s="105"/>
    </row>
    <row r="202" spans="2:6" s="2" customFormat="1" x14ac:dyDescent="0.25">
      <c r="B202" s="105"/>
      <c r="C202" s="105"/>
      <c r="D202" s="105"/>
      <c r="E202" s="105"/>
      <c r="F202" s="105"/>
    </row>
    <row r="203" spans="2:6" s="2" customFormat="1" x14ac:dyDescent="0.25">
      <c r="B203" s="105"/>
      <c r="C203" s="105"/>
      <c r="D203" s="105"/>
      <c r="E203" s="105"/>
      <c r="F203" s="105"/>
    </row>
    <row r="204" spans="2:6" s="2" customFormat="1" x14ac:dyDescent="0.25">
      <c r="B204" s="105"/>
      <c r="C204" s="105"/>
      <c r="D204" s="105"/>
      <c r="E204" s="105"/>
      <c r="F204" s="105"/>
    </row>
    <row r="205" spans="2:6" s="2" customFormat="1" x14ac:dyDescent="0.25">
      <c r="B205" s="105"/>
      <c r="C205" s="105"/>
      <c r="D205" s="105"/>
      <c r="E205" s="105"/>
      <c r="F205" s="105"/>
    </row>
    <row r="206" spans="2:6" s="2" customFormat="1" x14ac:dyDescent="0.25">
      <c r="B206" s="105"/>
      <c r="C206" s="105"/>
      <c r="D206" s="105"/>
      <c r="E206" s="105"/>
      <c r="F206" s="105"/>
    </row>
    <row r="207" spans="2:6" s="2" customFormat="1" x14ac:dyDescent="0.25">
      <c r="B207" s="105"/>
      <c r="C207" s="105"/>
      <c r="D207" s="105"/>
      <c r="E207" s="105"/>
      <c r="F207" s="105"/>
    </row>
    <row r="208" spans="2:6" s="2" customFormat="1" x14ac:dyDescent="0.25">
      <c r="B208" s="105"/>
      <c r="C208" s="105"/>
      <c r="D208" s="105"/>
      <c r="E208" s="105"/>
      <c r="F208" s="105"/>
    </row>
    <row r="209" spans="2:6" s="2" customFormat="1" x14ac:dyDescent="0.25">
      <c r="B209" s="105"/>
      <c r="C209" s="105"/>
      <c r="D209" s="105"/>
      <c r="E209" s="105"/>
      <c r="F209" s="105"/>
    </row>
    <row r="210" spans="2:6" s="2" customFormat="1" x14ac:dyDescent="0.25">
      <c r="B210" s="105"/>
      <c r="C210" s="105"/>
      <c r="D210" s="105"/>
      <c r="E210" s="105"/>
      <c r="F210" s="105"/>
    </row>
    <row r="211" spans="2:6" s="2" customFormat="1" x14ac:dyDescent="0.25">
      <c r="B211" s="105"/>
      <c r="C211" s="105"/>
      <c r="D211" s="105"/>
      <c r="E211" s="105"/>
      <c r="F211" s="105"/>
    </row>
    <row r="212" spans="2:6" s="2" customFormat="1" x14ac:dyDescent="0.25">
      <c r="B212" s="105"/>
      <c r="C212" s="105"/>
      <c r="D212" s="105"/>
      <c r="E212" s="105"/>
      <c r="F212" s="105"/>
    </row>
    <row r="213" spans="2:6" s="2" customFormat="1" x14ac:dyDescent="0.25">
      <c r="B213" s="105"/>
      <c r="C213" s="105"/>
      <c r="D213" s="105"/>
      <c r="E213" s="105"/>
      <c r="F213" s="105"/>
    </row>
    <row r="214" spans="2:6" s="2" customFormat="1" x14ac:dyDescent="0.25">
      <c r="B214" s="105"/>
      <c r="C214" s="105"/>
      <c r="D214" s="105"/>
      <c r="E214" s="105"/>
      <c r="F214" s="105"/>
    </row>
    <row r="215" spans="2:6" s="2" customFormat="1" x14ac:dyDescent="0.25">
      <c r="B215" s="105"/>
      <c r="C215" s="105"/>
      <c r="D215" s="105"/>
      <c r="E215" s="105"/>
      <c r="F215" s="105"/>
    </row>
    <row r="216" spans="2:6" s="2" customFormat="1" x14ac:dyDescent="0.25">
      <c r="B216" s="105"/>
      <c r="C216" s="105"/>
      <c r="D216" s="105"/>
      <c r="E216" s="105"/>
      <c r="F216" s="105"/>
    </row>
    <row r="217" spans="2:6" s="2" customFormat="1" x14ac:dyDescent="0.25">
      <c r="B217" s="105"/>
      <c r="C217" s="105"/>
      <c r="D217" s="105"/>
      <c r="E217" s="105"/>
      <c r="F217" s="105"/>
    </row>
    <row r="218" spans="2:6" s="2" customFormat="1" x14ac:dyDescent="0.25">
      <c r="B218" s="105"/>
      <c r="C218" s="105"/>
      <c r="D218" s="105"/>
      <c r="E218" s="105"/>
      <c r="F218" s="105"/>
    </row>
    <row r="219" spans="2:6" s="2" customFormat="1" x14ac:dyDescent="0.25">
      <c r="B219" s="105"/>
      <c r="C219" s="105"/>
      <c r="D219" s="105"/>
      <c r="E219" s="105"/>
      <c r="F219" s="105"/>
    </row>
    <row r="220" spans="2:6" s="2" customFormat="1" x14ac:dyDescent="0.25">
      <c r="B220" s="105"/>
      <c r="C220" s="105"/>
      <c r="D220" s="105"/>
      <c r="E220" s="105"/>
      <c r="F220" s="105"/>
    </row>
    <row r="221" spans="2:6" s="2" customFormat="1" x14ac:dyDescent="0.25">
      <c r="B221" s="105"/>
      <c r="C221" s="105"/>
      <c r="D221" s="105"/>
      <c r="E221" s="105"/>
      <c r="F221" s="105"/>
    </row>
    <row r="222" spans="2:6" s="2" customFormat="1" x14ac:dyDescent="0.25">
      <c r="B222" s="105"/>
      <c r="C222" s="105"/>
      <c r="D222" s="105"/>
      <c r="E222" s="105"/>
      <c r="F222" s="105"/>
    </row>
    <row r="223" spans="2:6" s="2" customFormat="1" x14ac:dyDescent="0.25">
      <c r="B223" s="105"/>
      <c r="C223" s="105"/>
      <c r="D223" s="105"/>
      <c r="E223" s="105"/>
      <c r="F223" s="105"/>
    </row>
    <row r="224" spans="2:6" s="2" customFormat="1" x14ac:dyDescent="0.25">
      <c r="B224" s="105"/>
      <c r="C224" s="105"/>
      <c r="D224" s="105"/>
      <c r="E224" s="105"/>
      <c r="F224" s="105"/>
    </row>
    <row r="225" spans="2:6" s="2" customFormat="1" x14ac:dyDescent="0.25">
      <c r="B225" s="105"/>
      <c r="C225" s="105"/>
      <c r="D225" s="105"/>
      <c r="E225" s="105"/>
      <c r="F225" s="105"/>
    </row>
    <row r="226" spans="2:6" s="2" customFormat="1" x14ac:dyDescent="0.25">
      <c r="B226" s="105"/>
      <c r="C226" s="105"/>
      <c r="D226" s="105"/>
      <c r="E226" s="105"/>
      <c r="F226" s="105"/>
    </row>
    <row r="227" spans="2:6" s="2" customFormat="1" x14ac:dyDescent="0.25">
      <c r="B227" s="105"/>
      <c r="C227" s="105"/>
      <c r="D227" s="105"/>
      <c r="E227" s="105"/>
      <c r="F227" s="105"/>
    </row>
    <row r="228" spans="2:6" s="2" customFormat="1" x14ac:dyDescent="0.25">
      <c r="B228" s="105"/>
      <c r="C228" s="105"/>
      <c r="D228" s="105"/>
      <c r="E228" s="105"/>
      <c r="F228" s="105"/>
    </row>
    <row r="229" spans="2:6" s="2" customFormat="1" x14ac:dyDescent="0.25">
      <c r="B229" s="105"/>
      <c r="C229" s="105"/>
      <c r="D229" s="105"/>
      <c r="E229" s="105"/>
      <c r="F229" s="105"/>
    </row>
    <row r="230" spans="2:6" s="2" customFormat="1" x14ac:dyDescent="0.25">
      <c r="B230" s="105"/>
      <c r="C230" s="105"/>
      <c r="D230" s="105"/>
      <c r="E230" s="105"/>
      <c r="F230" s="105"/>
    </row>
    <row r="231" spans="2:6" s="2" customFormat="1" x14ac:dyDescent="0.25">
      <c r="B231" s="105"/>
      <c r="C231" s="105"/>
      <c r="D231" s="105"/>
      <c r="E231" s="105"/>
      <c r="F231" s="105"/>
    </row>
  </sheetData>
  <mergeCells count="3">
    <mergeCell ref="C5:E5"/>
    <mergeCell ref="F5:H5"/>
    <mergeCell ref="A15:M15"/>
  </mergeCells>
  <phoneticPr fontId="16" type="noConversion"/>
  <hyperlinks>
    <hyperlink ref="C1" location="Innhold!A1" display="Innhold og tegnforklaring" xr:uid="{6564F106-7FF8-4F25-BC95-0A3BBDF3D798}"/>
  </hyperlinks>
  <pageMargins left="0.19685039370078741" right="0.19685039370078741" top="0.74803149606299213" bottom="0.98425196850393704" header="0.51181102362204722" footer="0.51181102362204722"/>
  <pageSetup paperSize="9" orientation="landscape" r:id="rId1"/>
  <headerFooter alignWithMargins="0"/>
  <ignoredErrors>
    <ignoredError sqref="F1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4"/>
  <sheetViews>
    <sheetView showGridLines="0" zoomScaleNormal="100" workbookViewId="0"/>
  </sheetViews>
  <sheetFormatPr baseColWidth="10" defaultColWidth="11.453125" defaultRowHeight="12.5" x14ac:dyDescent="0.25"/>
  <cols>
    <col min="1" max="1" width="33.7265625" customWidth="1"/>
    <col min="2" max="6" width="8.54296875" customWidth="1"/>
    <col min="7" max="7" width="13.1796875" customWidth="1"/>
    <col min="8" max="8" width="8.54296875" bestFit="1" customWidth="1"/>
    <col min="11" max="12" width="12.26953125" bestFit="1" customWidth="1"/>
    <col min="13" max="14" width="11.54296875" bestFit="1" customWidth="1"/>
    <col min="15" max="15" width="12.26953125" bestFit="1" customWidth="1"/>
  </cols>
  <sheetData>
    <row r="1" spans="1:15" ht="13" x14ac:dyDescent="0.3">
      <c r="A1" s="31" t="s">
        <v>157</v>
      </c>
      <c r="E1" s="233" t="s">
        <v>24</v>
      </c>
    </row>
    <row r="2" spans="1:15" s="2" customFormat="1" ht="18" x14ac:dyDescent="0.4">
      <c r="A2" s="48" t="s">
        <v>43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 s="1" customFormat="1" ht="18.5" x14ac:dyDescent="0.45">
      <c r="A3" s="49" t="s">
        <v>158</v>
      </c>
    </row>
    <row r="4" spans="1:15" s="2" customFormat="1" x14ac:dyDescent="0.25">
      <c r="A4" s="105"/>
      <c r="B4" s="105"/>
      <c r="C4" s="156"/>
      <c r="D4" s="156"/>
      <c r="E4" s="156"/>
      <c r="F4" s="156"/>
      <c r="G4" s="156"/>
      <c r="H4" s="156"/>
      <c r="I4" s="105"/>
      <c r="J4" s="105"/>
      <c r="K4" s="105"/>
      <c r="L4" s="105"/>
      <c r="M4" s="105"/>
      <c r="N4" s="105"/>
      <c r="O4" s="105"/>
    </row>
    <row r="5" spans="1:15" s="2" customFormat="1" ht="14" x14ac:dyDescent="0.3">
      <c r="A5" s="40"/>
      <c r="B5" s="15"/>
      <c r="C5" s="271" t="s">
        <v>26</v>
      </c>
      <c r="D5" s="271"/>
      <c r="E5" s="271"/>
      <c r="F5" s="271" t="s">
        <v>27</v>
      </c>
      <c r="G5" s="271"/>
      <c r="H5" s="272"/>
      <c r="I5" s="105"/>
      <c r="J5" s="105"/>
      <c r="K5" s="105"/>
      <c r="L5" s="105"/>
      <c r="M5" s="105"/>
      <c r="N5" s="105"/>
      <c r="O5" s="105"/>
    </row>
    <row r="6" spans="1:15" s="2" customFormat="1" ht="14" x14ac:dyDescent="0.3">
      <c r="A6" s="41"/>
      <c r="B6" s="157" t="s">
        <v>28</v>
      </c>
      <c r="C6" s="33" t="s">
        <v>28</v>
      </c>
      <c r="D6" s="53" t="s">
        <v>29</v>
      </c>
      <c r="E6" s="33" t="s">
        <v>30</v>
      </c>
      <c r="F6" s="33" t="s">
        <v>28</v>
      </c>
      <c r="G6" s="39" t="s">
        <v>31</v>
      </c>
      <c r="H6" s="39" t="s">
        <v>32</v>
      </c>
      <c r="I6" s="105"/>
      <c r="J6" s="105"/>
      <c r="K6" s="105"/>
      <c r="L6" s="105"/>
      <c r="M6" s="105"/>
      <c r="N6" s="105"/>
      <c r="O6" s="105"/>
    </row>
    <row r="7" spans="1:15" s="2" customFormat="1" ht="14" x14ac:dyDescent="0.3">
      <c r="A7" s="41"/>
      <c r="B7" s="157"/>
      <c r="C7" s="33"/>
      <c r="D7" s="53" t="s">
        <v>33</v>
      </c>
      <c r="E7" s="33" t="s">
        <v>34</v>
      </c>
      <c r="F7" s="33"/>
      <c r="G7" s="39" t="s">
        <v>35</v>
      </c>
      <c r="H7" s="39" t="s">
        <v>36</v>
      </c>
      <c r="I7" s="105"/>
      <c r="J7" s="105"/>
      <c r="K7" s="105"/>
      <c r="L7" s="105"/>
      <c r="M7" s="105"/>
      <c r="N7" s="105"/>
      <c r="O7" s="105"/>
    </row>
    <row r="8" spans="1:15" s="2" customFormat="1" ht="14" x14ac:dyDescent="0.3">
      <c r="A8" s="203" t="s">
        <v>44</v>
      </c>
      <c r="B8" s="27"/>
      <c r="C8" s="28"/>
      <c r="D8" s="29" t="s">
        <v>38</v>
      </c>
      <c r="E8" s="29" t="s">
        <v>38</v>
      </c>
      <c r="F8" s="29"/>
      <c r="G8" s="39"/>
      <c r="H8" s="32"/>
      <c r="I8" s="105"/>
      <c r="J8" s="105"/>
      <c r="K8" s="105"/>
      <c r="L8" s="105"/>
      <c r="M8" s="105"/>
      <c r="N8" s="105"/>
      <c r="O8" s="105"/>
    </row>
    <row r="9" spans="1:15" s="2" customFormat="1" x14ac:dyDescent="0.25">
      <c r="A9" s="204" t="s">
        <v>45</v>
      </c>
      <c r="B9" s="234">
        <f>C9+F9</f>
        <v>3464.143</v>
      </c>
      <c r="C9" s="235">
        <f>SUM(D9:E9)</f>
        <v>3396.614</v>
      </c>
      <c r="D9" s="236">
        <v>2534.8989999999999</v>
      </c>
      <c r="E9" s="236">
        <v>861.71500000000003</v>
      </c>
      <c r="F9" s="254">
        <f>SUM(G9:H9)</f>
        <v>67.529000000000011</v>
      </c>
      <c r="G9" s="239">
        <v>64.126000000000005</v>
      </c>
      <c r="H9" s="239">
        <v>3.403</v>
      </c>
      <c r="I9" s="105"/>
      <c r="J9" s="105"/>
      <c r="K9" s="105"/>
      <c r="L9" s="105"/>
      <c r="M9" s="105"/>
      <c r="N9" s="105"/>
      <c r="O9" s="105"/>
    </row>
    <row r="10" spans="1:15" s="1" customFormat="1" ht="13" x14ac:dyDescent="0.3">
      <c r="A10" s="205" t="s">
        <v>46</v>
      </c>
      <c r="B10" s="234">
        <f t="shared" ref="B10:B12" si="0">C10+F10</f>
        <v>1019.235</v>
      </c>
      <c r="C10" s="240">
        <f t="shared" ref="C10:C12" si="1">SUM(D10:E10)</f>
        <v>1019.133</v>
      </c>
      <c r="D10" s="236">
        <v>699.39700000000005</v>
      </c>
      <c r="E10" s="236">
        <v>319.73599999999999</v>
      </c>
      <c r="F10" s="255">
        <f t="shared" ref="F10:F12" si="2">SUM(G10:H10)</f>
        <v>0.10199999999999999</v>
      </c>
      <c r="G10" s="242">
        <v>0.10199999999999999</v>
      </c>
      <c r="H10" s="242">
        <v>0</v>
      </c>
    </row>
    <row r="11" spans="1:15" s="1" customFormat="1" ht="13" x14ac:dyDescent="0.3">
      <c r="A11" s="205" t="s">
        <v>47</v>
      </c>
      <c r="B11" s="234">
        <f t="shared" si="0"/>
        <v>376.58900000000006</v>
      </c>
      <c r="C11" s="240">
        <f t="shared" si="1"/>
        <v>376.58900000000006</v>
      </c>
      <c r="D11" s="236">
        <v>288.17700000000002</v>
      </c>
      <c r="E11" s="236">
        <v>88.412000000000006</v>
      </c>
      <c r="F11" s="255">
        <f t="shared" si="2"/>
        <v>0</v>
      </c>
      <c r="G11" s="242">
        <v>0</v>
      </c>
      <c r="H11" s="242">
        <v>0</v>
      </c>
    </row>
    <row r="12" spans="1:15" s="1" customFormat="1" ht="13" x14ac:dyDescent="0.3">
      <c r="A12" s="205" t="s">
        <v>48</v>
      </c>
      <c r="B12" s="234">
        <f t="shared" si="0"/>
        <v>408.15000000000003</v>
      </c>
      <c r="C12" s="240">
        <f t="shared" si="1"/>
        <v>408.15000000000003</v>
      </c>
      <c r="D12" s="236">
        <v>289.09500000000003</v>
      </c>
      <c r="E12" s="236">
        <v>119.05500000000001</v>
      </c>
      <c r="F12" s="255">
        <f t="shared" si="2"/>
        <v>0</v>
      </c>
      <c r="G12" s="242">
        <v>0</v>
      </c>
      <c r="H12" s="242">
        <v>0</v>
      </c>
    </row>
    <row r="13" spans="1:15" s="1" customFormat="1" ht="13" x14ac:dyDescent="0.3">
      <c r="A13" s="206" t="s">
        <v>28</v>
      </c>
      <c r="B13" s="244">
        <f t="shared" ref="B13:F13" si="3">SUM(B9:B12)</f>
        <v>5268.1169999999993</v>
      </c>
      <c r="C13" s="244">
        <f t="shared" si="3"/>
        <v>5200.4859999999999</v>
      </c>
      <c r="D13" s="244">
        <f t="shared" si="3"/>
        <v>3811.5680000000002</v>
      </c>
      <c r="E13" s="245">
        <f t="shared" si="3"/>
        <v>1388.9180000000001</v>
      </c>
      <c r="F13" s="245">
        <f t="shared" si="3"/>
        <v>67.631000000000014</v>
      </c>
      <c r="G13" s="256">
        <f>SUM(G9:G12)</f>
        <v>64.228000000000009</v>
      </c>
      <c r="H13" s="246">
        <f>SUM(H9:H12)</f>
        <v>3.403</v>
      </c>
    </row>
    <row r="14" spans="1:15" s="1" customFormat="1" ht="13" x14ac:dyDescent="0.3">
      <c r="B14" s="3"/>
      <c r="C14" s="3"/>
      <c r="D14" s="3"/>
      <c r="E14" s="3"/>
      <c r="F14" s="3"/>
      <c r="G14" s="3"/>
      <c r="H14" s="3"/>
      <c r="J14"/>
      <c r="K14"/>
      <c r="L14"/>
      <c r="M14"/>
      <c r="N14"/>
      <c r="O14"/>
    </row>
    <row r="15" spans="1:15" s="2" customFormat="1" ht="12.75" customHeight="1" x14ac:dyDescent="0.35">
      <c r="A15" s="124" t="s">
        <v>49</v>
      </c>
      <c r="B15" s="154"/>
      <c r="C15" s="154"/>
      <c r="D15" s="154"/>
      <c r="E15" s="154"/>
      <c r="F15" s="154"/>
      <c r="G15" s="154"/>
      <c r="H15" s="154"/>
      <c r="I15" s="154"/>
      <c r="J15"/>
      <c r="K15"/>
      <c r="L15"/>
      <c r="M15"/>
      <c r="N15"/>
      <c r="O15"/>
    </row>
    <row r="17" spans="1:15" s="1" customFormat="1" ht="13" x14ac:dyDescent="0.3">
      <c r="A17" s="25" t="s">
        <v>159</v>
      </c>
      <c r="B17" s="11"/>
      <c r="C17" s="11"/>
      <c r="D17" s="11"/>
      <c r="E17" s="11"/>
      <c r="F17" s="11"/>
      <c r="G17" s="11"/>
      <c r="H17" s="11"/>
      <c r="I17" s="4"/>
      <c r="J17"/>
      <c r="K17"/>
      <c r="L17"/>
      <c r="M17"/>
      <c r="N17"/>
      <c r="O17"/>
    </row>
    <row r="19" spans="1:15" x14ac:dyDescent="0.25">
      <c r="B19" s="144"/>
    </row>
    <row r="20" spans="1:15" x14ac:dyDescent="0.25">
      <c r="A20" s="268" t="s">
        <v>185</v>
      </c>
    </row>
    <row r="21" spans="1:15" x14ac:dyDescent="0.25">
      <c r="A21" s="268" t="s">
        <v>188</v>
      </c>
    </row>
    <row r="22" spans="1:15" x14ac:dyDescent="0.25">
      <c r="A22" s="268" t="s">
        <v>178</v>
      </c>
    </row>
    <row r="23" spans="1:15" x14ac:dyDescent="0.25">
      <c r="A23" s="268" t="s">
        <v>187</v>
      </c>
    </row>
    <row r="24" spans="1:15" x14ac:dyDescent="0.25">
      <c r="A24" s="268" t="s">
        <v>179</v>
      </c>
    </row>
  </sheetData>
  <mergeCells count="2">
    <mergeCell ref="C5:E5"/>
    <mergeCell ref="F5:H5"/>
  </mergeCells>
  <hyperlinks>
    <hyperlink ref="E1" location="Innhold!A1" display="Innhold og tegnforklaring" xr:uid="{6CDA7F7A-F138-41C7-BA8B-2F9D4FC72D09}"/>
  </hyperlinks>
  <pageMargins left="0.27559055118110237" right="0.19685039370078741" top="0.98425196850393704" bottom="0.98425196850393704" header="0.51181102362204722" footer="0.51181102362204722"/>
  <pageSetup paperSize="9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0"/>
  <sheetViews>
    <sheetView showGridLines="0" zoomScaleNormal="100" workbookViewId="0"/>
  </sheetViews>
  <sheetFormatPr baseColWidth="10" defaultColWidth="11.453125" defaultRowHeight="12.5" x14ac:dyDescent="0.25"/>
  <cols>
    <col min="1" max="1" width="33.7265625" customWidth="1"/>
    <col min="2" max="6" width="8.54296875" customWidth="1"/>
    <col min="7" max="7" width="13.7265625" customWidth="1"/>
    <col min="8" max="8" width="9.1796875" customWidth="1"/>
    <col min="11" max="11" width="12.81640625" bestFit="1" customWidth="1"/>
    <col min="12" max="14" width="11.54296875" bestFit="1" customWidth="1"/>
    <col min="15" max="15" width="12.81640625" bestFit="1" customWidth="1"/>
  </cols>
  <sheetData>
    <row r="1" spans="1:15" ht="13" x14ac:dyDescent="0.3">
      <c r="A1" s="31" t="s">
        <v>157</v>
      </c>
      <c r="E1" s="233" t="s">
        <v>24</v>
      </c>
    </row>
    <row r="2" spans="1:15" s="2" customFormat="1" ht="18" x14ac:dyDescent="0.4">
      <c r="A2" s="48" t="s">
        <v>50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 s="1" customFormat="1" ht="18.5" x14ac:dyDescent="0.45">
      <c r="A3" s="49" t="s">
        <v>51</v>
      </c>
    </row>
    <row r="4" spans="1:15" s="1" customFormat="1" ht="15.5" x14ac:dyDescent="0.35">
      <c r="A4" s="49" t="s">
        <v>160</v>
      </c>
    </row>
    <row r="5" spans="1:15" s="2" customFormat="1" x14ac:dyDescent="0.25">
      <c r="A5" s="105"/>
      <c r="B5" s="105"/>
      <c r="C5" s="156"/>
      <c r="D5" s="156"/>
      <c r="E5" s="156"/>
      <c r="F5" s="156"/>
      <c r="G5" s="156"/>
      <c r="H5" s="156"/>
      <c r="I5" s="105"/>
      <c r="J5" s="105"/>
      <c r="K5" s="105"/>
      <c r="L5" s="105"/>
      <c r="M5" s="105"/>
      <c r="N5" s="105"/>
      <c r="O5" s="105"/>
    </row>
    <row r="6" spans="1:15" s="2" customFormat="1" ht="14" x14ac:dyDescent="0.3">
      <c r="A6" s="40"/>
      <c r="B6" s="15"/>
      <c r="C6" s="271" t="s">
        <v>26</v>
      </c>
      <c r="D6" s="271"/>
      <c r="E6" s="271"/>
      <c r="F6" s="271" t="s">
        <v>27</v>
      </c>
      <c r="G6" s="271"/>
      <c r="H6" s="272"/>
      <c r="I6" s="105"/>
      <c r="J6" s="105"/>
      <c r="K6" s="105"/>
      <c r="L6" s="105"/>
      <c r="M6" s="105"/>
      <c r="N6" s="105"/>
      <c r="O6" s="105"/>
    </row>
    <row r="7" spans="1:15" s="2" customFormat="1" ht="14" x14ac:dyDescent="0.3">
      <c r="A7" s="41"/>
      <c r="B7" s="157" t="s">
        <v>28</v>
      </c>
      <c r="C7" s="33" t="s">
        <v>28</v>
      </c>
      <c r="D7" s="53" t="s">
        <v>29</v>
      </c>
      <c r="E7" s="33" t="s">
        <v>30</v>
      </c>
      <c r="F7" s="33" t="s">
        <v>28</v>
      </c>
      <c r="G7" s="39" t="s">
        <v>31</v>
      </c>
      <c r="H7" s="39" t="s">
        <v>52</v>
      </c>
      <c r="I7" s="105"/>
      <c r="J7" s="105"/>
      <c r="K7" s="105"/>
      <c r="L7" s="105"/>
      <c r="M7" s="105"/>
      <c r="N7" s="105"/>
      <c r="O7" s="105"/>
    </row>
    <row r="8" spans="1:15" s="2" customFormat="1" ht="14" x14ac:dyDescent="0.3">
      <c r="A8" s="41"/>
      <c r="B8" s="157"/>
      <c r="C8" s="33"/>
      <c r="D8" s="53" t="s">
        <v>33</v>
      </c>
      <c r="E8" s="33" t="s">
        <v>34</v>
      </c>
      <c r="F8" s="33"/>
      <c r="G8" s="39" t="s">
        <v>35</v>
      </c>
      <c r="H8" s="39" t="s">
        <v>36</v>
      </c>
      <c r="I8" s="105"/>
      <c r="J8" s="105"/>
      <c r="K8" s="105"/>
      <c r="L8" s="105"/>
      <c r="M8" s="105"/>
      <c r="N8" s="105"/>
      <c r="O8" s="105"/>
    </row>
    <row r="9" spans="1:15" s="2" customFormat="1" ht="14" x14ac:dyDescent="0.3">
      <c r="A9" s="203" t="s">
        <v>44</v>
      </c>
      <c r="B9" s="27"/>
      <c r="C9" s="28"/>
      <c r="D9" s="29" t="s">
        <v>38</v>
      </c>
      <c r="E9" s="29" t="s">
        <v>38</v>
      </c>
      <c r="F9" s="29"/>
      <c r="G9" s="29"/>
      <c r="H9" s="39"/>
      <c r="I9" s="105"/>
      <c r="J9"/>
      <c r="K9"/>
      <c r="L9"/>
      <c r="M9"/>
      <c r="N9"/>
      <c r="O9"/>
    </row>
    <row r="10" spans="1:15" s="2" customFormat="1" x14ac:dyDescent="0.25">
      <c r="A10" s="204" t="s">
        <v>45</v>
      </c>
      <c r="B10" s="234">
        <f>C10+F10</f>
        <v>2617.1750000000002</v>
      </c>
      <c r="C10" s="235">
        <f>SUM(D10:E10)</f>
        <v>2557.1750000000002</v>
      </c>
      <c r="D10" s="236">
        <v>1882.4030000000002</v>
      </c>
      <c r="E10" s="237">
        <v>674.77200000000005</v>
      </c>
      <c r="F10" s="235">
        <f>SUM(G10:H10)</f>
        <v>60</v>
      </c>
      <c r="G10" s="238">
        <v>60</v>
      </c>
      <c r="H10" s="239">
        <v>0</v>
      </c>
      <c r="I10" s="105"/>
      <c r="J10"/>
      <c r="K10"/>
      <c r="L10"/>
      <c r="M10"/>
      <c r="N10"/>
      <c r="O10"/>
    </row>
    <row r="11" spans="1:15" s="1" customFormat="1" ht="13" x14ac:dyDescent="0.3">
      <c r="A11" s="205" t="s">
        <v>46</v>
      </c>
      <c r="B11" s="234">
        <f t="shared" ref="B11:B13" si="0">C11+F11</f>
        <v>923.93600000000015</v>
      </c>
      <c r="C11" s="240">
        <f t="shared" ref="C11:C13" si="1">SUM(D11:E11)</f>
        <v>923.93600000000015</v>
      </c>
      <c r="D11" s="236">
        <v>620.12300000000005</v>
      </c>
      <c r="E11" s="237">
        <v>303.81300000000005</v>
      </c>
      <c r="F11" s="240">
        <f t="shared" ref="F11:F13" si="2">SUM(G11:H11)</f>
        <v>0</v>
      </c>
      <c r="G11" s="241">
        <v>0</v>
      </c>
      <c r="H11" s="241">
        <v>0</v>
      </c>
      <c r="J11"/>
      <c r="K11"/>
      <c r="L11"/>
      <c r="M11"/>
      <c r="N11"/>
      <c r="O11"/>
    </row>
    <row r="12" spans="1:15" s="1" customFormat="1" ht="13" x14ac:dyDescent="0.3">
      <c r="A12" s="205" t="s">
        <v>47</v>
      </c>
      <c r="B12" s="234">
        <f t="shared" si="0"/>
        <v>297.81199999999995</v>
      </c>
      <c r="C12" s="240">
        <f t="shared" si="1"/>
        <v>297.81199999999995</v>
      </c>
      <c r="D12" s="236">
        <v>228.41699999999997</v>
      </c>
      <c r="E12" s="237">
        <v>69.394999999999996</v>
      </c>
      <c r="F12" s="240">
        <f t="shared" si="2"/>
        <v>0</v>
      </c>
      <c r="G12" s="241">
        <v>0</v>
      </c>
      <c r="H12" s="242">
        <v>0</v>
      </c>
      <c r="J12"/>
      <c r="K12"/>
      <c r="L12"/>
      <c r="M12"/>
      <c r="N12"/>
      <c r="O12"/>
    </row>
    <row r="13" spans="1:15" s="1" customFormat="1" ht="13" x14ac:dyDescent="0.3">
      <c r="A13" s="205" t="s">
        <v>48</v>
      </c>
      <c r="B13" s="234">
        <f t="shared" si="0"/>
        <v>328.05700000000002</v>
      </c>
      <c r="C13" s="240">
        <f t="shared" si="1"/>
        <v>328.05700000000002</v>
      </c>
      <c r="D13" s="236">
        <v>231.41800000000001</v>
      </c>
      <c r="E13" s="237">
        <v>96.638999999999982</v>
      </c>
      <c r="F13" s="240">
        <f t="shared" si="2"/>
        <v>0</v>
      </c>
      <c r="G13" s="238">
        <v>0</v>
      </c>
      <c r="H13" s="243">
        <v>0</v>
      </c>
      <c r="J13"/>
      <c r="K13"/>
      <c r="L13"/>
      <c r="M13"/>
      <c r="N13"/>
      <c r="O13"/>
    </row>
    <row r="14" spans="1:15" s="1" customFormat="1" ht="13" x14ac:dyDescent="0.3">
      <c r="A14" s="206" t="s">
        <v>28</v>
      </c>
      <c r="B14" s="244">
        <f>SUM(B10:B13)</f>
        <v>4166.9800000000005</v>
      </c>
      <c r="C14" s="244">
        <f t="shared" ref="C14:E14" si="3">SUM(C10:C13)</f>
        <v>4106.9800000000005</v>
      </c>
      <c r="D14" s="244">
        <f t="shared" si="3"/>
        <v>2962.3610000000003</v>
      </c>
      <c r="E14" s="244">
        <f t="shared" si="3"/>
        <v>1144.6189999999999</v>
      </c>
      <c r="F14" s="244">
        <f>SUM(F10:F13)</f>
        <v>60</v>
      </c>
      <c r="G14" s="245">
        <f>SUM(G10:G13)</f>
        <v>60</v>
      </c>
      <c r="H14" s="246">
        <f>SUM(H10:H13)</f>
        <v>0</v>
      </c>
      <c r="J14"/>
      <c r="K14"/>
      <c r="L14"/>
      <c r="M14"/>
      <c r="N14"/>
      <c r="O14"/>
    </row>
    <row r="15" spans="1:15" s="1" customFormat="1" ht="13" x14ac:dyDescent="0.3">
      <c r="B15" s="3"/>
      <c r="C15" s="3"/>
      <c r="D15" s="3"/>
      <c r="E15" s="3"/>
      <c r="F15" s="3"/>
      <c r="G15" s="3"/>
      <c r="H15" s="3"/>
      <c r="J15"/>
      <c r="K15"/>
      <c r="L15"/>
      <c r="M15"/>
      <c r="N15"/>
      <c r="O15"/>
    </row>
    <row r="16" spans="1:15" s="2" customFormat="1" ht="12.75" customHeight="1" x14ac:dyDescent="0.3">
      <c r="A16" s="138" t="s">
        <v>53</v>
      </c>
      <c r="B16" s="154"/>
      <c r="C16" s="154"/>
      <c r="D16" s="154"/>
      <c r="E16" s="154"/>
      <c r="F16" s="154"/>
      <c r="G16" s="154"/>
      <c r="H16" s="154"/>
      <c r="I16" s="154"/>
      <c r="J16"/>
      <c r="K16"/>
      <c r="L16"/>
      <c r="M16"/>
      <c r="N16"/>
      <c r="O16"/>
    </row>
    <row r="18" spans="1:15" s="1" customFormat="1" ht="13" x14ac:dyDescent="0.3">
      <c r="A18" s="25" t="s">
        <v>159</v>
      </c>
      <c r="B18" s="11"/>
      <c r="C18" s="11"/>
      <c r="D18" s="11"/>
      <c r="E18" s="11"/>
      <c r="F18" s="11"/>
      <c r="G18" s="11"/>
      <c r="H18" s="11"/>
      <c r="I18" s="4"/>
      <c r="J18"/>
      <c r="K18"/>
      <c r="L18"/>
      <c r="M18"/>
      <c r="N18"/>
      <c r="O18"/>
    </row>
    <row r="19" spans="1:15" s="2" customFormat="1" x14ac:dyDescent="0.25">
      <c r="A19" s="105"/>
      <c r="B19"/>
      <c r="C19"/>
      <c r="D19"/>
      <c r="E19"/>
      <c r="F19" s="105"/>
      <c r="G19" s="105"/>
      <c r="H19" s="105"/>
      <c r="I19" s="105"/>
      <c r="J19" s="105"/>
      <c r="K19" s="105"/>
      <c r="L19" s="105"/>
      <c r="M19" s="105"/>
      <c r="N19" s="105"/>
      <c r="O19" s="105"/>
    </row>
    <row r="20" spans="1:15" s="2" customFormat="1" x14ac:dyDescent="0.25">
      <c r="A20"/>
      <c r="B20"/>
      <c r="C20"/>
      <c r="D20"/>
      <c r="E20"/>
      <c r="F20"/>
      <c r="G20" s="105"/>
      <c r="H20" s="105"/>
      <c r="I20" s="105"/>
      <c r="J20" s="105"/>
      <c r="K20" s="105"/>
      <c r="L20" s="105"/>
      <c r="M20" s="105"/>
      <c r="N20" s="105"/>
      <c r="O20" s="105"/>
    </row>
    <row r="21" spans="1:15" s="2" customFormat="1" x14ac:dyDescent="0.25">
      <c r="A21" s="268" t="s">
        <v>185</v>
      </c>
      <c r="B21"/>
      <c r="C21"/>
      <c r="D21"/>
      <c r="E21"/>
      <c r="F21"/>
      <c r="G21" s="105"/>
      <c r="H21" s="105"/>
      <c r="I21" s="105"/>
      <c r="J21" s="105"/>
      <c r="K21" s="105"/>
      <c r="L21" s="105"/>
      <c r="M21" s="105"/>
      <c r="N21" s="105"/>
      <c r="O21" s="105"/>
    </row>
    <row r="22" spans="1:15" s="2" customFormat="1" x14ac:dyDescent="0.25">
      <c r="A22" s="268" t="s">
        <v>188</v>
      </c>
      <c r="B22"/>
      <c r="C22"/>
      <c r="D22"/>
      <c r="E22"/>
      <c r="F22"/>
      <c r="G22" s="105"/>
      <c r="H22" s="105"/>
      <c r="I22" s="105"/>
      <c r="J22" s="105"/>
      <c r="K22" s="105"/>
      <c r="L22" s="105"/>
      <c r="M22" s="105"/>
      <c r="N22" s="105"/>
      <c r="O22" s="105"/>
    </row>
    <row r="23" spans="1:15" s="2" customFormat="1" x14ac:dyDescent="0.25">
      <c r="A23" s="268" t="s">
        <v>178</v>
      </c>
      <c r="B23"/>
      <c r="C23"/>
      <c r="D23"/>
      <c r="E23"/>
      <c r="F23"/>
      <c r="G23" s="105"/>
      <c r="H23" s="105"/>
      <c r="I23" s="105"/>
      <c r="J23" s="105"/>
      <c r="K23" s="105"/>
      <c r="L23" s="105"/>
      <c r="M23" s="105"/>
      <c r="N23" s="105"/>
      <c r="O23" s="105"/>
    </row>
    <row r="24" spans="1:15" s="2" customFormat="1" x14ac:dyDescent="0.25">
      <c r="A24" s="268" t="s">
        <v>187</v>
      </c>
      <c r="B24"/>
      <c r="C24"/>
      <c r="D24"/>
      <c r="E24"/>
      <c r="F24"/>
      <c r="G24" s="105"/>
      <c r="H24" s="105"/>
      <c r="I24" s="105"/>
      <c r="J24" s="105"/>
      <c r="K24" s="105"/>
      <c r="L24" s="105"/>
      <c r="M24" s="105"/>
      <c r="N24" s="105"/>
      <c r="O24" s="105"/>
    </row>
    <row r="25" spans="1:15" s="2" customFormat="1" x14ac:dyDescent="0.25">
      <c r="A25" s="268" t="s">
        <v>179</v>
      </c>
      <c r="B25"/>
      <c r="C25"/>
      <c r="D25"/>
      <c r="E25"/>
      <c r="F25"/>
      <c r="G25" s="105"/>
      <c r="H25" s="105"/>
      <c r="I25" s="105"/>
      <c r="J25" s="105"/>
      <c r="K25" s="105"/>
      <c r="L25" s="105"/>
      <c r="M25" s="105"/>
      <c r="N25" s="105"/>
      <c r="O25" s="105"/>
    </row>
    <row r="26" spans="1:15" s="2" customFormat="1" x14ac:dyDescent="0.25">
      <c r="A26"/>
      <c r="B26"/>
      <c r="C26"/>
      <c r="D26"/>
      <c r="E26"/>
      <c r="F26"/>
      <c r="G26" s="105"/>
      <c r="H26" s="105"/>
      <c r="I26" s="105"/>
      <c r="J26" s="105"/>
      <c r="K26" s="105"/>
      <c r="L26" s="105"/>
      <c r="M26" s="105"/>
      <c r="N26" s="105"/>
      <c r="O26" s="105"/>
    </row>
    <row r="27" spans="1:15" s="2" customFormat="1" x14ac:dyDescent="0.25">
      <c r="A27"/>
      <c r="B27"/>
      <c r="C27"/>
      <c r="D27"/>
      <c r="E27"/>
      <c r="F27"/>
      <c r="G27" s="105"/>
      <c r="H27" s="105"/>
      <c r="I27" s="105"/>
      <c r="J27" s="105"/>
      <c r="K27" s="105"/>
      <c r="L27" s="105"/>
      <c r="M27" s="105"/>
      <c r="N27" s="105"/>
      <c r="O27" s="105"/>
    </row>
    <row r="28" spans="1:15" s="2" customFormat="1" x14ac:dyDescent="0.25">
      <c r="A28" s="105"/>
      <c r="B28"/>
      <c r="C28"/>
      <c r="D28"/>
      <c r="E28"/>
      <c r="F28" s="105"/>
      <c r="G28" s="105"/>
      <c r="H28" s="105"/>
      <c r="I28" s="105"/>
      <c r="J28" s="105"/>
      <c r="K28" s="105"/>
      <c r="L28" s="105"/>
      <c r="M28" s="105"/>
      <c r="N28" s="105"/>
      <c r="O28" s="105"/>
    </row>
    <row r="29" spans="1:15" s="2" customFormat="1" x14ac:dyDescent="0.25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</row>
    <row r="30" spans="1:15" s="2" customFormat="1" x14ac:dyDescent="0.25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</row>
    <row r="31" spans="1:15" s="2" customFormat="1" x14ac:dyDescent="0.25">
      <c r="A31" s="105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</row>
    <row r="32" spans="1:15" s="2" customFormat="1" x14ac:dyDescent="0.25">
      <c r="A32" s="105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</row>
    <row r="33" spans="2:6" s="2" customFormat="1" x14ac:dyDescent="0.25">
      <c r="B33" s="105"/>
      <c r="C33" s="105"/>
      <c r="D33" s="105"/>
      <c r="E33" s="105"/>
      <c r="F33" s="105"/>
    </row>
    <row r="34" spans="2:6" s="2" customFormat="1" x14ac:dyDescent="0.25">
      <c r="B34" s="105"/>
      <c r="C34" s="105"/>
      <c r="D34" s="105"/>
      <c r="E34" s="105"/>
      <c r="F34" s="105"/>
    </row>
    <row r="35" spans="2:6" s="2" customFormat="1" x14ac:dyDescent="0.25">
      <c r="B35" s="105"/>
      <c r="C35" s="105"/>
      <c r="D35" s="105"/>
      <c r="E35" s="105"/>
      <c r="F35" s="105"/>
    </row>
    <row r="36" spans="2:6" s="2" customFormat="1" x14ac:dyDescent="0.25">
      <c r="B36" s="105"/>
      <c r="C36" s="105"/>
      <c r="D36" s="105"/>
      <c r="E36" s="105"/>
      <c r="F36" s="105"/>
    </row>
    <row r="37" spans="2:6" s="2" customFormat="1" x14ac:dyDescent="0.25">
      <c r="B37" s="105"/>
      <c r="C37" s="105"/>
      <c r="D37" s="105"/>
      <c r="E37" s="105"/>
      <c r="F37" s="105"/>
    </row>
    <row r="38" spans="2:6" s="2" customFormat="1" x14ac:dyDescent="0.25">
      <c r="B38" s="105"/>
      <c r="C38" s="105"/>
      <c r="D38" s="105"/>
      <c r="E38" s="105"/>
      <c r="F38" s="105"/>
    </row>
    <row r="39" spans="2:6" s="2" customFormat="1" x14ac:dyDescent="0.25">
      <c r="B39" s="105"/>
      <c r="C39" s="105"/>
      <c r="D39" s="105"/>
      <c r="E39" s="105"/>
      <c r="F39" s="105"/>
    </row>
    <row r="40" spans="2:6" s="2" customFormat="1" x14ac:dyDescent="0.25">
      <c r="B40" s="105"/>
      <c r="C40" s="105"/>
      <c r="D40" s="105"/>
      <c r="E40" s="105"/>
      <c r="F40" s="105"/>
    </row>
  </sheetData>
  <mergeCells count="2">
    <mergeCell ref="C6:E6"/>
    <mergeCell ref="F6:H6"/>
  </mergeCells>
  <phoneticPr fontId="16" type="noConversion"/>
  <hyperlinks>
    <hyperlink ref="E1" location="Innhold!A1" display="Innhold og tegnforklaring" xr:uid="{33CBCD07-E169-4804-BC2E-9C5F6F111267}"/>
  </hyperlinks>
  <pageMargins left="0.27559055118110237" right="0.19685039370078741" top="0.98425196850393704" bottom="0.98425196850393704" header="0.51181102362204722" footer="0.51181102362204722"/>
  <pageSetup paperSize="9" orientation="landscape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5"/>
  <sheetViews>
    <sheetView showGridLines="0" zoomScaleNormal="100" workbookViewId="0"/>
  </sheetViews>
  <sheetFormatPr baseColWidth="10" defaultColWidth="11.453125" defaultRowHeight="12.5" x14ac:dyDescent="0.25"/>
  <cols>
    <col min="1" max="1" width="28" customWidth="1"/>
    <col min="2" max="3" width="9" customWidth="1"/>
    <col min="4" max="5" width="10.26953125" customWidth="1"/>
    <col min="6" max="6" width="7.54296875" customWidth="1"/>
    <col min="7" max="7" width="15.1796875" customWidth="1"/>
    <col min="8" max="8" width="8.54296875" bestFit="1" customWidth="1"/>
  </cols>
  <sheetData>
    <row r="1" spans="1:16" ht="13" x14ac:dyDescent="0.3">
      <c r="A1" s="31" t="s">
        <v>157</v>
      </c>
      <c r="E1" s="233" t="s">
        <v>24</v>
      </c>
    </row>
    <row r="2" spans="1:16" s="2" customFormat="1" ht="18" x14ac:dyDescent="0.4">
      <c r="A2" s="48" t="s">
        <v>54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" s="1" customFormat="1" ht="17.5" x14ac:dyDescent="0.35">
      <c r="A3" s="49" t="s">
        <v>161</v>
      </c>
    </row>
    <row r="4" spans="1:16" s="2" customFormat="1" x14ac:dyDescent="0.25">
      <c r="A4" s="105"/>
      <c r="B4" s="105"/>
      <c r="C4" s="156"/>
      <c r="D4" s="156"/>
      <c r="E4" s="156"/>
      <c r="F4" s="156"/>
      <c r="G4" s="156"/>
      <c r="H4" s="156"/>
      <c r="I4" s="105"/>
      <c r="J4" s="105"/>
      <c r="K4" s="105"/>
      <c r="L4" s="105"/>
      <c r="M4" s="105"/>
      <c r="N4" s="105"/>
      <c r="O4" s="105"/>
      <c r="P4" s="105"/>
    </row>
    <row r="5" spans="1:16" s="2" customFormat="1" ht="14" x14ac:dyDescent="0.3">
      <c r="A5" s="40"/>
      <c r="B5" s="15"/>
      <c r="C5" s="271" t="s">
        <v>26</v>
      </c>
      <c r="D5" s="271"/>
      <c r="E5" s="271"/>
      <c r="F5" s="271" t="s">
        <v>27</v>
      </c>
      <c r="G5" s="271"/>
      <c r="H5" s="272"/>
      <c r="I5" s="105"/>
      <c r="J5" s="105"/>
      <c r="K5"/>
      <c r="L5"/>
      <c r="M5"/>
      <c r="N5"/>
      <c r="O5"/>
      <c r="P5"/>
    </row>
    <row r="6" spans="1:16" s="2" customFormat="1" ht="14" x14ac:dyDescent="0.3">
      <c r="A6" s="41"/>
      <c r="B6" s="157" t="s">
        <v>28</v>
      </c>
      <c r="C6" s="33" t="s">
        <v>28</v>
      </c>
      <c r="D6" s="53" t="s">
        <v>29</v>
      </c>
      <c r="E6" s="33" t="s">
        <v>30</v>
      </c>
      <c r="F6" s="33" t="s">
        <v>28</v>
      </c>
      <c r="G6" s="39" t="s">
        <v>31</v>
      </c>
      <c r="H6" s="39" t="s">
        <v>52</v>
      </c>
      <c r="I6" s="105"/>
      <c r="J6" s="105"/>
      <c r="K6"/>
      <c r="L6"/>
      <c r="M6"/>
      <c r="N6"/>
      <c r="O6"/>
      <c r="P6"/>
    </row>
    <row r="7" spans="1:16" s="2" customFormat="1" ht="14" x14ac:dyDescent="0.3">
      <c r="A7" s="41"/>
      <c r="B7" s="157"/>
      <c r="C7" s="33"/>
      <c r="D7" s="53" t="s">
        <v>33</v>
      </c>
      <c r="E7" s="33" t="s">
        <v>34</v>
      </c>
      <c r="F7" s="33"/>
      <c r="G7" s="39" t="s">
        <v>35</v>
      </c>
      <c r="H7" s="39" t="s">
        <v>36</v>
      </c>
      <c r="I7" s="105"/>
      <c r="J7" s="105"/>
      <c r="K7"/>
      <c r="L7"/>
      <c r="M7"/>
      <c r="N7"/>
      <c r="O7"/>
      <c r="P7"/>
    </row>
    <row r="8" spans="1:16" s="2" customFormat="1" ht="14" x14ac:dyDescent="0.3">
      <c r="A8" s="42" t="s">
        <v>44</v>
      </c>
      <c r="B8" s="27"/>
      <c r="C8" s="28"/>
      <c r="D8" s="29" t="s">
        <v>38</v>
      </c>
      <c r="E8" s="29" t="s">
        <v>38</v>
      </c>
      <c r="F8" s="29"/>
      <c r="G8" s="32"/>
      <c r="H8" s="32"/>
      <c r="I8" s="105"/>
      <c r="J8" s="105"/>
      <c r="K8"/>
      <c r="L8"/>
      <c r="M8"/>
      <c r="N8"/>
      <c r="O8"/>
      <c r="P8"/>
    </row>
    <row r="9" spans="1:16" s="1" customFormat="1" ht="13" x14ac:dyDescent="0.3">
      <c r="A9" s="204" t="s">
        <v>45</v>
      </c>
      <c r="B9" s="234">
        <f>C9+F9</f>
        <v>846.96799999999939</v>
      </c>
      <c r="C9" s="235">
        <f>SUM(D9:E9)</f>
        <v>839.4389999999994</v>
      </c>
      <c r="D9" s="236">
        <v>652.49599999999941</v>
      </c>
      <c r="E9" s="237">
        <v>186.94300000000004</v>
      </c>
      <c r="F9" s="254">
        <f>SUM(G9:H9)</f>
        <v>7.5289999999999999</v>
      </c>
      <c r="G9" s="239">
        <v>4.1259999999999994</v>
      </c>
      <c r="H9" s="239">
        <v>3.403</v>
      </c>
      <c r="I9" s="207"/>
      <c r="K9"/>
      <c r="L9"/>
      <c r="M9"/>
      <c r="N9"/>
      <c r="O9"/>
      <c r="P9"/>
    </row>
    <row r="10" spans="1:16" s="1" customFormat="1" ht="13" x14ac:dyDescent="0.3">
      <c r="A10" s="205" t="s">
        <v>46</v>
      </c>
      <c r="B10" s="234">
        <f t="shared" ref="B10:B12" si="0">C10+F10</f>
        <v>95.298999999999992</v>
      </c>
      <c r="C10" s="240">
        <f t="shared" ref="C10:C12" si="1">SUM(D10:E10)</f>
        <v>95.196999999999989</v>
      </c>
      <c r="D10" s="236">
        <v>79.273999999999987</v>
      </c>
      <c r="E10" s="237">
        <v>15.923</v>
      </c>
      <c r="F10" s="255">
        <f t="shared" ref="F10:F12" si="2">SUM(G10:H10)</f>
        <v>0.10200000000000001</v>
      </c>
      <c r="G10" s="241">
        <v>0.10200000000000001</v>
      </c>
      <c r="H10" s="241">
        <v>0</v>
      </c>
      <c r="I10" s="105"/>
      <c r="K10"/>
      <c r="L10"/>
      <c r="M10"/>
      <c r="N10"/>
      <c r="O10"/>
      <c r="P10"/>
    </row>
    <row r="11" spans="1:16" s="1" customFormat="1" ht="13" x14ac:dyDescent="0.3">
      <c r="A11" s="205" t="s">
        <v>47</v>
      </c>
      <c r="B11" s="234">
        <f t="shared" si="0"/>
        <v>78.777000000000001</v>
      </c>
      <c r="C11" s="240">
        <f t="shared" si="1"/>
        <v>78.777000000000001</v>
      </c>
      <c r="D11" s="236">
        <v>59.760000000000005</v>
      </c>
      <c r="E11" s="237">
        <v>19.016999999999999</v>
      </c>
      <c r="F11" s="255">
        <f t="shared" si="2"/>
        <v>0</v>
      </c>
      <c r="G11" s="257">
        <v>0</v>
      </c>
      <c r="H11" s="243">
        <v>0</v>
      </c>
      <c r="I11" s="105"/>
      <c r="K11"/>
      <c r="L11"/>
      <c r="M11"/>
      <c r="N11"/>
      <c r="O11"/>
      <c r="P11"/>
    </row>
    <row r="12" spans="1:16" s="1" customFormat="1" ht="13" x14ac:dyDescent="0.3">
      <c r="A12" s="205" t="s">
        <v>48</v>
      </c>
      <c r="B12" s="234">
        <f t="shared" si="0"/>
        <v>80.092999999999989</v>
      </c>
      <c r="C12" s="240">
        <f t="shared" si="1"/>
        <v>80.092999999999989</v>
      </c>
      <c r="D12" s="236">
        <v>57.676999999999992</v>
      </c>
      <c r="E12" s="237">
        <v>22.416</v>
      </c>
      <c r="F12" s="255">
        <f t="shared" si="2"/>
        <v>0</v>
      </c>
      <c r="G12" s="238">
        <v>0</v>
      </c>
      <c r="H12" s="243">
        <v>0</v>
      </c>
      <c r="I12" s="105"/>
      <c r="K12"/>
      <c r="L12"/>
      <c r="M12"/>
      <c r="N12"/>
      <c r="O12"/>
      <c r="P12"/>
    </row>
    <row r="13" spans="1:16" s="1" customFormat="1" ht="13" x14ac:dyDescent="0.3">
      <c r="A13" s="51" t="s">
        <v>55</v>
      </c>
      <c r="B13" s="245">
        <f t="shared" ref="B13:H13" si="3">SUM(B9:B12)</f>
        <v>1101.1369999999995</v>
      </c>
      <c r="C13" s="245">
        <f t="shared" si="3"/>
        <v>1093.5059999999994</v>
      </c>
      <c r="D13" s="245">
        <f t="shared" si="3"/>
        <v>849.20699999999943</v>
      </c>
      <c r="E13" s="245">
        <f t="shared" si="3"/>
        <v>244.29900000000004</v>
      </c>
      <c r="F13" s="245">
        <f t="shared" si="3"/>
        <v>7.6310000000000002</v>
      </c>
      <c r="G13" s="256">
        <f t="shared" si="3"/>
        <v>4.2279999999999998</v>
      </c>
      <c r="H13" s="258">
        <f t="shared" si="3"/>
        <v>3.403</v>
      </c>
      <c r="J13" s="105"/>
      <c r="K13"/>
      <c r="L13"/>
      <c r="M13"/>
      <c r="N13"/>
      <c r="O13"/>
      <c r="P13"/>
    </row>
    <row r="14" spans="1:16" s="1" customFormat="1" ht="13" x14ac:dyDescent="0.3">
      <c r="B14" s="3"/>
      <c r="C14" s="3"/>
      <c r="D14" s="3"/>
      <c r="E14" s="3"/>
      <c r="F14" s="3"/>
      <c r="G14" s="3"/>
      <c r="H14" s="3"/>
      <c r="K14"/>
      <c r="L14"/>
      <c r="M14"/>
      <c r="N14"/>
      <c r="O14"/>
      <c r="P14"/>
    </row>
    <row r="15" spans="1:16" s="2" customFormat="1" ht="13.5" customHeight="1" x14ac:dyDescent="0.3">
      <c r="A15" s="124" t="s">
        <v>56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105"/>
      <c r="P15" s="105"/>
    </row>
    <row r="16" spans="1:16" s="2" customFormat="1" x14ac:dyDescent="0.25">
      <c r="A16" s="124" t="s">
        <v>57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</row>
    <row r="18" spans="1:11" s="1" customFormat="1" ht="13" x14ac:dyDescent="0.3">
      <c r="A18" s="25" t="s">
        <v>159</v>
      </c>
      <c r="B18" s="11"/>
      <c r="C18" s="11"/>
      <c r="D18" s="11"/>
      <c r="E18" s="11"/>
      <c r="F18" s="11"/>
      <c r="G18" s="11"/>
      <c r="H18" s="11"/>
      <c r="I18" s="4"/>
      <c r="J18" s="4"/>
      <c r="K18" s="4"/>
    </row>
    <row r="21" spans="1:11" x14ac:dyDescent="0.25">
      <c r="A21" s="268" t="s">
        <v>184</v>
      </c>
    </row>
    <row r="22" spans="1:11" x14ac:dyDescent="0.25">
      <c r="A22" s="268" t="s">
        <v>188</v>
      </c>
    </row>
    <row r="23" spans="1:11" x14ac:dyDescent="0.25">
      <c r="A23" s="268" t="s">
        <v>178</v>
      </c>
    </row>
    <row r="24" spans="1:11" x14ac:dyDescent="0.25">
      <c r="A24" s="268" t="s">
        <v>187</v>
      </c>
    </row>
    <row r="25" spans="1:11" x14ac:dyDescent="0.25">
      <c r="A25" s="268" t="s">
        <v>179</v>
      </c>
    </row>
  </sheetData>
  <mergeCells count="2">
    <mergeCell ref="C5:E5"/>
    <mergeCell ref="F5:H5"/>
  </mergeCells>
  <phoneticPr fontId="16" type="noConversion"/>
  <hyperlinks>
    <hyperlink ref="E1" location="Innhold!A1" display="Innhold og tegnforklaring" xr:uid="{79FF55EF-B8F5-4DE7-A35D-B6076095F9EC}"/>
  </hyperlinks>
  <pageMargins left="0.19685039370078741" right="0.19685039370078741" top="0.98425196850393704" bottom="0.98425196850393704" header="0.51181102362204722" footer="0.51181102362204722"/>
  <pageSetup paperSize="9" orientation="landscape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25"/>
  <sheetViews>
    <sheetView showGridLines="0" zoomScaleNormal="100" workbookViewId="0"/>
  </sheetViews>
  <sheetFormatPr baseColWidth="10" defaultColWidth="9.1796875" defaultRowHeight="12.5" x14ac:dyDescent="0.25"/>
  <cols>
    <col min="1" max="1" width="38" style="5" customWidth="1"/>
    <col min="2" max="2" width="8.1796875" style="5" customWidth="1"/>
    <col min="3" max="3" width="12.453125" style="5" customWidth="1"/>
    <col min="4" max="4" width="10.453125" style="5" customWidth="1"/>
    <col min="5" max="5" width="11" style="5" customWidth="1"/>
    <col min="6" max="6" width="12.1796875" style="5" customWidth="1"/>
    <col min="7" max="13" width="10.453125" style="5" customWidth="1"/>
    <col min="14" max="16384" width="9.1796875" style="5"/>
  </cols>
  <sheetData>
    <row r="1" spans="1:14" ht="13" x14ac:dyDescent="0.3">
      <c r="A1" s="31" t="s">
        <v>157</v>
      </c>
      <c r="B1" s="159"/>
      <c r="C1" s="159"/>
      <c r="D1" s="233" t="s">
        <v>24</v>
      </c>
      <c r="E1" s="159"/>
      <c r="F1" s="159"/>
      <c r="G1" s="159"/>
      <c r="H1" s="159"/>
      <c r="I1" s="159"/>
      <c r="J1" s="159"/>
      <c r="K1" s="159"/>
      <c r="L1" s="159"/>
      <c r="M1" s="159"/>
      <c r="N1" s="159"/>
    </row>
    <row r="2" spans="1:14" s="4" customFormat="1" ht="18" x14ac:dyDescent="0.4">
      <c r="A2" s="48" t="s">
        <v>58</v>
      </c>
    </row>
    <row r="3" spans="1:14" s="4" customFormat="1" ht="15.5" x14ac:dyDescent="0.35">
      <c r="A3" s="50" t="s">
        <v>162</v>
      </c>
    </row>
    <row r="4" spans="1:14" x14ac:dyDescent="0.25">
      <c r="A4" s="159"/>
      <c r="B4" s="159"/>
      <c r="C4" s="160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</row>
    <row r="5" spans="1:14" ht="14" x14ac:dyDescent="0.25">
      <c r="A5" s="161"/>
      <c r="B5" s="208"/>
      <c r="C5" s="209"/>
      <c r="D5" s="275" t="s">
        <v>59</v>
      </c>
      <c r="E5" s="276"/>
      <c r="F5" s="276"/>
      <c r="G5" s="276"/>
      <c r="H5" s="276"/>
      <c r="I5" s="276"/>
      <c r="J5" s="277"/>
      <c r="K5" s="275" t="s">
        <v>60</v>
      </c>
      <c r="L5" s="276"/>
      <c r="M5" s="276"/>
      <c r="N5" s="159"/>
    </row>
    <row r="6" spans="1:14" ht="14" x14ac:dyDescent="0.3">
      <c r="A6" s="36"/>
      <c r="B6" s="17" t="s">
        <v>28</v>
      </c>
      <c r="C6" s="44" t="s">
        <v>61</v>
      </c>
      <c r="D6" s="34" t="s">
        <v>28</v>
      </c>
      <c r="E6" s="34" t="s">
        <v>62</v>
      </c>
      <c r="F6" s="278" t="s">
        <v>63</v>
      </c>
      <c r="G6" s="279"/>
      <c r="H6" s="34" t="s">
        <v>64</v>
      </c>
      <c r="I6" s="280" t="s">
        <v>65</v>
      </c>
      <c r="J6" s="281"/>
      <c r="K6" s="34" t="s">
        <v>28</v>
      </c>
      <c r="L6" s="34" t="s">
        <v>61</v>
      </c>
      <c r="M6" s="210" t="s">
        <v>66</v>
      </c>
      <c r="N6" s="159"/>
    </row>
    <row r="7" spans="1:14" s="6" customFormat="1" ht="28" x14ac:dyDescent="0.3">
      <c r="A7" s="36" t="s">
        <v>44</v>
      </c>
      <c r="B7" s="17"/>
      <c r="C7" s="44" t="s">
        <v>67</v>
      </c>
      <c r="D7" s="34"/>
      <c r="E7" s="34" t="s">
        <v>68</v>
      </c>
      <c r="F7" s="17" t="s">
        <v>69</v>
      </c>
      <c r="G7" s="34" t="s">
        <v>70</v>
      </c>
      <c r="H7" s="34" t="s">
        <v>71</v>
      </c>
      <c r="I7" s="34" t="s">
        <v>28</v>
      </c>
      <c r="J7" s="17" t="s">
        <v>72</v>
      </c>
      <c r="K7" s="18"/>
      <c r="L7" s="18" t="s">
        <v>73</v>
      </c>
      <c r="M7" s="35" t="s">
        <v>74</v>
      </c>
      <c r="N7" s="162"/>
    </row>
    <row r="8" spans="1:14" s="4" customFormat="1" ht="13" x14ac:dyDescent="0.3">
      <c r="A8" s="104" t="s">
        <v>75</v>
      </c>
      <c r="B8" s="235">
        <f>C8+D8</f>
        <v>3464.1429999999991</v>
      </c>
      <c r="C8" s="235">
        <v>2615.8809999999994</v>
      </c>
      <c r="D8" s="235">
        <f>SUM(E8:I8)</f>
        <v>848.26199999999994</v>
      </c>
      <c r="E8" s="235">
        <v>112.389</v>
      </c>
      <c r="F8" s="235">
        <v>257.81399999999996</v>
      </c>
      <c r="G8" s="235">
        <v>159.886</v>
      </c>
      <c r="H8" s="235">
        <v>223.03400000000002</v>
      </c>
      <c r="I8" s="235">
        <v>95.13900000000001</v>
      </c>
      <c r="J8" s="235">
        <v>50.758000000000003</v>
      </c>
      <c r="K8" s="211">
        <f>L8+M8</f>
        <v>100</v>
      </c>
      <c r="L8" s="163">
        <f>C8/B8*100</f>
        <v>75.513077837722051</v>
      </c>
      <c r="M8" s="164">
        <f>D8/B8*100</f>
        <v>24.486922162277946</v>
      </c>
      <c r="N8" s="120"/>
    </row>
    <row r="9" spans="1:14" x14ac:dyDescent="0.25">
      <c r="A9" s="205" t="s">
        <v>76</v>
      </c>
      <c r="B9" s="240">
        <f t="shared" ref="B9:B11" si="0">C9+D9</f>
        <v>1019.2349999999999</v>
      </c>
      <c r="C9" s="240">
        <v>848.79199999999992</v>
      </c>
      <c r="D9" s="240">
        <f t="shared" ref="D9:D11" si="1">SUM(E9:I9)</f>
        <v>170.44300000000001</v>
      </c>
      <c r="E9" s="240">
        <v>11.466000000000001</v>
      </c>
      <c r="F9" s="240">
        <v>54.727000000000004</v>
      </c>
      <c r="G9" s="240">
        <v>22.079000000000001</v>
      </c>
      <c r="H9" s="240">
        <v>69.798000000000002</v>
      </c>
      <c r="I9" s="240">
        <v>12.372999999999999</v>
      </c>
      <c r="J9" s="240">
        <v>12.356</v>
      </c>
      <c r="K9" s="165">
        <f t="shared" ref="K9:K12" si="2">L9+M9</f>
        <v>100</v>
      </c>
      <c r="L9" s="163">
        <f t="shared" ref="L9:L12" si="3">C9/B9*100</f>
        <v>83.277359980769887</v>
      </c>
      <c r="M9" s="164">
        <f t="shared" ref="M9:M12" si="4">D9/B9*100</f>
        <v>16.722640019230113</v>
      </c>
      <c r="N9" s="121"/>
    </row>
    <row r="10" spans="1:14" s="4" customFormat="1" ht="13" x14ac:dyDescent="0.3">
      <c r="A10" s="205" t="s">
        <v>77</v>
      </c>
      <c r="B10" s="240">
        <f t="shared" si="0"/>
        <v>376.58900000000006</v>
      </c>
      <c r="C10" s="240">
        <v>328.76800000000003</v>
      </c>
      <c r="D10" s="240">
        <f t="shared" si="1"/>
        <v>47.820999999999998</v>
      </c>
      <c r="E10" s="240">
        <v>0</v>
      </c>
      <c r="F10" s="240">
        <v>21.957999999999998</v>
      </c>
      <c r="G10" s="240">
        <v>7.758</v>
      </c>
      <c r="H10" s="240">
        <v>6.262999999999999</v>
      </c>
      <c r="I10" s="240">
        <v>11.841999999999999</v>
      </c>
      <c r="J10" s="240">
        <v>7.3109999999999999</v>
      </c>
      <c r="K10" s="113">
        <f t="shared" si="2"/>
        <v>100</v>
      </c>
      <c r="L10" s="163">
        <f t="shared" si="3"/>
        <v>87.301540937202091</v>
      </c>
      <c r="M10" s="164">
        <f t="shared" si="4"/>
        <v>12.698459062797902</v>
      </c>
      <c r="N10" s="121"/>
    </row>
    <row r="11" spans="1:14" x14ac:dyDescent="0.25">
      <c r="A11" s="205" t="s">
        <v>78</v>
      </c>
      <c r="B11" s="240">
        <f t="shared" si="0"/>
        <v>408.15</v>
      </c>
      <c r="C11" s="240">
        <v>326.226</v>
      </c>
      <c r="D11" s="240">
        <f t="shared" si="1"/>
        <v>81.923999999999992</v>
      </c>
      <c r="E11" s="240">
        <v>8.6549999999999994</v>
      </c>
      <c r="F11" s="240">
        <v>11.909000000000001</v>
      </c>
      <c r="G11" s="240">
        <v>33.905999999999999</v>
      </c>
      <c r="H11" s="240">
        <v>26.806000000000001</v>
      </c>
      <c r="I11" s="240">
        <v>0.64800000000000002</v>
      </c>
      <c r="J11" s="240">
        <v>0.64800000000000002</v>
      </c>
      <c r="K11" s="113">
        <f t="shared" si="2"/>
        <v>100</v>
      </c>
      <c r="L11" s="163">
        <f t="shared" si="3"/>
        <v>79.927967658948916</v>
      </c>
      <c r="M11" s="164">
        <f t="shared" si="4"/>
        <v>20.072032341051084</v>
      </c>
      <c r="N11" s="166"/>
    </row>
    <row r="12" spans="1:14" ht="13" x14ac:dyDescent="0.3">
      <c r="A12" s="206" t="s">
        <v>28</v>
      </c>
      <c r="B12" s="259">
        <f>SUM(B8:B11)</f>
        <v>5268.1169999999984</v>
      </c>
      <c r="C12" s="259">
        <f t="shared" ref="C12:J12" si="5">SUM(C8:C11)</f>
        <v>4119.6669999999995</v>
      </c>
      <c r="D12" s="259">
        <f>SUM(D8:D11)</f>
        <v>1148.4499999999998</v>
      </c>
      <c r="E12" s="259">
        <f t="shared" si="5"/>
        <v>132.51</v>
      </c>
      <c r="F12" s="259">
        <f t="shared" si="5"/>
        <v>346.4079999999999</v>
      </c>
      <c r="G12" s="259">
        <f t="shared" si="5"/>
        <v>223.62900000000002</v>
      </c>
      <c r="H12" s="259">
        <f t="shared" si="5"/>
        <v>325.90099999999995</v>
      </c>
      <c r="I12" s="259">
        <f t="shared" si="5"/>
        <v>120.00200000000001</v>
      </c>
      <c r="J12" s="259">
        <f t="shared" si="5"/>
        <v>71.073000000000008</v>
      </c>
      <c r="K12" s="38">
        <f t="shared" si="2"/>
        <v>100.00000000000001</v>
      </c>
      <c r="L12" s="54">
        <f t="shared" si="3"/>
        <v>78.199990622835458</v>
      </c>
      <c r="M12" s="46">
        <f t="shared" si="4"/>
        <v>21.80000937716456</v>
      </c>
      <c r="N12" s="166"/>
    </row>
    <row r="13" spans="1:14" ht="14" x14ac:dyDescent="0.25">
      <c r="A13" s="23"/>
      <c r="B13" s="26"/>
      <c r="C13" s="212"/>
      <c r="D13" s="7"/>
      <c r="E13" s="7"/>
      <c r="F13" s="7"/>
      <c r="G13" s="7"/>
      <c r="H13" s="7"/>
      <c r="I13" s="7"/>
      <c r="J13" s="7"/>
      <c r="K13" s="47"/>
      <c r="L13" s="24"/>
      <c r="M13" s="24"/>
      <c r="N13" s="159"/>
    </row>
    <row r="14" spans="1:14" ht="12.75" customHeight="1" x14ac:dyDescent="0.3">
      <c r="A14" s="56" t="s">
        <v>79</v>
      </c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9"/>
    </row>
    <row r="15" spans="1:14" ht="12.75" customHeight="1" x14ac:dyDescent="0.35">
      <c r="A15" s="55" t="s">
        <v>80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9"/>
    </row>
    <row r="16" spans="1:14" ht="14" x14ac:dyDescent="0.25">
      <c r="A16" s="167"/>
      <c r="B16" s="26"/>
      <c r="C16" s="7"/>
      <c r="D16" s="26"/>
      <c r="E16" s="11"/>
      <c r="F16" s="11"/>
      <c r="G16" s="213"/>
      <c r="H16" s="11"/>
      <c r="I16" s="213"/>
      <c r="J16" s="47"/>
      <c r="K16" s="47"/>
      <c r="L16" s="24"/>
      <c r="M16" s="24"/>
      <c r="N16" s="159"/>
    </row>
    <row r="17" spans="1:13" ht="13" x14ac:dyDescent="0.3">
      <c r="A17" s="25" t="s">
        <v>159</v>
      </c>
      <c r="B17" s="11"/>
      <c r="C17" s="11"/>
      <c r="D17" s="11"/>
      <c r="E17" s="11"/>
      <c r="F17" s="11"/>
      <c r="G17" s="11"/>
      <c r="H17" s="11"/>
      <c r="I17" s="4"/>
      <c r="J17" s="4"/>
      <c r="K17" s="4"/>
      <c r="L17" s="1"/>
      <c r="M17" s="1"/>
    </row>
    <row r="18" spans="1:13" x14ac:dyDescent="0.25">
      <c r="A18" s="23"/>
      <c r="B18"/>
      <c r="C18"/>
      <c r="D18"/>
      <c r="E18"/>
      <c r="F18"/>
      <c r="G18"/>
      <c r="H18"/>
      <c r="I18"/>
      <c r="J18"/>
      <c r="K18"/>
      <c r="L18"/>
      <c r="M18" s="24"/>
    </row>
    <row r="19" spans="1:13" x14ac:dyDescent="0.25">
      <c r="A19" s="159"/>
      <c r="B19"/>
      <c r="C19"/>
      <c r="D19" s="67"/>
      <c r="E19"/>
      <c r="F19"/>
      <c r="G19"/>
      <c r="H19"/>
      <c r="I19"/>
      <c r="J19"/>
      <c r="K19"/>
      <c r="L19"/>
      <c r="M19" s="159"/>
    </row>
    <row r="20" spans="1:13" x14ac:dyDescent="0.25">
      <c r="A20" s="268" t="s">
        <v>184</v>
      </c>
      <c r="B20"/>
      <c r="C20"/>
      <c r="D20"/>
      <c r="E20"/>
      <c r="F20"/>
      <c r="G20"/>
      <c r="H20"/>
      <c r="I20"/>
      <c r="J20"/>
      <c r="K20"/>
      <c r="L20"/>
      <c r="M20" s="159"/>
    </row>
    <row r="21" spans="1:13" x14ac:dyDescent="0.25">
      <c r="A21" s="268" t="s">
        <v>188</v>
      </c>
      <c r="B21"/>
      <c r="C21"/>
      <c r="D21"/>
      <c r="E21"/>
      <c r="F21"/>
      <c r="G21"/>
      <c r="H21"/>
      <c r="I21"/>
      <c r="J21"/>
      <c r="K21"/>
      <c r="L21"/>
      <c r="M21" s="159"/>
    </row>
    <row r="22" spans="1:13" x14ac:dyDescent="0.25">
      <c r="A22" s="268" t="s">
        <v>178</v>
      </c>
      <c r="B22"/>
      <c r="C22"/>
      <c r="D22"/>
      <c r="E22"/>
      <c r="F22"/>
      <c r="G22"/>
      <c r="H22"/>
      <c r="I22"/>
      <c r="J22"/>
      <c r="K22"/>
      <c r="L22"/>
      <c r="M22" s="159"/>
    </row>
    <row r="23" spans="1:13" x14ac:dyDescent="0.25">
      <c r="A23" s="268" t="s">
        <v>187</v>
      </c>
      <c r="B23"/>
      <c r="C23"/>
      <c r="D23"/>
      <c r="E23"/>
      <c r="F23"/>
      <c r="G23"/>
      <c r="H23"/>
      <c r="I23"/>
      <c r="J23"/>
      <c r="K23"/>
      <c r="L23"/>
      <c r="M23" s="159"/>
    </row>
    <row r="24" spans="1:13" x14ac:dyDescent="0.25">
      <c r="A24" s="268" t="s">
        <v>179</v>
      </c>
      <c r="B24"/>
      <c r="C24"/>
      <c r="D24"/>
      <c r="E24"/>
      <c r="F24"/>
      <c r="G24"/>
      <c r="H24"/>
      <c r="I24"/>
      <c r="J24"/>
      <c r="K24"/>
      <c r="L24"/>
      <c r="M24" s="159"/>
    </row>
    <row r="25" spans="1:13" x14ac:dyDescent="0.25">
      <c r="A25" s="159"/>
      <c r="B25"/>
      <c r="C25"/>
      <c r="D25"/>
      <c r="E25"/>
      <c r="F25"/>
      <c r="G25"/>
      <c r="H25"/>
      <c r="I25"/>
      <c r="J25"/>
      <c r="K25"/>
      <c r="L25"/>
      <c r="M25" s="159"/>
    </row>
  </sheetData>
  <mergeCells count="4">
    <mergeCell ref="D5:J5"/>
    <mergeCell ref="K5:M5"/>
    <mergeCell ref="F6:G6"/>
    <mergeCell ref="I6:J6"/>
  </mergeCells>
  <hyperlinks>
    <hyperlink ref="D1" location="Innhold!A1" display="Innhold og tegnforklaring" xr:uid="{278D993E-F2DA-4360-B096-2652FABBCF38}"/>
  </hyperlinks>
  <pageMargins left="0.55118110236220474" right="0.15748031496062992" top="0.98425196850393704" bottom="0.98425196850393704" header="0.51181102362204722" footer="0.51181102362204722"/>
  <pageSetup paperSize="9" scale="86" orientation="landscape" r:id="rId1"/>
  <headerFooter alignWithMargins="0"/>
  <colBreaks count="1" manualBreakCount="1">
    <brk id="13" max="1048575" man="1"/>
  </colBreaks>
  <ignoredErrors>
    <ignoredError sqref="D8:D1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E28"/>
  <sheetViews>
    <sheetView showGridLines="0" zoomScaleNormal="100" workbookViewId="0"/>
  </sheetViews>
  <sheetFormatPr baseColWidth="10" defaultColWidth="9.1796875" defaultRowHeight="12.5" x14ac:dyDescent="0.25"/>
  <cols>
    <col min="1" max="1" width="38" style="5" customWidth="1"/>
    <col min="2" max="2" width="8.1796875" style="5" customWidth="1"/>
    <col min="3" max="3" width="12.453125" style="5" customWidth="1"/>
    <col min="4" max="4" width="10.453125" style="5" customWidth="1"/>
    <col min="5" max="5" width="11" style="5" customWidth="1"/>
    <col min="6" max="6" width="12.1796875" style="5" customWidth="1"/>
    <col min="7" max="13" width="10.453125" style="5" customWidth="1"/>
    <col min="14" max="16384" width="9.1796875" style="5"/>
  </cols>
  <sheetData>
    <row r="1" spans="1:31" ht="13" x14ac:dyDescent="0.3">
      <c r="A1" s="31" t="s">
        <v>157</v>
      </c>
      <c r="B1" s="159"/>
      <c r="C1" s="159"/>
      <c r="D1" s="233" t="s">
        <v>24</v>
      </c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</row>
    <row r="2" spans="1:31" s="4" customFormat="1" ht="18" x14ac:dyDescent="0.4">
      <c r="A2" s="48" t="s">
        <v>81</v>
      </c>
    </row>
    <row r="3" spans="1:31" s="4" customFormat="1" ht="15.5" x14ac:dyDescent="0.35">
      <c r="A3" s="50" t="s">
        <v>163</v>
      </c>
    </row>
    <row r="4" spans="1:31" x14ac:dyDescent="0.25">
      <c r="A4" s="159"/>
      <c r="B4" s="159"/>
      <c r="C4" s="160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</row>
    <row r="5" spans="1:31" ht="14.25" customHeight="1" x14ac:dyDescent="0.25">
      <c r="A5" s="161"/>
      <c r="B5" s="208"/>
      <c r="C5" s="209"/>
      <c r="D5" s="275" t="s">
        <v>59</v>
      </c>
      <c r="E5" s="276"/>
      <c r="F5" s="276"/>
      <c r="G5" s="276"/>
      <c r="H5" s="276"/>
      <c r="I5" s="276"/>
      <c r="J5" s="277"/>
      <c r="K5" s="282" t="s">
        <v>60</v>
      </c>
      <c r="L5" s="282"/>
      <c r="M5" s="275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</row>
    <row r="6" spans="1:31" ht="14.25" customHeight="1" x14ac:dyDescent="0.3">
      <c r="A6" s="36"/>
      <c r="B6" s="17" t="s">
        <v>28</v>
      </c>
      <c r="C6" s="44" t="s">
        <v>61</v>
      </c>
      <c r="D6" s="34" t="s">
        <v>28</v>
      </c>
      <c r="E6" s="34" t="s">
        <v>62</v>
      </c>
      <c r="F6" s="278" t="s">
        <v>63</v>
      </c>
      <c r="G6" s="279"/>
      <c r="H6" s="34" t="s">
        <v>64</v>
      </c>
      <c r="I6" s="280" t="s">
        <v>65</v>
      </c>
      <c r="J6" s="281"/>
      <c r="K6" s="34" t="s">
        <v>28</v>
      </c>
      <c r="L6" s="34" t="s">
        <v>61</v>
      </c>
      <c r="M6" s="210" t="s">
        <v>66</v>
      </c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</row>
    <row r="7" spans="1:31" s="6" customFormat="1" ht="16.5" x14ac:dyDescent="0.3">
      <c r="A7" s="36"/>
      <c r="B7" s="17"/>
      <c r="C7" s="44" t="s">
        <v>82</v>
      </c>
      <c r="D7" s="34"/>
      <c r="E7" s="34" t="s">
        <v>68</v>
      </c>
      <c r="F7" s="34" t="s">
        <v>83</v>
      </c>
      <c r="G7" s="34" t="s">
        <v>70</v>
      </c>
      <c r="H7" s="34" t="s">
        <v>71</v>
      </c>
      <c r="I7" s="34" t="s">
        <v>28</v>
      </c>
      <c r="J7" s="34" t="s">
        <v>84</v>
      </c>
      <c r="K7" s="34"/>
      <c r="L7" s="34" t="s">
        <v>73</v>
      </c>
      <c r="M7" s="214" t="s">
        <v>85</v>
      </c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</row>
    <row r="8" spans="1:31" s="6" customFormat="1" ht="14.25" customHeight="1" x14ac:dyDescent="0.3">
      <c r="A8" s="215" t="s">
        <v>44</v>
      </c>
      <c r="B8" s="17"/>
      <c r="C8" s="17"/>
      <c r="D8" s="17"/>
      <c r="E8" s="17"/>
      <c r="F8" s="17" t="s">
        <v>86</v>
      </c>
      <c r="G8" s="17"/>
      <c r="H8" s="216"/>
      <c r="I8" s="17"/>
      <c r="J8" s="17" t="s">
        <v>87</v>
      </c>
      <c r="K8" s="18"/>
      <c r="L8" s="18"/>
      <c r="M8" s="35" t="s">
        <v>88</v>
      </c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</row>
    <row r="9" spans="1:31" s="4" customFormat="1" ht="13" x14ac:dyDescent="0.3">
      <c r="A9" s="104" t="s">
        <v>75</v>
      </c>
      <c r="B9" s="235">
        <f>C9+D9</f>
        <v>2617.1750000000002</v>
      </c>
      <c r="C9" s="235">
        <v>1917.0609999999999</v>
      </c>
      <c r="D9" s="235">
        <f>SUM(E9:I9)</f>
        <v>700.11400000000003</v>
      </c>
      <c r="E9" s="235">
        <v>82.006999999999991</v>
      </c>
      <c r="F9" s="235">
        <v>233.21099999999998</v>
      </c>
      <c r="G9" s="235">
        <v>107.29299999999999</v>
      </c>
      <c r="H9" s="235">
        <v>185.82700000000003</v>
      </c>
      <c r="I9" s="235">
        <v>91.77600000000001</v>
      </c>
      <c r="J9" s="235">
        <v>48.928000000000004</v>
      </c>
      <c r="K9" s="211">
        <f>L9+M9</f>
        <v>100</v>
      </c>
      <c r="L9" s="163">
        <f>C9/B9*100</f>
        <v>73.249247757601225</v>
      </c>
      <c r="M9" s="164">
        <f>D9/B9*100</f>
        <v>26.750752242398768</v>
      </c>
      <c r="N9" s="122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spans="1:31" x14ac:dyDescent="0.25">
      <c r="A10" s="205" t="s">
        <v>76</v>
      </c>
      <c r="B10" s="240">
        <f t="shared" ref="B10:B12" si="0">C10+D10</f>
        <v>923.93600000000004</v>
      </c>
      <c r="C10" s="240">
        <v>771.13800000000003</v>
      </c>
      <c r="D10" s="240">
        <f>SUM(E10:I10)</f>
        <v>152.798</v>
      </c>
      <c r="E10" s="240">
        <v>10.266999999999999</v>
      </c>
      <c r="F10" s="240">
        <v>51.031000000000006</v>
      </c>
      <c r="G10" s="240">
        <v>11.860999999999999</v>
      </c>
      <c r="H10" s="240">
        <v>67.283000000000001</v>
      </c>
      <c r="I10" s="240">
        <v>12.356</v>
      </c>
      <c r="J10" s="240">
        <v>12.356</v>
      </c>
      <c r="K10" s="211">
        <f>L10+M10</f>
        <v>100</v>
      </c>
      <c r="L10" s="163">
        <f t="shared" ref="L10:L13" si="1">C10/B10*100</f>
        <v>83.462274443251488</v>
      </c>
      <c r="M10" s="164">
        <f t="shared" ref="M10:M13" si="2">D10/B10*100</f>
        <v>16.537725556748519</v>
      </c>
      <c r="N10" s="123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</row>
    <row r="11" spans="1:31" s="4" customFormat="1" ht="13" x14ac:dyDescent="0.3">
      <c r="A11" s="205" t="s">
        <v>77</v>
      </c>
      <c r="B11" s="240">
        <f t="shared" si="0"/>
        <v>297.81200000000001</v>
      </c>
      <c r="C11" s="240">
        <v>253.608</v>
      </c>
      <c r="D11" s="240">
        <f>SUM(E11:I11)</f>
        <v>44.204000000000008</v>
      </c>
      <c r="E11" s="240">
        <v>0</v>
      </c>
      <c r="F11" s="240">
        <v>18.87</v>
      </c>
      <c r="G11" s="240">
        <v>7.5209999999999999</v>
      </c>
      <c r="H11" s="240">
        <v>6.262999999999999</v>
      </c>
      <c r="I11" s="240">
        <v>11.55</v>
      </c>
      <c r="J11" s="255">
        <v>7.0190000000000001</v>
      </c>
      <c r="K11" s="113">
        <f t="shared" ref="K11:K13" si="3">L11+M11</f>
        <v>100</v>
      </c>
      <c r="L11" s="163">
        <f t="shared" si="1"/>
        <v>85.157078962566985</v>
      </c>
      <c r="M11" s="164">
        <f t="shared" si="2"/>
        <v>14.842921037433014</v>
      </c>
      <c r="N11" s="123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</row>
    <row r="12" spans="1:31" x14ac:dyDescent="0.25">
      <c r="A12" s="205" t="s">
        <v>78</v>
      </c>
      <c r="B12" s="240">
        <f t="shared" si="0"/>
        <v>328.05699999999996</v>
      </c>
      <c r="C12" s="240">
        <v>279.02599999999995</v>
      </c>
      <c r="D12" s="240">
        <f>SUM(E12:I12)</f>
        <v>49.031000000000006</v>
      </c>
      <c r="E12" s="240">
        <v>8.6549999999999994</v>
      </c>
      <c r="F12" s="240">
        <v>11.909000000000001</v>
      </c>
      <c r="G12" s="240">
        <v>5.2080000000000002</v>
      </c>
      <c r="H12" s="240">
        <v>22.611000000000004</v>
      </c>
      <c r="I12" s="240">
        <v>0.64800000000000002</v>
      </c>
      <c r="J12" s="255">
        <v>0.64800000000000002</v>
      </c>
      <c r="K12" s="113">
        <f t="shared" si="3"/>
        <v>100</v>
      </c>
      <c r="L12" s="163">
        <f t="shared" si="1"/>
        <v>85.054121692266889</v>
      </c>
      <c r="M12" s="164">
        <f t="shared" si="2"/>
        <v>14.945878307733111</v>
      </c>
      <c r="N12" s="168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</row>
    <row r="13" spans="1:31" ht="13" x14ac:dyDescent="0.3">
      <c r="A13" s="206" t="s">
        <v>28</v>
      </c>
      <c r="B13" s="259">
        <f t="shared" ref="B13:J13" si="4">SUM(B9:B12)</f>
        <v>4166.9800000000005</v>
      </c>
      <c r="C13" s="259">
        <f t="shared" si="4"/>
        <v>3220.8330000000001</v>
      </c>
      <c r="D13" s="259">
        <f>SUM(D9:D12)</f>
        <v>946.14699999999993</v>
      </c>
      <c r="E13" s="259">
        <f t="shared" si="4"/>
        <v>100.92899999999999</v>
      </c>
      <c r="F13" s="259">
        <f t="shared" si="4"/>
        <v>315.02099999999996</v>
      </c>
      <c r="G13" s="259">
        <f t="shared" si="4"/>
        <v>131.88300000000001</v>
      </c>
      <c r="H13" s="259">
        <f t="shared" si="4"/>
        <v>281.98399999999998</v>
      </c>
      <c r="I13" s="259">
        <f t="shared" si="4"/>
        <v>116.33</v>
      </c>
      <c r="J13" s="259">
        <f t="shared" si="4"/>
        <v>68.951000000000008</v>
      </c>
      <c r="K13" s="38">
        <f t="shared" si="3"/>
        <v>99.999999999999986</v>
      </c>
      <c r="L13" s="54">
        <f t="shared" si="1"/>
        <v>77.294179477703267</v>
      </c>
      <c r="M13" s="46">
        <f t="shared" si="2"/>
        <v>22.705820522296719</v>
      </c>
      <c r="N13" s="168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</row>
    <row r="14" spans="1:31" ht="14" x14ac:dyDescent="0.25">
      <c r="A14" s="23"/>
      <c r="B14" s="26"/>
      <c r="C14" s="212"/>
      <c r="D14" s="26"/>
      <c r="E14" s="11"/>
      <c r="F14" s="11"/>
      <c r="G14" s="11"/>
      <c r="H14" s="11"/>
      <c r="I14" s="11"/>
      <c r="J14" s="47"/>
      <c r="K14" s="47"/>
      <c r="L14" s="24"/>
      <c r="M14" s="24"/>
      <c r="N14" s="159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pans="1:31" ht="12.75" customHeight="1" x14ac:dyDescent="0.25">
      <c r="A15" s="124" t="s">
        <v>89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</row>
    <row r="16" spans="1:31" ht="12.75" customHeight="1" x14ac:dyDescent="0.25">
      <c r="A16" s="55" t="s">
        <v>90</v>
      </c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</row>
    <row r="17" spans="1:13" ht="14" x14ac:dyDescent="0.25">
      <c r="A17" s="167"/>
      <c r="B17" s="26"/>
      <c r="C17" s="7"/>
      <c r="D17" s="26"/>
      <c r="E17" s="11"/>
      <c r="F17" s="11"/>
      <c r="G17" s="213"/>
      <c r="H17" s="11"/>
      <c r="I17" s="213"/>
      <c r="J17" s="47"/>
      <c r="K17" s="47"/>
      <c r="L17" s="24"/>
      <c r="M17" s="24"/>
    </row>
    <row r="18" spans="1:13" ht="13" x14ac:dyDescent="0.3">
      <c r="A18" s="25" t="s">
        <v>159</v>
      </c>
      <c r="B18" s="11"/>
      <c r="C18" s="11"/>
      <c r="D18" s="11"/>
      <c r="E18" s="11"/>
      <c r="F18" s="11"/>
      <c r="G18" s="11"/>
      <c r="H18" s="11"/>
      <c r="I18" s="4"/>
      <c r="J18" s="4"/>
      <c r="K18" s="4"/>
      <c r="L18" s="1"/>
      <c r="M18" s="1"/>
    </row>
    <row r="19" spans="1:13" x14ac:dyDescent="0.25">
      <c r="A19" s="159"/>
      <c r="B19"/>
      <c r="C19"/>
      <c r="D19"/>
      <c r="E19"/>
      <c r="F19"/>
      <c r="G19"/>
      <c r="H19"/>
      <c r="I19"/>
      <c r="J19"/>
      <c r="K19"/>
      <c r="L19"/>
      <c r="M19"/>
    </row>
    <row r="20" spans="1:13" x14ac:dyDescent="0.25">
      <c r="A20" s="159"/>
      <c r="B20"/>
      <c r="C20"/>
      <c r="D20"/>
      <c r="E20"/>
      <c r="F20"/>
      <c r="G20"/>
      <c r="H20"/>
      <c r="I20"/>
      <c r="J20"/>
      <c r="K20"/>
      <c r="L20"/>
      <c r="M20"/>
    </row>
    <row r="21" spans="1:13" x14ac:dyDescent="0.25">
      <c r="A21" s="268" t="s">
        <v>184</v>
      </c>
      <c r="B21"/>
      <c r="C21"/>
      <c r="D21"/>
      <c r="E21"/>
      <c r="F21"/>
      <c r="G21"/>
      <c r="H21"/>
      <c r="I21"/>
      <c r="J21"/>
      <c r="K21"/>
      <c r="L21"/>
      <c r="M21"/>
    </row>
    <row r="22" spans="1:13" x14ac:dyDescent="0.25">
      <c r="A22" s="268" t="s">
        <v>188</v>
      </c>
      <c r="B22"/>
      <c r="C22"/>
      <c r="D22"/>
      <c r="E22"/>
      <c r="F22"/>
      <c r="G22"/>
      <c r="H22"/>
      <c r="I22"/>
      <c r="J22"/>
      <c r="K22"/>
      <c r="L22"/>
      <c r="M22"/>
    </row>
    <row r="23" spans="1:13" x14ac:dyDescent="0.25">
      <c r="A23" s="268" t="s">
        <v>178</v>
      </c>
      <c r="B23"/>
      <c r="C23"/>
      <c r="D23"/>
      <c r="E23"/>
      <c r="F23"/>
      <c r="G23"/>
      <c r="H23"/>
      <c r="I23"/>
      <c r="J23"/>
      <c r="K23"/>
      <c r="L23"/>
      <c r="M23"/>
    </row>
    <row r="24" spans="1:13" x14ac:dyDescent="0.25">
      <c r="A24" s="268" t="s">
        <v>187</v>
      </c>
      <c r="B24"/>
      <c r="C24"/>
      <c r="D24"/>
      <c r="E24"/>
      <c r="F24"/>
      <c r="G24"/>
      <c r="H24"/>
      <c r="I24"/>
      <c r="J24"/>
      <c r="K24"/>
      <c r="L24"/>
      <c r="M24"/>
    </row>
    <row r="25" spans="1:13" x14ac:dyDescent="0.25">
      <c r="A25" s="268" t="s">
        <v>179</v>
      </c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25">
      <c r="A26" s="159"/>
      <c r="B26"/>
      <c r="C26"/>
      <c r="D26"/>
      <c r="E26"/>
      <c r="F26"/>
      <c r="G26"/>
      <c r="H26"/>
      <c r="I26"/>
      <c r="J26"/>
      <c r="K26"/>
      <c r="L26"/>
      <c r="M26"/>
    </row>
    <row r="27" spans="1:13" x14ac:dyDescent="0.25">
      <c r="A27" s="159"/>
      <c r="B27"/>
      <c r="C27"/>
      <c r="D27"/>
      <c r="E27"/>
      <c r="F27"/>
      <c r="G27"/>
      <c r="H27"/>
      <c r="I27"/>
      <c r="J27"/>
      <c r="K27"/>
      <c r="L27"/>
      <c r="M27"/>
    </row>
    <row r="28" spans="1:13" x14ac:dyDescent="0.25">
      <c r="A28" s="159"/>
      <c r="B28" s="159"/>
      <c r="C28"/>
      <c r="D28"/>
      <c r="E28"/>
      <c r="F28"/>
      <c r="G28"/>
      <c r="H28"/>
      <c r="I28"/>
      <c r="J28"/>
      <c r="K28"/>
      <c r="L28"/>
      <c r="M28"/>
    </row>
  </sheetData>
  <mergeCells count="4">
    <mergeCell ref="D5:J5"/>
    <mergeCell ref="K5:M5"/>
    <mergeCell ref="I6:J6"/>
    <mergeCell ref="F6:G6"/>
  </mergeCells>
  <phoneticPr fontId="0" type="noConversion"/>
  <hyperlinks>
    <hyperlink ref="D1" location="Innhold!A1" display="Innhold og tegnforklaring" xr:uid="{D4B70DBD-13D9-4CE9-9B1B-CD907C1ACB85}"/>
  </hyperlinks>
  <pageMargins left="0.55118110236220474" right="0.15748031496062992" top="0.98425196850393704" bottom="0.98425196850393704" header="0.51181102362204722" footer="0.51181102362204722"/>
  <pageSetup paperSize="9" scale="86" orientation="landscape" r:id="rId1"/>
  <headerFooter alignWithMargins="0"/>
  <colBreaks count="1" manualBreakCount="1">
    <brk id="13" max="1048575" man="1"/>
  </colBreaks>
  <ignoredErrors>
    <ignoredError sqref="D9:D13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8"/>
  <sheetViews>
    <sheetView showGridLines="0" zoomScaleNormal="100" workbookViewId="0"/>
  </sheetViews>
  <sheetFormatPr baseColWidth="10" defaultColWidth="9.1796875" defaultRowHeight="12.5" x14ac:dyDescent="0.25"/>
  <cols>
    <col min="1" max="1" width="23.7265625" style="5" customWidth="1"/>
    <col min="2" max="2" width="7.1796875" style="5" bestFit="1" customWidth="1"/>
    <col min="3" max="3" width="12.7265625" style="5" customWidth="1"/>
    <col min="4" max="4" width="7.1796875" style="5" customWidth="1"/>
    <col min="5" max="5" width="9.7265625" style="5" customWidth="1"/>
    <col min="6" max="6" width="12.26953125" style="5" customWidth="1"/>
    <col min="7" max="7" width="10.54296875" style="5" customWidth="1"/>
    <col min="8" max="8" width="9.1796875" style="5" customWidth="1"/>
    <col min="9" max="9" width="7" style="5" customWidth="1"/>
    <col min="10" max="10" width="9.453125" style="5" customWidth="1"/>
    <col min="11" max="11" width="7.7265625" style="5" customWidth="1"/>
    <col min="12" max="12" width="9.7265625" style="5" customWidth="1"/>
    <col min="13" max="13" width="8.453125" style="5" customWidth="1"/>
    <col min="14" max="16384" width="9.1796875" style="5"/>
  </cols>
  <sheetData>
    <row r="1" spans="1:14" ht="13" x14ac:dyDescent="0.3">
      <c r="A1" s="31" t="s">
        <v>157</v>
      </c>
      <c r="B1" s="159"/>
      <c r="C1" s="159"/>
      <c r="D1" s="159"/>
      <c r="E1" s="159"/>
      <c r="F1" s="233" t="s">
        <v>24</v>
      </c>
      <c r="G1" s="159"/>
      <c r="H1" s="159"/>
      <c r="I1" s="159"/>
      <c r="J1" s="159"/>
      <c r="K1" s="159"/>
      <c r="L1" s="159"/>
      <c r="M1" s="159"/>
      <c r="N1" s="159"/>
    </row>
    <row r="2" spans="1:14" s="4" customFormat="1" ht="18" x14ac:dyDescent="0.4">
      <c r="A2" s="48" t="s">
        <v>91</v>
      </c>
    </row>
    <row r="3" spans="1:14" s="4" customFormat="1" ht="18.5" x14ac:dyDescent="0.45">
      <c r="A3" s="50" t="s">
        <v>164</v>
      </c>
    </row>
    <row r="4" spans="1:14" x14ac:dyDescent="0.25">
      <c r="A4" s="159"/>
      <c r="B4" s="159"/>
      <c r="C4" s="160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</row>
    <row r="5" spans="1:14" ht="14.25" customHeight="1" x14ac:dyDescent="0.25">
      <c r="A5" s="161"/>
      <c r="B5" s="208"/>
      <c r="C5" s="209"/>
      <c r="D5" s="275" t="s">
        <v>59</v>
      </c>
      <c r="E5" s="276"/>
      <c r="F5" s="276"/>
      <c r="G5" s="276"/>
      <c r="H5" s="276"/>
      <c r="I5" s="276"/>
      <c r="J5" s="277"/>
      <c r="K5" s="282" t="s">
        <v>60</v>
      </c>
      <c r="L5" s="282"/>
      <c r="M5" s="275"/>
      <c r="N5" s="159"/>
    </row>
    <row r="6" spans="1:14" ht="14.25" customHeight="1" x14ac:dyDescent="0.3">
      <c r="A6" s="36"/>
      <c r="B6" s="17" t="s">
        <v>28</v>
      </c>
      <c r="C6" s="44" t="s">
        <v>61</v>
      </c>
      <c r="D6" s="34" t="s">
        <v>28</v>
      </c>
      <c r="E6" s="34" t="s">
        <v>62</v>
      </c>
      <c r="F6" s="278" t="s">
        <v>63</v>
      </c>
      <c r="G6" s="279"/>
      <c r="H6" s="34" t="s">
        <v>64</v>
      </c>
      <c r="I6" s="280" t="s">
        <v>65</v>
      </c>
      <c r="J6" s="281"/>
      <c r="K6" s="34" t="s">
        <v>28</v>
      </c>
      <c r="L6" s="34" t="s">
        <v>61</v>
      </c>
      <c r="M6" s="210" t="s">
        <v>66</v>
      </c>
      <c r="N6" s="159"/>
    </row>
    <row r="7" spans="1:14" s="6" customFormat="1" ht="16.5" x14ac:dyDescent="0.3">
      <c r="A7" s="36"/>
      <c r="B7" s="17"/>
      <c r="C7" s="44" t="s">
        <v>92</v>
      </c>
      <c r="D7" s="34"/>
      <c r="E7" s="34" t="s">
        <v>68</v>
      </c>
      <c r="F7" s="34" t="s">
        <v>83</v>
      </c>
      <c r="G7" s="34" t="s">
        <v>70</v>
      </c>
      <c r="H7" s="34" t="s">
        <v>71</v>
      </c>
      <c r="I7" s="34" t="s">
        <v>28</v>
      </c>
      <c r="J7" s="34" t="s">
        <v>84</v>
      </c>
      <c r="K7" s="34"/>
      <c r="L7" s="34" t="s">
        <v>73</v>
      </c>
      <c r="M7" s="214" t="s">
        <v>85</v>
      </c>
      <c r="N7" s="162"/>
    </row>
    <row r="8" spans="1:14" s="6" customFormat="1" ht="14" x14ac:dyDescent="0.3">
      <c r="A8" s="215" t="s">
        <v>44</v>
      </c>
      <c r="B8" s="18"/>
      <c r="C8" s="18"/>
      <c r="D8" s="18"/>
      <c r="E8" s="18"/>
      <c r="F8" s="18" t="s">
        <v>86</v>
      </c>
      <c r="G8" s="18"/>
      <c r="H8" s="217"/>
      <c r="I8" s="18"/>
      <c r="J8" s="18" t="s">
        <v>87</v>
      </c>
      <c r="K8" s="18"/>
      <c r="L8" s="18"/>
      <c r="M8" s="35" t="s">
        <v>88</v>
      </c>
      <c r="N8" s="162"/>
    </row>
    <row r="9" spans="1:14" s="4" customFormat="1" ht="13" x14ac:dyDescent="0.3">
      <c r="A9" s="102" t="s">
        <v>75</v>
      </c>
      <c r="B9" s="235">
        <f>C9+D9</f>
        <v>846.96799999999951</v>
      </c>
      <c r="C9" s="235">
        <v>698.81999999999948</v>
      </c>
      <c r="D9" s="235">
        <f>SUM(E9:I9)</f>
        <v>148.14800000000002</v>
      </c>
      <c r="E9" s="235">
        <v>30.382000000000009</v>
      </c>
      <c r="F9" s="235">
        <v>24.603000000000005</v>
      </c>
      <c r="G9" s="235">
        <v>52.593000000000011</v>
      </c>
      <c r="H9" s="235">
        <v>37.207000000000008</v>
      </c>
      <c r="I9" s="235">
        <v>3.363</v>
      </c>
      <c r="J9" s="235">
        <v>1.83</v>
      </c>
      <c r="K9" s="211">
        <f>L9+M9</f>
        <v>100</v>
      </c>
      <c r="L9" s="163">
        <f>C9/B9*100</f>
        <v>82.508430070557552</v>
      </c>
      <c r="M9" s="164">
        <f>D9/B9*100</f>
        <v>17.491569929442445</v>
      </c>
      <c r="N9" s="122"/>
    </row>
    <row r="10" spans="1:14" x14ac:dyDescent="0.25">
      <c r="A10" s="103" t="s">
        <v>76</v>
      </c>
      <c r="B10" s="240">
        <f t="shared" ref="B10:B12" si="0">C10+D10</f>
        <v>95.299000000000007</v>
      </c>
      <c r="C10" s="240">
        <v>77.654000000000011</v>
      </c>
      <c r="D10" s="240">
        <f>SUM(E10:I10)</f>
        <v>17.645</v>
      </c>
      <c r="E10" s="240">
        <v>1.1989999999999998</v>
      </c>
      <c r="F10" s="240">
        <v>3.6959999999999997</v>
      </c>
      <c r="G10" s="240">
        <v>10.218</v>
      </c>
      <c r="H10" s="240">
        <v>2.5149999999999997</v>
      </c>
      <c r="I10" s="255">
        <v>1.7000000000000001E-2</v>
      </c>
      <c r="J10" s="255">
        <v>0</v>
      </c>
      <c r="K10" s="211">
        <f t="shared" ref="K10:K13" si="1">L10+M10</f>
        <v>100</v>
      </c>
      <c r="L10" s="163">
        <f t="shared" ref="L10:L13" si="2">C10/B10*100</f>
        <v>81.484590604308551</v>
      </c>
      <c r="M10" s="164">
        <f t="shared" ref="M10:M13" si="3">D10/B10*100</f>
        <v>18.515409395691453</v>
      </c>
      <c r="N10" s="123"/>
    </row>
    <row r="11" spans="1:14" s="4" customFormat="1" ht="13" x14ac:dyDescent="0.3">
      <c r="A11" s="103" t="s">
        <v>77</v>
      </c>
      <c r="B11" s="240">
        <f t="shared" si="0"/>
        <v>78.777000000000001</v>
      </c>
      <c r="C11" s="237">
        <v>75.16</v>
      </c>
      <c r="D11" s="240">
        <f t="shared" ref="D11:D12" si="4">SUM(E11:I11)</f>
        <v>3.617</v>
      </c>
      <c r="E11" s="255">
        <v>0</v>
      </c>
      <c r="F11" s="260">
        <v>3.0880000000000001</v>
      </c>
      <c r="G11" s="240">
        <v>0.23700000000000002</v>
      </c>
      <c r="H11" s="255">
        <v>0</v>
      </c>
      <c r="I11" s="255">
        <v>0.29200000000000004</v>
      </c>
      <c r="J11" s="255">
        <v>0.29200000000000004</v>
      </c>
      <c r="K11" s="113">
        <f t="shared" si="1"/>
        <v>100</v>
      </c>
      <c r="L11" s="163">
        <f t="shared" si="2"/>
        <v>95.408558335554787</v>
      </c>
      <c r="M11" s="164">
        <f t="shared" si="3"/>
        <v>4.5914416644452061</v>
      </c>
      <c r="N11" s="123"/>
    </row>
    <row r="12" spans="1:14" x14ac:dyDescent="0.25">
      <c r="A12" s="103" t="s">
        <v>78</v>
      </c>
      <c r="B12" s="240">
        <f t="shared" si="0"/>
        <v>80.093000000000004</v>
      </c>
      <c r="C12" s="240">
        <v>47.2</v>
      </c>
      <c r="D12" s="240">
        <f t="shared" si="4"/>
        <v>32.893000000000001</v>
      </c>
      <c r="E12" s="240">
        <v>0</v>
      </c>
      <c r="F12" s="240">
        <v>0</v>
      </c>
      <c r="G12" s="240">
        <v>28.698</v>
      </c>
      <c r="H12" s="240">
        <v>4.1950000000000003</v>
      </c>
      <c r="I12" s="240">
        <v>0</v>
      </c>
      <c r="J12" s="255">
        <v>0</v>
      </c>
      <c r="K12" s="113">
        <f t="shared" si="1"/>
        <v>100</v>
      </c>
      <c r="L12" s="163">
        <f t="shared" si="2"/>
        <v>58.931492140386801</v>
      </c>
      <c r="M12" s="164">
        <f t="shared" si="3"/>
        <v>41.068507859613199</v>
      </c>
      <c r="N12" s="168"/>
    </row>
    <row r="13" spans="1:14" ht="13" x14ac:dyDescent="0.3">
      <c r="A13" s="218" t="s">
        <v>28</v>
      </c>
      <c r="B13" s="259">
        <f t="shared" ref="B13:J13" si="5">SUM(B9:B12)</f>
        <v>1101.1369999999995</v>
      </c>
      <c r="C13" s="259">
        <f t="shared" si="5"/>
        <v>898.83399999999949</v>
      </c>
      <c r="D13" s="259">
        <f t="shared" si="5"/>
        <v>202.30300000000003</v>
      </c>
      <c r="E13" s="259">
        <f t="shared" si="5"/>
        <v>31.58100000000001</v>
      </c>
      <c r="F13" s="259">
        <f t="shared" si="5"/>
        <v>31.387000000000008</v>
      </c>
      <c r="G13" s="259">
        <f t="shared" si="5"/>
        <v>91.746000000000009</v>
      </c>
      <c r="H13" s="259">
        <f t="shared" si="5"/>
        <v>43.917000000000009</v>
      </c>
      <c r="I13" s="259">
        <f t="shared" si="5"/>
        <v>3.6719999999999997</v>
      </c>
      <c r="J13" s="259">
        <f t="shared" si="5"/>
        <v>2.1219999999999999</v>
      </c>
      <c r="K13" s="38">
        <f t="shared" si="1"/>
        <v>100</v>
      </c>
      <c r="L13" s="54">
        <f t="shared" si="2"/>
        <v>81.627808347190211</v>
      </c>
      <c r="M13" s="46">
        <f t="shared" si="3"/>
        <v>18.372191652809789</v>
      </c>
      <c r="N13" s="168"/>
    </row>
    <row r="14" spans="1:14" ht="14" x14ac:dyDescent="0.25">
      <c r="A14" s="23"/>
      <c r="B14" s="26"/>
      <c r="C14" s="7"/>
      <c r="D14" s="26"/>
      <c r="E14" s="11"/>
      <c r="F14" s="11"/>
      <c r="G14" s="11"/>
      <c r="H14" s="11"/>
      <c r="I14" s="11"/>
      <c r="J14" s="47"/>
      <c r="K14" s="47"/>
      <c r="L14" s="24"/>
      <c r="M14" s="24"/>
      <c r="N14" s="159"/>
    </row>
    <row r="15" spans="1:14" ht="12.75" customHeight="1" x14ac:dyDescent="0.35">
      <c r="A15" s="124" t="s">
        <v>93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159"/>
    </row>
    <row r="16" spans="1:14" ht="12.75" customHeight="1" x14ac:dyDescent="0.25">
      <c r="A16" s="124" t="s">
        <v>94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159"/>
    </row>
    <row r="17" spans="1:14" ht="12.75" customHeight="1" x14ac:dyDescent="0.25">
      <c r="A17" s="55" t="s">
        <v>95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159"/>
    </row>
    <row r="18" spans="1:14" ht="14" x14ac:dyDescent="0.25">
      <c r="A18" s="167"/>
      <c r="B18" s="26"/>
      <c r="C18" s="7"/>
      <c r="D18" s="26"/>
      <c r="E18" s="11"/>
      <c r="F18" s="11"/>
      <c r="G18" s="213"/>
      <c r="H18" s="11"/>
      <c r="I18" s="213"/>
      <c r="J18" s="47"/>
      <c r="K18" s="47"/>
      <c r="L18" s="24"/>
      <c r="M18" s="24"/>
      <c r="N18" s="159"/>
    </row>
    <row r="19" spans="1:14" ht="13" x14ac:dyDescent="0.3">
      <c r="A19" s="25" t="s">
        <v>159</v>
      </c>
      <c r="B19" s="11"/>
      <c r="C19" s="11"/>
      <c r="D19" s="11"/>
      <c r="E19" s="11"/>
      <c r="F19" s="11"/>
      <c r="G19" s="11"/>
      <c r="H19" s="11"/>
      <c r="I19" s="4"/>
      <c r="J19" s="4"/>
      <c r="K19" s="4"/>
      <c r="L19" s="1"/>
      <c r="M19" s="1"/>
      <c r="N19" s="159"/>
    </row>
    <row r="20" spans="1:14" x14ac:dyDescent="0.25">
      <c r="A20"/>
      <c r="B20"/>
      <c r="C20"/>
      <c r="D20"/>
      <c r="E20"/>
      <c r="F20"/>
      <c r="G20"/>
      <c r="H20"/>
      <c r="I20"/>
      <c r="J20"/>
      <c r="K20"/>
      <c r="L20"/>
      <c r="M20" s="159"/>
      <c r="N20" s="159"/>
    </row>
    <row r="21" spans="1:14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5">
      <c r="A22" s="268" t="s">
        <v>184</v>
      </c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5">
      <c r="A23" s="268" t="s">
        <v>188</v>
      </c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25">
      <c r="A24" s="268" t="s">
        <v>178</v>
      </c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25">
      <c r="A25" s="268" t="s">
        <v>187</v>
      </c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25">
      <c r="A26" s="268" t="s">
        <v>179</v>
      </c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25"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25">
      <c r="A28" s="159"/>
      <c r="B28"/>
      <c r="C28"/>
      <c r="D28"/>
      <c r="E28"/>
      <c r="F28"/>
      <c r="G28"/>
      <c r="H28"/>
      <c r="I28"/>
      <c r="J28"/>
      <c r="K28" s="159"/>
      <c r="L28" s="159"/>
      <c r="M28" s="159"/>
      <c r="N28" s="159"/>
    </row>
  </sheetData>
  <mergeCells count="4">
    <mergeCell ref="D5:J5"/>
    <mergeCell ref="K5:M5"/>
    <mergeCell ref="F6:G6"/>
    <mergeCell ref="I6:J6"/>
  </mergeCells>
  <phoneticPr fontId="0" type="noConversion"/>
  <hyperlinks>
    <hyperlink ref="F1" location="Innhold!A1" display="Innhold og tegnforklaring" xr:uid="{DB5034E3-9554-46C8-8001-29DC44E1FDC2}"/>
  </hyperlinks>
  <pageMargins left="0.55118110236220474" right="0.15748031496062992" top="0.98425196850393704" bottom="0.98425196850393704" header="0.51181102362204722" footer="0.51181102362204722"/>
  <pageSetup paperSize="9" scale="93" orientation="landscape" r:id="rId1"/>
  <headerFooter alignWithMargins="0"/>
  <colBreaks count="1" manualBreakCount="1">
    <brk id="12" max="1048575" man="1"/>
  </colBreaks>
  <ignoredErrors>
    <ignoredError sqref="D9:D12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00000"/>
    <pageSetUpPr fitToPage="1"/>
  </sheetPr>
  <dimension ref="A1:Q28"/>
  <sheetViews>
    <sheetView showGridLines="0" zoomScaleNormal="100" workbookViewId="0"/>
  </sheetViews>
  <sheetFormatPr baseColWidth="10" defaultColWidth="9.1796875" defaultRowHeight="12.5" x14ac:dyDescent="0.25"/>
  <cols>
    <col min="1" max="1" width="26.7265625" style="7" customWidth="1"/>
    <col min="2" max="2" width="7" style="7" customWidth="1"/>
    <col min="3" max="3" width="6.7265625" style="7" customWidth="1"/>
    <col min="4" max="4" width="3.7265625" style="7" customWidth="1"/>
    <col min="5" max="6" width="6.7265625" style="7" customWidth="1"/>
    <col min="7" max="7" width="4" style="7" customWidth="1"/>
    <col min="8" max="9" width="6.7265625" style="7" customWidth="1"/>
    <col min="10" max="10" width="3.7265625" style="7" customWidth="1"/>
    <col min="11" max="16384" width="9.1796875" style="7"/>
  </cols>
  <sheetData>
    <row r="1" spans="1:17" ht="13" x14ac:dyDescent="0.3">
      <c r="A1" s="31" t="s">
        <v>150</v>
      </c>
      <c r="C1" s="233" t="s">
        <v>24</v>
      </c>
    </row>
    <row r="2" spans="1:17" ht="18" x14ac:dyDescent="0.4">
      <c r="A2" s="30" t="s">
        <v>96</v>
      </c>
    </row>
    <row r="3" spans="1:17" ht="15.5" x14ac:dyDescent="0.35">
      <c r="A3" s="66" t="s">
        <v>153</v>
      </c>
    </row>
    <row r="4" spans="1:17" ht="15.5" x14ac:dyDescent="0.35">
      <c r="A4" s="50" t="s">
        <v>97</v>
      </c>
    </row>
    <row r="6" spans="1:17" ht="39.75" customHeight="1" x14ac:dyDescent="0.25">
      <c r="A6" s="68"/>
      <c r="B6" s="283" t="s">
        <v>98</v>
      </c>
      <c r="C6" s="283"/>
      <c r="D6" s="283"/>
      <c r="E6" s="283" t="s">
        <v>99</v>
      </c>
      <c r="F6" s="283"/>
      <c r="G6" s="283"/>
      <c r="H6" s="283" t="s">
        <v>100</v>
      </c>
      <c r="I6" s="283"/>
      <c r="J6" s="284"/>
      <c r="M6" s="117"/>
      <c r="N6" s="117"/>
      <c r="O6" s="117"/>
      <c r="P6" s="117"/>
    </row>
    <row r="7" spans="1:17" s="14" customFormat="1" ht="14" x14ac:dyDescent="0.3">
      <c r="A7" s="71"/>
      <c r="B7" s="169" t="s">
        <v>28</v>
      </c>
      <c r="C7" s="285" t="s">
        <v>101</v>
      </c>
      <c r="D7" s="286"/>
      <c r="E7" s="169" t="s">
        <v>28</v>
      </c>
      <c r="F7" s="285" t="s">
        <v>101</v>
      </c>
      <c r="G7" s="286"/>
      <c r="H7" s="169" t="s">
        <v>28</v>
      </c>
      <c r="I7" s="285" t="s">
        <v>101</v>
      </c>
      <c r="J7" s="286"/>
      <c r="M7"/>
      <c r="N7"/>
      <c r="O7"/>
      <c r="P7"/>
      <c r="Q7"/>
    </row>
    <row r="8" spans="1:17" ht="12.75" customHeight="1" x14ac:dyDescent="0.3">
      <c r="A8" s="72" t="s">
        <v>102</v>
      </c>
      <c r="B8" s="170"/>
      <c r="C8" s="171" t="s">
        <v>103</v>
      </c>
      <c r="D8" s="172" t="s">
        <v>104</v>
      </c>
      <c r="E8" s="170"/>
      <c r="F8" s="171" t="s">
        <v>103</v>
      </c>
      <c r="G8" s="172" t="s">
        <v>104</v>
      </c>
      <c r="H8" s="170"/>
      <c r="I8" s="171" t="s">
        <v>103</v>
      </c>
      <c r="J8" s="172" t="s">
        <v>104</v>
      </c>
      <c r="M8"/>
      <c r="N8"/>
      <c r="O8"/>
      <c r="P8"/>
      <c r="Q8"/>
    </row>
    <row r="9" spans="1:17" s="5" customFormat="1" ht="12.75" customHeight="1" x14ac:dyDescent="0.25">
      <c r="A9" s="173" t="s">
        <v>105</v>
      </c>
      <c r="B9" s="300">
        <v>1879</v>
      </c>
      <c r="C9" s="300">
        <v>876</v>
      </c>
      <c r="D9" s="301">
        <f>(C9/B9)*100</f>
        <v>46.620542841937201</v>
      </c>
      <c r="E9" s="300">
        <v>460</v>
      </c>
      <c r="F9" s="302">
        <v>237</v>
      </c>
      <c r="G9" s="301">
        <f>(F9/E9)*100</f>
        <v>51.521739130434781</v>
      </c>
      <c r="H9" s="300">
        <f>B9+E9</f>
        <v>2339</v>
      </c>
      <c r="I9" s="300">
        <f>C9+F9</f>
        <v>1113</v>
      </c>
      <c r="J9" s="303">
        <f>(I9/H9)*100</f>
        <v>47.584437793929027</v>
      </c>
      <c r="K9" s="159"/>
      <c r="L9" s="159"/>
      <c r="M9"/>
      <c r="N9"/>
      <c r="O9"/>
      <c r="P9"/>
      <c r="Q9"/>
    </row>
    <row r="10" spans="1:17" s="4" customFormat="1" ht="13" x14ac:dyDescent="0.3">
      <c r="A10" s="173" t="s">
        <v>106</v>
      </c>
      <c r="B10" s="304">
        <v>356</v>
      </c>
      <c r="C10" s="304">
        <v>199</v>
      </c>
      <c r="D10" s="305">
        <f t="shared" ref="D10:D19" si="0">(C10/B10)*100</f>
        <v>55.898876404494381</v>
      </c>
      <c r="E10" s="304">
        <v>111</v>
      </c>
      <c r="F10" s="304">
        <v>66</v>
      </c>
      <c r="G10" s="305">
        <f t="shared" ref="G10:G19" si="1">(F10/E10)*100</f>
        <v>59.45945945945946</v>
      </c>
      <c r="H10" s="306">
        <f t="shared" ref="H10:H11" si="2">B10+E10</f>
        <v>467</v>
      </c>
      <c r="I10" s="306">
        <f t="shared" ref="I10:I11" si="3">C10+F10</f>
        <v>265</v>
      </c>
      <c r="J10" s="307">
        <f t="shared" ref="J10:J19" si="4">(I10/H10)*100</f>
        <v>56.745182012847962</v>
      </c>
      <c r="M10"/>
      <c r="N10"/>
      <c r="O10"/>
      <c r="P10"/>
      <c r="Q10"/>
    </row>
    <row r="11" spans="1:17" x14ac:dyDescent="0.25">
      <c r="A11" s="173" t="s">
        <v>107</v>
      </c>
      <c r="B11" s="304">
        <v>132</v>
      </c>
      <c r="C11" s="304">
        <v>89</v>
      </c>
      <c r="D11" s="305">
        <f t="shared" si="0"/>
        <v>67.424242424242422</v>
      </c>
      <c r="E11" s="308">
        <v>101</v>
      </c>
      <c r="F11" s="304">
        <v>65</v>
      </c>
      <c r="G11" s="305">
        <f t="shared" si="1"/>
        <v>64.356435643564353</v>
      </c>
      <c r="H11" s="306">
        <f t="shared" si="2"/>
        <v>233</v>
      </c>
      <c r="I11" s="306">
        <f t="shared" si="3"/>
        <v>154</v>
      </c>
      <c r="J11" s="307">
        <f t="shared" si="4"/>
        <v>66.094420600858371</v>
      </c>
      <c r="M11"/>
      <c r="N11"/>
      <c r="O11"/>
      <c r="P11"/>
      <c r="Q11"/>
    </row>
    <row r="12" spans="1:17" ht="13" x14ac:dyDescent="0.3">
      <c r="A12" s="69" t="s">
        <v>108</v>
      </c>
      <c r="B12" s="112">
        <f>B9+B10+B11</f>
        <v>2367</v>
      </c>
      <c r="C12" s="112">
        <f>C9+C10+C11</f>
        <v>1164</v>
      </c>
      <c r="D12" s="309">
        <f t="shared" si="0"/>
        <v>49.176172370088722</v>
      </c>
      <c r="E12" s="112">
        <f>E9+E10+E11</f>
        <v>672</v>
      </c>
      <c r="F12" s="112">
        <f>F9+F10+F11</f>
        <v>368</v>
      </c>
      <c r="G12" s="309">
        <f t="shared" si="1"/>
        <v>54.761904761904766</v>
      </c>
      <c r="H12" s="112">
        <f>H9+H10+H11</f>
        <v>3039</v>
      </c>
      <c r="I12" s="112">
        <f>I9+I10+I11</f>
        <v>1532</v>
      </c>
      <c r="J12" s="310">
        <f t="shared" si="4"/>
        <v>50.4113195129977</v>
      </c>
      <c r="M12"/>
      <c r="N12"/>
      <c r="O12"/>
      <c r="P12"/>
      <c r="Q12"/>
    </row>
    <row r="13" spans="1:17" s="4" customFormat="1" ht="13" x14ac:dyDescent="0.3">
      <c r="A13" s="173" t="s">
        <v>109</v>
      </c>
      <c r="B13" s="304">
        <v>200</v>
      </c>
      <c r="C13" s="304">
        <v>131</v>
      </c>
      <c r="D13" s="305">
        <f t="shared" si="0"/>
        <v>65.5</v>
      </c>
      <c r="E13" s="304">
        <v>18</v>
      </c>
      <c r="F13" s="304">
        <v>13</v>
      </c>
      <c r="G13" s="305">
        <f t="shared" si="1"/>
        <v>72.222222222222214</v>
      </c>
      <c r="H13" s="306">
        <f t="shared" ref="H13:H14" si="5">B13+E13</f>
        <v>218</v>
      </c>
      <c r="I13" s="306">
        <f t="shared" ref="I13" si="6">C13+F13</f>
        <v>144</v>
      </c>
      <c r="J13" s="307">
        <f t="shared" si="4"/>
        <v>66.055045871559642</v>
      </c>
      <c r="M13"/>
      <c r="N13"/>
      <c r="O13"/>
      <c r="P13"/>
      <c r="Q13"/>
    </row>
    <row r="14" spans="1:17" x14ac:dyDescent="0.25">
      <c r="A14" s="173" t="s">
        <v>110</v>
      </c>
      <c r="B14" s="304">
        <v>966</v>
      </c>
      <c r="C14" s="304">
        <v>574</v>
      </c>
      <c r="D14" s="305">
        <f t="shared" si="0"/>
        <v>59.420289855072461</v>
      </c>
      <c r="E14" s="304">
        <v>244</v>
      </c>
      <c r="F14" s="304">
        <v>161</v>
      </c>
      <c r="G14" s="305">
        <f t="shared" si="1"/>
        <v>65.983606557377044</v>
      </c>
      <c r="H14" s="306">
        <f t="shared" si="5"/>
        <v>1210</v>
      </c>
      <c r="I14" s="306">
        <f>C14+F14</f>
        <v>735</v>
      </c>
      <c r="J14" s="307">
        <f t="shared" si="4"/>
        <v>60.743801652892557</v>
      </c>
      <c r="M14"/>
      <c r="N14"/>
      <c r="O14"/>
      <c r="P14"/>
      <c r="Q14"/>
    </row>
    <row r="15" spans="1:17" ht="13" x14ac:dyDescent="0.3">
      <c r="A15" s="69" t="s">
        <v>111</v>
      </c>
      <c r="B15" s="309">
        <f>B13+B14</f>
        <v>1166</v>
      </c>
      <c r="C15" s="309">
        <f>C13+C14</f>
        <v>705</v>
      </c>
      <c r="D15" s="309">
        <f t="shared" si="0"/>
        <v>60.463121783876502</v>
      </c>
      <c r="E15" s="309">
        <f>E13+E14</f>
        <v>262</v>
      </c>
      <c r="F15" s="309">
        <f>F13+F14</f>
        <v>174</v>
      </c>
      <c r="G15" s="309">
        <f t="shared" si="1"/>
        <v>66.412213740458014</v>
      </c>
      <c r="H15" s="309">
        <f>H13+H14</f>
        <v>1428</v>
      </c>
      <c r="I15" s="309">
        <f>I13+I14</f>
        <v>879</v>
      </c>
      <c r="J15" s="310">
        <f t="shared" si="4"/>
        <v>61.554621848739501</v>
      </c>
      <c r="M15"/>
      <c r="N15"/>
      <c r="O15"/>
      <c r="P15"/>
      <c r="Q15"/>
    </row>
    <row r="16" spans="1:17" s="4" customFormat="1" ht="13" x14ac:dyDescent="0.3">
      <c r="A16" s="70" t="s">
        <v>112</v>
      </c>
      <c r="B16" s="311" t="s">
        <v>152</v>
      </c>
      <c r="C16" s="311" t="s">
        <v>152</v>
      </c>
      <c r="D16" s="305" t="s">
        <v>152</v>
      </c>
      <c r="E16" s="311" t="s">
        <v>152</v>
      </c>
      <c r="F16" s="311" t="s">
        <v>152</v>
      </c>
      <c r="G16" s="305" t="s">
        <v>152</v>
      </c>
      <c r="H16" s="312" t="s">
        <v>152</v>
      </c>
      <c r="I16" s="312" t="s">
        <v>152</v>
      </c>
      <c r="J16" s="307" t="s">
        <v>152</v>
      </c>
      <c r="M16"/>
      <c r="N16"/>
      <c r="O16"/>
      <c r="P16"/>
      <c r="Q16"/>
    </row>
    <row r="17" spans="1:17" s="4" customFormat="1" ht="13" x14ac:dyDescent="0.3">
      <c r="A17" s="70" t="s">
        <v>113</v>
      </c>
      <c r="B17" s="311" t="s">
        <v>152</v>
      </c>
      <c r="C17" s="313" t="s">
        <v>152</v>
      </c>
      <c r="D17" s="305" t="s">
        <v>152</v>
      </c>
      <c r="E17" s="313" t="s">
        <v>152</v>
      </c>
      <c r="F17" s="313" t="s">
        <v>152</v>
      </c>
      <c r="G17" s="305" t="s">
        <v>152</v>
      </c>
      <c r="H17" s="312" t="s">
        <v>152</v>
      </c>
      <c r="I17" s="312" t="s">
        <v>152</v>
      </c>
      <c r="J17" s="307" t="s">
        <v>152</v>
      </c>
      <c r="M17"/>
      <c r="N17"/>
      <c r="O17"/>
      <c r="P17"/>
      <c r="Q17"/>
    </row>
    <row r="18" spans="1:17" s="4" customFormat="1" ht="13" x14ac:dyDescent="0.3">
      <c r="A18" s="69" t="s">
        <v>114</v>
      </c>
      <c r="B18" s="309">
        <v>536</v>
      </c>
      <c r="C18" s="309">
        <v>369</v>
      </c>
      <c r="D18" s="309">
        <f t="shared" si="0"/>
        <v>68.843283582089555</v>
      </c>
      <c r="E18" s="309">
        <v>215</v>
      </c>
      <c r="F18" s="309">
        <v>150</v>
      </c>
      <c r="G18" s="309">
        <f t="shared" si="1"/>
        <v>69.767441860465112</v>
      </c>
      <c r="H18" s="309">
        <f>SUM(B18,E18)</f>
        <v>751</v>
      </c>
      <c r="I18" s="309">
        <f>SUM(C18,F18)</f>
        <v>519</v>
      </c>
      <c r="J18" s="310">
        <f t="shared" si="4"/>
        <v>69.107856191744347</v>
      </c>
      <c r="M18"/>
      <c r="N18"/>
      <c r="O18"/>
      <c r="P18"/>
      <c r="Q18"/>
    </row>
    <row r="19" spans="1:17" ht="13" x14ac:dyDescent="0.3">
      <c r="A19" s="74" t="s">
        <v>28</v>
      </c>
      <c r="B19" s="309">
        <f>B18+B15+B12</f>
        <v>4069</v>
      </c>
      <c r="C19" s="309">
        <f>C18+C15+C12</f>
        <v>2238</v>
      </c>
      <c r="D19" s="309">
        <f t="shared" si="0"/>
        <v>55.001228803145743</v>
      </c>
      <c r="E19" s="309">
        <f>E18+E15+E12</f>
        <v>1149</v>
      </c>
      <c r="F19" s="309">
        <f>F18+F15+F12</f>
        <v>692</v>
      </c>
      <c r="G19" s="309">
        <f t="shared" si="1"/>
        <v>60.226283724978245</v>
      </c>
      <c r="H19" s="309">
        <f>H18+H15+H12</f>
        <v>5218</v>
      </c>
      <c r="I19" s="309">
        <f>I18+I15+I12</f>
        <v>2930</v>
      </c>
      <c r="J19" s="310">
        <f t="shared" si="4"/>
        <v>56.151782292065924</v>
      </c>
      <c r="M19"/>
      <c r="N19"/>
      <c r="O19"/>
      <c r="P19"/>
      <c r="Q19"/>
    </row>
    <row r="20" spans="1:17" ht="12.75" customHeight="1" x14ac:dyDescent="0.25">
      <c r="A20" s="56"/>
      <c r="B20" s="130"/>
      <c r="C20" s="55"/>
      <c r="D20" s="55"/>
      <c r="E20" s="55"/>
      <c r="F20" s="55"/>
      <c r="G20" s="55"/>
      <c r="H20" s="55"/>
      <c r="M20"/>
      <c r="N20"/>
      <c r="O20"/>
      <c r="P20"/>
      <c r="Q20"/>
    </row>
    <row r="21" spans="1:17" ht="12.75" customHeight="1" x14ac:dyDescent="0.25">
      <c r="A21" s="9" t="s">
        <v>154</v>
      </c>
      <c r="B21" s="154"/>
      <c r="C21" s="154"/>
      <c r="D21" s="154"/>
      <c r="E21" s="154"/>
      <c r="F21" s="154"/>
      <c r="G21" s="154"/>
      <c r="H21" s="154"/>
      <c r="M21"/>
      <c r="N21"/>
      <c r="O21"/>
      <c r="P21"/>
      <c r="Q21"/>
    </row>
    <row r="22" spans="1:17" x14ac:dyDescent="0.25">
      <c r="M22" s="117"/>
      <c r="N22" s="117"/>
      <c r="O22" s="117"/>
      <c r="P22" s="117"/>
    </row>
    <row r="24" spans="1:17" x14ac:dyDescent="0.25">
      <c r="A24" s="268" t="s">
        <v>186</v>
      </c>
    </row>
    <row r="25" spans="1:17" x14ac:dyDescent="0.25">
      <c r="A25" s="268" t="s">
        <v>181</v>
      </c>
    </row>
    <row r="27" spans="1:17" x14ac:dyDescent="0.25">
      <c r="A27" s="268"/>
    </row>
    <row r="28" spans="1:17" x14ac:dyDescent="0.25">
      <c r="A28" s="268"/>
    </row>
  </sheetData>
  <mergeCells count="6">
    <mergeCell ref="B6:D6"/>
    <mergeCell ref="E6:G6"/>
    <mergeCell ref="H6:J6"/>
    <mergeCell ref="C7:D7"/>
    <mergeCell ref="F7:G7"/>
    <mergeCell ref="I7:J7"/>
  </mergeCells>
  <phoneticPr fontId="0" type="noConversion"/>
  <hyperlinks>
    <hyperlink ref="C1" location="Innhold!A1" display="Innhold og tegnforklaring" xr:uid="{99014ED5-357B-4FE6-99BA-69D8F9AFE3A4}"/>
  </hyperlinks>
  <pageMargins left="0.78740157480314965" right="0.28000000000000003" top="0.98425196850393704" bottom="0.98425196850393704" header="0.51181102362204722" footer="0.51181102362204722"/>
  <pageSetup paperSize="9" orientation="landscape" r:id="rId1"/>
  <headerFooter alignWithMargins="0"/>
  <ignoredErrors>
    <ignoredError sqref="D13 F20:I20 B19:G19 B12:H12 B15:H15 D14 G13:I13 G14 I12 I14:I1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B797681BE48184982EEFE47675BD1E3" ma:contentTypeVersion="14" ma:contentTypeDescription="Opprett et nytt dokument." ma:contentTypeScope="" ma:versionID="91e9194edf1a953ff6a7336c2b72dfe9">
  <xsd:schema xmlns:xsd="http://www.w3.org/2001/XMLSchema" xmlns:xs="http://www.w3.org/2001/XMLSchema" xmlns:p="http://schemas.microsoft.com/office/2006/metadata/properties" xmlns:ns2="54f8c99b-f2b5-46dc-87de-a4b4c4476c4c" xmlns:ns3="3f99d5c4-b9f2-49ea-be39-e160b64a2a8f" targetNamespace="http://schemas.microsoft.com/office/2006/metadata/properties" ma:root="true" ma:fieldsID="248d73242c3bee503e1d10c27da9a86e" ns2:_="" ns3:_="">
    <xsd:import namespace="54f8c99b-f2b5-46dc-87de-a4b4c4476c4c"/>
    <xsd:import namespace="3f99d5c4-b9f2-49ea-be39-e160b64a2a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8c99b-f2b5-46dc-87de-a4b4c4476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9d5c4-b9f2-49ea-be39-e160b64a2a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CEC5A3-65B8-42EA-A17C-5CCAFF3711B1}">
  <ds:schemaRefs>
    <ds:schemaRef ds:uri="http://schemas.microsoft.com/office/2006/metadata/properties"/>
    <ds:schemaRef ds:uri="http://schemas.microsoft.com/office/infopath/2007/PartnerControls"/>
    <ds:schemaRef ds:uri="3407ef35-851a-4d86-a1b5-b66f49498b93"/>
  </ds:schemaRefs>
</ds:datastoreItem>
</file>

<file path=customXml/itemProps2.xml><?xml version="1.0" encoding="utf-8"?>
<ds:datastoreItem xmlns:ds="http://schemas.openxmlformats.org/officeDocument/2006/customXml" ds:itemID="{769B968D-69CA-4015-9CA9-DF07F6236DF1}"/>
</file>

<file path=customXml/itemProps3.xml><?xml version="1.0" encoding="utf-8"?>
<ds:datastoreItem xmlns:ds="http://schemas.openxmlformats.org/officeDocument/2006/customXml" ds:itemID="{3C9E3562-73F9-4B65-8301-17B4B4D398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16</vt:i4>
      </vt:variant>
      <vt:variant>
        <vt:lpstr>Navngitte områder</vt:lpstr>
      </vt:variant>
      <vt:variant>
        <vt:i4>16</vt:i4>
      </vt:variant>
    </vt:vector>
  </HeadingPairs>
  <TitlesOfParts>
    <vt:vector size="32" baseType="lpstr">
      <vt:lpstr>Innhold</vt:lpstr>
      <vt:lpstr>A.12.1</vt:lpstr>
      <vt:lpstr>A.12.2</vt:lpstr>
      <vt:lpstr>A.12.3</vt:lpstr>
      <vt:lpstr>A.12.4</vt:lpstr>
      <vt:lpstr>A.12.5</vt:lpstr>
      <vt:lpstr>A.12.6</vt:lpstr>
      <vt:lpstr>A.12.7</vt:lpstr>
      <vt:lpstr>A.12.8</vt:lpstr>
      <vt:lpstr>A.12.9</vt:lpstr>
      <vt:lpstr>A.12.10</vt:lpstr>
      <vt:lpstr>A.12.11</vt:lpstr>
      <vt:lpstr>A.12.12</vt:lpstr>
      <vt:lpstr>A.12.13</vt:lpstr>
      <vt:lpstr>A.12.14</vt:lpstr>
      <vt:lpstr>A.12.15</vt:lpstr>
      <vt:lpstr>A.12.1!Utskriftsområde</vt:lpstr>
      <vt:lpstr>A.12.10!Utskriftsområde</vt:lpstr>
      <vt:lpstr>A.12.11!Utskriftsområde</vt:lpstr>
      <vt:lpstr>A.12.12!Utskriftsområde</vt:lpstr>
      <vt:lpstr>A.12.13!Utskriftsområde</vt:lpstr>
      <vt:lpstr>A.12.14!Utskriftsområde</vt:lpstr>
      <vt:lpstr>A.12.15!Utskriftsområde</vt:lpstr>
      <vt:lpstr>A.12.2!Utskriftsområde</vt:lpstr>
      <vt:lpstr>A.12.3!Utskriftsområde</vt:lpstr>
      <vt:lpstr>A.12.4!Utskriftsområde</vt:lpstr>
      <vt:lpstr>A.12.5!Utskriftsområde</vt:lpstr>
      <vt:lpstr>A.12.6!Utskriftsområde</vt:lpstr>
      <vt:lpstr>A.12.7!Utskriftsområde</vt:lpstr>
      <vt:lpstr>A.12.8!Utskriftsområde</vt:lpstr>
      <vt:lpstr>A.12.9!Utskriftsområde</vt:lpstr>
      <vt:lpstr>Innhold!Utskriftsområde</vt:lpstr>
    </vt:vector>
  </TitlesOfParts>
  <Manager/>
  <Company>PDC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Widar Holmedal</dc:creator>
  <cp:keywords/>
  <dc:description/>
  <cp:lastModifiedBy>Kaja Wendt</cp:lastModifiedBy>
  <cp:revision/>
  <dcterms:created xsi:type="dcterms:W3CDTF">2000-06-27T11:17:16Z</dcterms:created>
  <dcterms:modified xsi:type="dcterms:W3CDTF">2024-04-04T08:19:25Z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0x010100F6F2F1FFBCFB6249867EB9A9EF4720DB</vt:lpwstr>
  </property>
  <property fmtid="{D5CDD505-2E9C-101B-9397-08002B2CF9AE}" pid="3" name="Order">
    <vt:r8>367800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