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2/Tabellsett/"/>
    </mc:Choice>
  </mc:AlternateContent>
  <xr:revisionPtr revIDLastSave="1016" documentId="8_{1FCA441A-2D07-4840-956E-A26D67C77FE3}" xr6:coauthVersionLast="47" xr6:coauthVersionMax="47" xr10:uidLastSave="{2D1B6E33-C4C5-4803-8FE4-0D8F293227F2}"/>
  <bookViews>
    <workbookView xWindow="4905" yWindow="1935" windowWidth="28575" windowHeight="17385" tabRatio="721" activeTab="1" xr2:uid="{00000000-000D-0000-FFFF-FFFF00000000}"/>
  </bookViews>
  <sheets>
    <sheet name="Innhold" sheetId="9" r:id="rId1"/>
    <sheet name="A.13.1" sheetId="1" r:id="rId2"/>
    <sheet name="A.13.2" sheetId="28" r:id="rId3"/>
    <sheet name="A.13.3" sheetId="10" r:id="rId4"/>
    <sheet name="A.13.4" sheetId="3" r:id="rId5"/>
    <sheet name="A.13.5" sheetId="6" r:id="rId6"/>
    <sheet name="A.13.6a" sheetId="14" r:id="rId7"/>
    <sheet name="A.13.6b" sheetId="27" r:id="rId8"/>
    <sheet name="A.13.7a" sheetId="4" r:id="rId9"/>
    <sheet name="A.13.7b" sheetId="18" r:id="rId10"/>
    <sheet name="A.13.7c" sheetId="19" r:id="rId11"/>
    <sheet name="A.13.7d" sheetId="23" r:id="rId12"/>
    <sheet name="A.13.8" sheetId="7" r:id="rId13"/>
    <sheet name="A.13.9" sheetId="20" r:id="rId14"/>
    <sheet name="A.13.10" sheetId="22" r:id="rId15"/>
    <sheet name="A.13.11" sheetId="25" r:id="rId16"/>
  </sheets>
  <definedNames>
    <definedName name="_xlnm.Print_Area" localSheetId="1">'A.13.1'!$A$1:$L$29</definedName>
    <definedName name="_xlnm.Print_Area" localSheetId="15">'A.13.11'!$A$1:$F$24</definedName>
    <definedName name="_xlnm.Print_Area" localSheetId="2">'A.13.2'!$A$1:$P$30</definedName>
    <definedName name="_xlnm.Print_Area" localSheetId="4">'A.13.4'!$A$1:$L$26</definedName>
    <definedName name="_xlnm.Print_Area" localSheetId="5">'A.13.5'!$A$1:$M$22</definedName>
    <definedName name="_xlnm.Print_Area" localSheetId="12">'A.13.8'!$A$1:$F$25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7" l="1"/>
  <c r="B19" i="27"/>
  <c r="F19" i="7"/>
  <c r="F7" i="7"/>
  <c r="D7" i="7"/>
  <c r="B19" i="7"/>
  <c r="C17" i="14" l="1"/>
  <c r="B19" i="14"/>
  <c r="B6" i="19"/>
  <c r="H19" i="14" l="1"/>
  <c r="I19" i="14"/>
  <c r="E6" i="18" l="1"/>
  <c r="J16" i="1" l="1"/>
  <c r="I18" i="1"/>
  <c r="D21" i="1"/>
  <c r="D12" i="1"/>
  <c r="D13" i="1"/>
  <c r="D14" i="1"/>
  <c r="D15" i="1"/>
  <c r="D16" i="1"/>
  <c r="D17" i="1"/>
  <c r="D18" i="1"/>
  <c r="K18" i="1" s="1"/>
  <c r="D19" i="1"/>
  <c r="D20" i="1"/>
  <c r="D10" i="1"/>
  <c r="K13" i="1" l="1"/>
  <c r="K21" i="1"/>
  <c r="K17" i="1"/>
  <c r="K16" i="1"/>
  <c r="K15" i="1"/>
  <c r="K12" i="1"/>
  <c r="K19" i="1"/>
  <c r="K10" i="1"/>
  <c r="K14" i="1"/>
  <c r="K20" i="1"/>
  <c r="J10" i="1"/>
  <c r="J17" i="1"/>
  <c r="J15" i="1"/>
  <c r="J18" i="1"/>
  <c r="J12" i="1"/>
  <c r="J13" i="1"/>
  <c r="J19" i="1"/>
  <c r="J14" i="1"/>
  <c r="J20" i="1"/>
  <c r="I14" i="1"/>
  <c r="I19" i="1"/>
  <c r="I16" i="1"/>
  <c r="I10" i="1"/>
  <c r="I15" i="1"/>
  <c r="I17" i="1"/>
  <c r="I12" i="1"/>
  <c r="I13" i="1"/>
  <c r="I20" i="1"/>
  <c r="I11" i="1"/>
  <c r="F8" i="7" l="1"/>
  <c r="F9" i="7"/>
  <c r="F10" i="7"/>
  <c r="F11" i="7"/>
  <c r="F12" i="7"/>
  <c r="F13" i="7"/>
  <c r="F14" i="7"/>
  <c r="F15" i="7"/>
  <c r="F16" i="7"/>
  <c r="F17" i="7"/>
  <c r="D8" i="7"/>
  <c r="D9" i="7"/>
  <c r="D10" i="7"/>
  <c r="D11" i="7"/>
  <c r="D12" i="7"/>
  <c r="D13" i="7"/>
  <c r="D14" i="7"/>
  <c r="D15" i="7"/>
  <c r="D16" i="7"/>
  <c r="D17" i="7"/>
  <c r="C10" i="9" l="1"/>
  <c r="B10" i="9"/>
  <c r="C5" i="9"/>
  <c r="B5" i="9"/>
  <c r="H19" i="27" l="1"/>
  <c r="I19" i="27"/>
  <c r="J11" i="1" l="1"/>
  <c r="J21" i="1"/>
  <c r="I21" i="1"/>
  <c r="C6" i="19" l="1"/>
  <c r="F6" i="18"/>
  <c r="D6" i="18"/>
  <c r="C6" i="18"/>
  <c r="B6" i="18"/>
  <c r="D17" i="27"/>
  <c r="B17" i="27"/>
  <c r="D16" i="27"/>
  <c r="B16" i="27"/>
  <c r="D15" i="27"/>
  <c r="B15" i="27"/>
  <c r="D14" i="27"/>
  <c r="B14" i="27"/>
  <c r="D13" i="27"/>
  <c r="B13" i="27"/>
  <c r="D12" i="27"/>
  <c r="B12" i="27"/>
  <c r="D11" i="27"/>
  <c r="B11" i="27"/>
  <c r="D10" i="27"/>
  <c r="B10" i="27"/>
  <c r="D9" i="27"/>
  <c r="B9" i="27"/>
  <c r="D8" i="27"/>
  <c r="B8" i="27"/>
  <c r="D7" i="27"/>
  <c r="B7" i="27"/>
  <c r="D8" i="14"/>
  <c r="D9" i="14"/>
  <c r="D10" i="14"/>
  <c r="D11" i="14"/>
  <c r="D12" i="14"/>
  <c r="D13" i="14"/>
  <c r="D14" i="14"/>
  <c r="D15" i="14"/>
  <c r="D16" i="14"/>
  <c r="D17" i="14"/>
  <c r="D7" i="14"/>
  <c r="B8" i="14"/>
  <c r="B9" i="14"/>
  <c r="B10" i="14"/>
  <c r="B11" i="14"/>
  <c r="B12" i="14"/>
  <c r="B13" i="14"/>
  <c r="B14" i="14"/>
  <c r="B15" i="14"/>
  <c r="B16" i="14"/>
  <c r="B17" i="14"/>
  <c r="B7" i="14"/>
  <c r="C7" i="6"/>
  <c r="D7" i="6"/>
  <c r="C8" i="6"/>
  <c r="D8" i="6"/>
  <c r="C9" i="6"/>
  <c r="D9" i="6"/>
  <c r="C10" i="6"/>
  <c r="D10" i="6"/>
  <c r="C11" i="6"/>
  <c r="D11" i="6"/>
  <c r="C12" i="6"/>
  <c r="D12" i="6"/>
  <c r="C13" i="6"/>
  <c r="D13" i="6"/>
  <c r="C14" i="6"/>
  <c r="D14" i="6"/>
  <c r="C15" i="6"/>
  <c r="D15" i="6"/>
  <c r="C16" i="6"/>
  <c r="D16" i="6"/>
  <c r="C17" i="6"/>
  <c r="D17" i="6"/>
  <c r="B8" i="6"/>
  <c r="B9" i="6"/>
  <c r="B10" i="6"/>
  <c r="B11" i="6"/>
  <c r="B12" i="6"/>
  <c r="B13" i="6"/>
  <c r="B14" i="6"/>
  <c r="B15" i="6"/>
  <c r="B16" i="6"/>
  <c r="B17" i="6"/>
  <c r="B7" i="6"/>
  <c r="C14" i="14" l="1"/>
  <c r="C9" i="27"/>
  <c r="C13" i="27"/>
  <c r="C17" i="27"/>
  <c r="C10" i="14"/>
  <c r="C11" i="14"/>
  <c r="C15" i="14"/>
  <c r="E17" i="14"/>
  <c r="E12" i="27"/>
  <c r="E10" i="27"/>
  <c r="C13" i="14"/>
  <c r="C9" i="14"/>
  <c r="C19" i="14"/>
  <c r="C7" i="14"/>
  <c r="C16" i="14"/>
  <c r="C12" i="14"/>
  <c r="C8" i="14"/>
  <c r="E10" i="14"/>
  <c r="D19" i="14"/>
  <c r="E19" i="14" s="1"/>
  <c r="C19" i="27"/>
  <c r="C7" i="27"/>
  <c r="C11" i="27"/>
  <c r="C15" i="27"/>
  <c r="C8" i="27"/>
  <c r="C10" i="27"/>
  <c r="C12" i="27"/>
  <c r="C14" i="27"/>
  <c r="C16" i="27"/>
  <c r="E13" i="14"/>
  <c r="E7" i="14"/>
  <c r="E14" i="27"/>
  <c r="E16" i="27"/>
  <c r="E15" i="14"/>
  <c r="E11" i="14"/>
  <c r="E16" i="14"/>
  <c r="E14" i="14"/>
  <c r="E12" i="14"/>
  <c r="E8" i="14"/>
  <c r="E9" i="27"/>
  <c r="E11" i="27"/>
  <c r="E13" i="27"/>
  <c r="E15" i="27"/>
  <c r="E9" i="14"/>
  <c r="E7" i="27"/>
  <c r="D19" i="27"/>
  <c r="E19" i="27" s="1"/>
  <c r="E17" i="27"/>
  <c r="D11" i="1" l="1"/>
  <c r="K11" i="1" s="1"/>
  <c r="C6" i="9" l="1"/>
  <c r="C18" i="9" l="1"/>
  <c r="C17" i="9"/>
  <c r="C16" i="9"/>
  <c r="C15" i="9"/>
  <c r="C14" i="9"/>
  <c r="C13" i="9"/>
  <c r="C12" i="9"/>
  <c r="C11" i="9"/>
  <c r="C9" i="9"/>
  <c r="C8" i="9"/>
  <c r="C7" i="9"/>
  <c r="C4" i="9" l="1"/>
  <c r="E32" i="7" l="1"/>
  <c r="B32" i="7"/>
  <c r="F32" i="7" l="1"/>
  <c r="B18" i="9" l="1"/>
  <c r="B17" i="9"/>
  <c r="B16" i="9"/>
  <c r="B15" i="9"/>
  <c r="B14" i="9"/>
  <c r="B13" i="9"/>
  <c r="B12" i="9"/>
  <c r="B11" i="9"/>
  <c r="B9" i="9"/>
  <c r="B8" i="9"/>
  <c r="B7" i="9"/>
  <c r="B6" i="9"/>
  <c r="B4" i="9"/>
  <c r="C32" i="7" l="1"/>
  <c r="D32" i="7" s="1"/>
</calcChain>
</file>

<file path=xl/sharedStrings.xml><?xml version="1.0" encoding="utf-8"?>
<sst xmlns="http://schemas.openxmlformats.org/spreadsheetml/2006/main" count="566" uniqueCount="216">
  <si>
    <t xml:space="preserve">Totalt </t>
  </si>
  <si>
    <t>Nærings-</t>
  </si>
  <si>
    <t>Institutt-</t>
  </si>
  <si>
    <t>Universitets- og</t>
  </si>
  <si>
    <t>Mill. kr</t>
  </si>
  <si>
    <t>sektoren</t>
  </si>
  <si>
    <t>høgskolesektoren</t>
  </si>
  <si>
    <t>Kr</t>
  </si>
  <si>
    <t>Fylke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</si>
  <si>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</si>
  <si>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</si>
  <si>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</si>
  <si>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</si>
  <si>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</si>
  <si>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</si>
  <si>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</si>
  <si>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</si>
  <si>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Agderfylkene</t>
  </si>
  <si>
    <t>Rogaland</t>
  </si>
  <si>
    <t>Hordaland</t>
  </si>
  <si>
    <t>Sogn og Fjordane</t>
  </si>
  <si>
    <t>Møre og Romsdal</t>
  </si>
  <si>
    <t>Nordland</t>
  </si>
  <si>
    <t>Troms</t>
  </si>
  <si>
    <t>Finnmark</t>
  </si>
  <si>
    <t>Svalbard</t>
  </si>
  <si>
    <t>..</t>
  </si>
  <si>
    <t>Totalt</t>
  </si>
  <si>
    <t>Kilde: NIFU, SSB/FoU-statistikk</t>
  </si>
  <si>
    <t>Offentlige kilder</t>
  </si>
  <si>
    <t>Utlandet</t>
  </si>
  <si>
    <t>Aust-Agder</t>
  </si>
  <si>
    <t>Vest-Agder</t>
  </si>
  <si>
    <t>Personalgruppe</t>
  </si>
  <si>
    <t>Totale</t>
  </si>
  <si>
    <t>Forskere/faglig</t>
  </si>
  <si>
    <t>FoU-årsverk</t>
  </si>
  <si>
    <t xml:space="preserve">Svalbard </t>
  </si>
  <si>
    <r>
      <t>1</t>
    </r>
    <r>
      <rPr>
        <sz val="8"/>
        <rFont val="Arial"/>
        <family val="2"/>
      </rPr>
      <t xml:space="preserve"> For næringslivet vil totalverdiene avvike noe fra summene av fylker. Dette skyldes at det ved regionalisering beregnes nye vekter for den delen av datamaterialet som trekkes ut som et sannsynlighetsutvalg.</t>
    </r>
  </si>
  <si>
    <t>Kilde: NIFU , SSB/FoU-statistikk</t>
  </si>
  <si>
    <t xml:space="preserve">
FoU-personale
Antall</t>
  </si>
  <si>
    <t>FoU-årsverk Antall</t>
  </si>
  <si>
    <t>Kilde: SSB/FoU-statistikk</t>
  </si>
  <si>
    <t xml:space="preserve">   I alt-verdiene for de enkelte variablene (beregnet med nasjonale vekter) vil dermed avvike noe fra summene av fylker og region.</t>
  </si>
  <si>
    <t>Region/fylke</t>
  </si>
  <si>
    <t>Instituttsektoren</t>
  </si>
  <si>
    <t>Universitets- og høgskolesektoren</t>
  </si>
  <si>
    <t>Totalt FoU-personale</t>
  </si>
  <si>
    <t>Forskere/faglig personale</t>
  </si>
  <si>
    <t>Antall sysselsatte med høyere utdanning</t>
  </si>
  <si>
    <t>Andel sysselsatte med høyere utdanning</t>
  </si>
  <si>
    <t>Nummer</t>
  </si>
  <si>
    <t>Navn</t>
  </si>
  <si>
    <t>A.13.1</t>
  </si>
  <si>
    <t>A.13.2</t>
  </si>
  <si>
    <t>Tabell A.13.1</t>
  </si>
  <si>
    <t>Tabell A.13.2</t>
  </si>
  <si>
    <t>Tabell A.13.3</t>
  </si>
  <si>
    <t>Prosent</t>
  </si>
  <si>
    <t>Tabell A.13.4</t>
  </si>
  <si>
    <t>Tabell A.13.8</t>
  </si>
  <si>
    <t>Tabell A.13.9</t>
  </si>
  <si>
    <t>Tabell A.13.10</t>
  </si>
  <si>
    <t>A.13.3</t>
  </si>
  <si>
    <t>A.13.4</t>
  </si>
  <si>
    <t>A.13.5</t>
  </si>
  <si>
    <t>A.13.8</t>
  </si>
  <si>
    <t>A.13.9</t>
  </si>
  <si>
    <t>A.13.10</t>
  </si>
  <si>
    <t>Tabell A.13.5</t>
  </si>
  <si>
    <t>A.13.11</t>
  </si>
  <si>
    <t>FoU-utgifter
Mill. kr</t>
  </si>
  <si>
    <t>I alt</t>
  </si>
  <si>
    <t>Kilde: NIFU/FoU-statistikk</t>
  </si>
  <si>
    <t>FoU-årsverk utført av forskere/faglig personale
Antall</t>
  </si>
  <si>
    <t>Forskere/faglig personale
Antall</t>
  </si>
  <si>
    <t xml:space="preserve">Antall sysselsatte, forskere/faglig personale per sysselsatt og sysselsatte med </t>
  </si>
  <si>
    <t>Produkt- innovasjon</t>
  </si>
  <si>
    <t>Samarbeid lokalt/ regionalt i Norge</t>
  </si>
  <si>
    <t>Sum</t>
  </si>
  <si>
    <t>Prosent av populasjonen</t>
  </si>
  <si>
    <t>Prosent av alle ansatte</t>
  </si>
  <si>
    <t xml:space="preserve">
Egenutført FoU i næringslivet
Mill. kr </t>
  </si>
  <si>
    <t xml:space="preserve">Offentlige </t>
  </si>
  <si>
    <t>midler totalt</t>
  </si>
  <si>
    <t>Med doktorgrad</t>
  </si>
  <si>
    <t>Forskere/ faglig personale</t>
  </si>
  <si>
    <t>Teknisk/administ-</t>
  </si>
  <si>
    <t>rativt personale</t>
  </si>
  <si>
    <t>Merknad</t>
  </si>
  <si>
    <t>Andel kvinner av totalt FoU-personale</t>
  </si>
  <si>
    <t>Andel kvinner av forskere/ faglig personale</t>
  </si>
  <si>
    <t>Løpende priser</t>
  </si>
  <si>
    <r>
      <t>I alt</t>
    </r>
    <r>
      <rPr>
        <b/>
        <vertAlign val="superscript"/>
        <sz val="10"/>
        <color indexed="8"/>
        <rFont val="Arial"/>
        <family val="2"/>
      </rPr>
      <t>1</t>
    </r>
  </si>
  <si>
    <r>
      <t xml:space="preserve">1  </t>
    </r>
    <r>
      <rPr>
        <sz val="8"/>
        <color indexed="8"/>
        <rFont val="Arial"/>
        <family val="2"/>
      </rPr>
      <t>Ved regionalisering beregnes det nye vekter for den delen av datamaterialet som trekkes ut som et sannsynlighetsutvalg.</t>
    </r>
  </si>
  <si>
    <t xml:space="preserve">Institutt-sektoren
Mill. kr </t>
  </si>
  <si>
    <t xml:space="preserve">Universitets- og høgskole-sektoren
Mill. kr </t>
  </si>
  <si>
    <t xml:space="preserve">
Totale
FoU-utgifter
Mill. kr </t>
  </si>
  <si>
    <t>Totale FoU-utgifter som andel av brutto-produkt
Prosent</t>
  </si>
  <si>
    <t>Egenutført FoU i næringslivet som andel av brutto-produkt
Prosent</t>
  </si>
  <si>
    <t>FoU-utgifter i institutt-sektoren som andel av brutto-produkt
Prosent</t>
  </si>
  <si>
    <t>FoU-utgifter i  UoH-sektoren som andel  av brutto-produkt
Prosent</t>
  </si>
  <si>
    <t>A.13.7a</t>
  </si>
  <si>
    <t>A.13.7b</t>
  </si>
  <si>
    <t>A.13.7c</t>
  </si>
  <si>
    <t>A.13.7d</t>
  </si>
  <si>
    <t>Tabell A.13.7a</t>
  </si>
  <si>
    <t>Tabell A.13.7b</t>
  </si>
  <si>
    <t>Tabell A.13.7c</t>
  </si>
  <si>
    <t>Tabell A.13.7d</t>
  </si>
  <si>
    <t>Tabell A.13.11</t>
  </si>
  <si>
    <r>
      <t>Næringslivet</t>
    </r>
    <r>
      <rPr>
        <vertAlign val="superscript"/>
        <sz val="11"/>
        <rFont val="Arial"/>
        <family val="2"/>
      </rPr>
      <t>1</t>
    </r>
  </si>
  <si>
    <t xml:space="preserve">Per </t>
  </si>
  <si>
    <t>fylker vil all FoU-aktivitet være registrert i fylket hvor hovedkontoret ligger.</t>
  </si>
  <si>
    <r>
      <rPr>
        <vertAlign val="superscript"/>
        <sz val="8"/>
        <color indexed="8"/>
        <rFont val="Arial"/>
        <family val="2"/>
      </rPr>
      <t xml:space="preserve">1  </t>
    </r>
    <r>
      <rPr>
        <sz val="8"/>
        <color indexed="8"/>
        <rFont val="Arial"/>
        <family val="2"/>
      </rPr>
      <t xml:space="preserve">Helseforetak med universitetssykehusfunksjoner er registrert i universitets- og høgskolesektoren, øvrige helseforetsk i instituttsektoren. For de helseforetakene som har virksomhet i flere </t>
    </r>
  </si>
  <si>
    <t>Innlandet</t>
  </si>
  <si>
    <t>Totale FoU-årsverk per 1 000 innbyggere</t>
  </si>
  <si>
    <r>
      <t>Antall sysselsatte</t>
    </r>
    <r>
      <rPr>
        <vertAlign val="superscript"/>
        <sz val="11"/>
        <rFont val="Arial"/>
        <family val="2"/>
      </rPr>
      <t>1</t>
    </r>
  </si>
  <si>
    <r>
      <t>Antall bedrifter i populasjonen</t>
    </r>
    <r>
      <rPr>
        <vertAlign val="superscript"/>
        <sz val="10"/>
        <color indexed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</si>
  <si>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Gjelder foretak med 10+ ansatte.</t>
    </r>
  </si>
  <si>
    <t>Næringslivet</t>
  </si>
  <si>
    <t>Mill.kr</t>
  </si>
  <si>
    <r>
      <t xml:space="preserve">
Totalt egenutført FoU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Mill. kr </t>
    </r>
  </si>
  <si>
    <r>
      <t xml:space="preserve">
Innkjøpt FoU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Mill. kr</t>
    </r>
  </si>
  <si>
    <r>
      <t>Andel av bedrifter med FoU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
Prosent</t>
    </r>
  </si>
  <si>
    <t>FoU-årsverk i næringslivet omfatter foretak med 10+ sysselsatte.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</si>
  <si>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Gjelder foretak med 5-9 ansatte.</t>
    </r>
  </si>
  <si>
    <t>vil dermed avvike noe fra summene av fylker og region. FoU-utgifter i næringslivet omfatter i denne tabellen foretak med 10+ sysselsatte for alle år.</t>
  </si>
  <si>
    <t>innbygger</t>
  </si>
  <si>
    <t>FoU-utgifter per innbygger</t>
  </si>
  <si>
    <r>
      <rPr>
        <sz val="10"/>
        <rFont val="Arial"/>
        <family val="2"/>
      </rPr>
      <t xml:space="preserve">² </t>
    </r>
    <r>
      <rPr>
        <sz val="8"/>
        <rFont val="Arial"/>
        <family val="2"/>
      </rPr>
      <t>For næringslivet regnes FoU-årsverk utført av personale med høyere utdanning som forskere/faglig personale, mens annet FoU-personale utgjør teknisk/administrativt personale.</t>
    </r>
  </si>
  <si>
    <t>personale²</t>
  </si>
  <si>
    <t>Universitets- og
høgskolesektoren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</si>
  <si>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Gjelder foretak med 10+ ansatte. Totale FoU-årsverk for næringslivet inkludert foretak med 5+ sysselsatte finnes i tabell A.6.13.</t>
    </r>
  </si>
  <si>
    <r>
      <t xml:space="preserve">
FoU-personale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Antall</t>
    </r>
  </si>
  <si>
    <r>
      <t>FoU-årsverk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Antall</t>
    </r>
  </si>
  <si>
    <r>
      <t>FoU-årsverk utført av personale med høyere utdanning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Antall</t>
    </r>
  </si>
  <si>
    <r>
      <t>Totalt</t>
    </r>
    <r>
      <rPr>
        <b/>
        <vertAlign val="superscript"/>
        <sz val="10"/>
        <color indexed="8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</si>
  <si>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Enkelte virksomheter tilhørende på Svalbard, kontinentalsokkelen, etc. er inkludert i totalene men ikke spesifisert i tabellen.</t>
    </r>
  </si>
  <si>
    <t>Andre kilder²</t>
  </si>
  <si>
    <t>² Omfatter private fond, gaver, egne inntekter og SkatteFUNN i næringslivet.</t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</si>
  <si>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Ved regionalisering beregnes det nye vekter for den delen av datamaterialet som trekkes ut som et sannsynlighetsutvalg. I alt-verdiene for de enkelte variablene (beregnet med nasjonale vekter)</t>
    </r>
  </si>
  <si>
    <t>Brutto-produkt² (basisverdi)
Mill. kr</t>
  </si>
  <si>
    <t>Tabell A.13.6a</t>
  </si>
  <si>
    <t>Tabell A.13.6b</t>
  </si>
  <si>
    <t>Kilde: SSB/Innovasjonsundersøkelsen 2016</t>
  </si>
  <si>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 xml:space="preserve"> Universiteter og høgskoler har totalundersøkelser i oddetallsår, mens det for mellomliggende år kun utarbeides totaltall. Fordeling på region er estimert.</t>
    </r>
  </si>
  <si>
    <t>Trøndelag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</si>
  <si>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indexed="8"/>
        <rFont val="Arial"/>
        <family val="2"/>
      </rPr>
      <t>For de helseforetakene som har virksomhet i flere fylker vil all FoU-årsverk være registrert i fylket hvor hovedkontoret ligger.</t>
    </r>
  </si>
  <si>
    <t>Faste 2015-priser</t>
  </si>
  <si>
    <t>A.13.6a</t>
  </si>
  <si>
    <t>A.13.6b</t>
  </si>
  <si>
    <t>Andel menn av totalt FoU-personale</t>
  </si>
  <si>
    <t>Andel menn av forskere/ faglig personale</t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</si>
  <si>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 xml:space="preserve"> Helseforetak uten universitetssykehusfunksjoner og private, ideelle sykehus kartlegges fra 2017 bare i oddetallsår. Tall for disse enhetene er beregnet.</t>
    </r>
  </si>
  <si>
    <t xml:space="preserve">NB! FoU-utgifter ved universiteter og høgskoler og helseforetak kartlegges kun i oddetallsår, men det beregnes årlige totaltall. FoU-personalet kartlegges årlig. </t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</si>
  <si>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 xml:space="preserve"> Helseforetak med universitetssykehusfunksjoner kartlegges fra 2017 bare i oddetallsår. Tall for disse enhetene er beregnet.</t>
    </r>
  </si>
  <si>
    <t>A.13 Regional FoU-statistikk 2020.</t>
  </si>
  <si>
    <t>Totale FoU-utgifter etter finansieringskilde og fylke for utførende enhet¹ i 2019.</t>
  </si>
  <si>
    <t>Sist oppdatert 15.04.2021. Tabellen oppdateres kun i oddetallsår</t>
  </si>
  <si>
    <t>FoU-utgifter finansiert av offentlige midler etter sektor for utførelse  i 2019. Mill. kr og prosent.</t>
  </si>
  <si>
    <t>Sist oppdatert 14.04.2021. Tabellen oppdateres kun i oddetallsår</t>
  </si>
  <si>
    <t>Hovedtall for helseforetakenes FoU-virksomhet etter fylke i 2019.¹</t>
  </si>
  <si>
    <r>
      <t>Totale FoU-utgifter i 2007, 2013 og 2020 i løpende og faste 2015-priser etter fylke</t>
    </r>
    <r>
      <rPr>
        <b/>
        <vertAlign val="superscript"/>
        <sz val="12"/>
        <color rgb="FF0000FF"/>
        <rFont val="Arial"/>
        <family val="2"/>
      </rPr>
      <t>1</t>
    </r>
    <r>
      <rPr>
        <b/>
        <sz val="12"/>
        <color indexed="12"/>
        <rFont val="Arial"/>
        <family val="2"/>
      </rPr>
      <t>, samt 2020 etter sektor for utførelse</t>
    </r>
    <r>
      <rPr>
        <b/>
        <vertAlign val="superscript"/>
        <sz val="12"/>
        <color rgb="FF0000FF"/>
        <rFont val="Arial"/>
        <family val="2"/>
      </rPr>
      <t>2</t>
    </r>
    <r>
      <rPr>
        <b/>
        <sz val="12"/>
        <color indexed="12"/>
        <rFont val="Arial"/>
        <family val="2"/>
      </rPr>
      <t xml:space="preserve"> og per innbygger. 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</si>
  <si>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Fylkesinndeling etter fylkesreformen pr 1.1.2020</t>
    </r>
  </si>
  <si>
    <r>
      <rPr>
        <vertAlign val="superscript"/>
        <sz val="8"/>
        <color rgb="FF000000"/>
        <rFont val="Calibri"/>
        <family val="2"/>
      </rPr>
      <t>2</t>
    </r>
    <r>
      <rPr>
        <sz val="8"/>
        <color indexed="8"/>
        <rFont val="Calibri"/>
        <family val="2"/>
      </rPr>
      <t xml:space="preserve"> </t>
    </r>
    <r>
      <rPr>
        <sz val="8"/>
        <color indexed="8"/>
        <rFont val="Arial"/>
        <family val="2"/>
      </rPr>
      <t xml:space="preserve">Helseforetak med universitetssykehusfunksjoner er registrert i universitets- og høgskolesektoren, øvrige helseforetsk i instituttsektoren. For de helseforetakene som har virksomhet i flere </t>
    </r>
  </si>
  <si>
    <r>
      <t xml:space="preserve">3  </t>
    </r>
    <r>
      <rPr>
        <sz val="8"/>
        <rFont val="Arial"/>
        <family val="2"/>
      </rPr>
      <t>Ved regionalisering beregnes det nye vekter for den delen av datamaterialet som trekkes ut som et sannsynlighetsutvalg. I alt-verdiene for de enkelte variablene (beregnet med nasjonale vekter)</t>
    </r>
  </si>
  <si>
    <r>
      <t>livet</t>
    </r>
    <r>
      <rPr>
        <vertAlign val="superscript"/>
        <sz val="11"/>
        <rFont val="Arial"/>
        <family val="2"/>
      </rPr>
      <t>3</t>
    </r>
  </si>
  <si>
    <t>Viken</t>
  </si>
  <si>
    <t>Vestfold og Telemark</t>
  </si>
  <si>
    <t>Agder</t>
  </si>
  <si>
    <t>Vestland</t>
  </si>
  <si>
    <t>Troms og Finnmark</t>
  </si>
  <si>
    <r>
      <t>FoU-årsverk¹ i 2007, 2013 og 2020 etter fylke</t>
    </r>
    <r>
      <rPr>
        <b/>
        <vertAlign val="superscript"/>
        <sz val="12"/>
        <color rgb="FF0000FF"/>
        <rFont val="Arial"/>
        <family val="2"/>
      </rPr>
      <t>2</t>
    </r>
    <r>
      <rPr>
        <b/>
        <sz val="12"/>
        <color indexed="12"/>
        <rFont val="Arial"/>
        <family val="2"/>
      </rPr>
      <t>, samt etter personalgruppe og per 1 000 innbyggere i 2020.</t>
    </r>
  </si>
  <si>
    <t>Hovedtall for instituttsektorens¹ FoU-virksomhet etter fylke i 2020.</t>
  </si>
  <si>
    <t>Kvinnelig FoU-personale og forskerpersonale etter fylke og utførende sektor  i 2020.</t>
  </si>
  <si>
    <t xml:space="preserve">høyere utdanning etter fylke i 2020. </t>
  </si>
  <si>
    <r>
      <t>FoU-utgifter som andel av regionalt nasjonalregnskap etter fylke og utførende sektor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 i 2020.</t>
    </r>
  </si>
  <si>
    <r>
      <t>Totale FoU-utgifter i 2020 etter sektor for utførelse, og FoU-utgifter per innbygger, etter forskningsfondsregion</t>
    </r>
    <r>
      <rPr>
        <b/>
        <vertAlign val="superscript"/>
        <sz val="12"/>
        <color rgb="FF0000FF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og fylke. Mill. kr</t>
    </r>
  </si>
  <si>
    <r>
      <t>Næringslivet</t>
    </r>
    <r>
      <rPr>
        <vertAlign val="superscript"/>
        <sz val="11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</si>
  <si>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Gjelder foretak med 10+ ansatte.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</si>
  <si>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Fra 1. januar 2020 økte de regionale forskningsfondene fra 7 til 11, og fondene følger nå de nye fylkesgrensene.</t>
    </r>
  </si>
  <si>
    <t>Totalt FoU-personale, forskere/faglig personale og personale med doktorgrad etter fylke og sektor for utførelse i 2020.</t>
  </si>
  <si>
    <t>Hovedtall for næringslivets FoU-virksomhet etter fylke i 2020.</t>
  </si>
  <si>
    <t>Sist oppdatert 09.06.2022</t>
  </si>
  <si>
    <t>Sist oppdatert 30.04.2021</t>
  </si>
  <si>
    <t>Prosent av samlet omsetning fra:</t>
  </si>
  <si>
    <t>Prosent av produktinnovatørenes omsetning fra:</t>
  </si>
  <si>
    <t>Prosent av foretak med innovasjons- aktivitet</t>
  </si>
  <si>
    <t>Prosent av foretak med samarbeid</t>
  </si>
  <si>
    <t>Innovasjons- aktivitet</t>
  </si>
  <si>
    <t>Produkt- eller forretnings- prosess- innovasjon</t>
  </si>
  <si>
    <t>Produkt- innovasjon ny for markedet</t>
  </si>
  <si>
    <t>Prosess- innovasjon (OM3)</t>
  </si>
  <si>
    <t>Forretnings- prosess- innovasjon</t>
  </si>
  <si>
    <t>Både produkt- og forretnings- prosess- innovasjon</t>
  </si>
  <si>
    <t>Samlede innovasjons- kostnader</t>
  </si>
  <si>
    <t>Produkt-innovasjoner nye kun for foretaket</t>
  </si>
  <si>
    <t>Produkt-innovasjoner nye for foretakets marked</t>
  </si>
  <si>
    <t>Ansatte i innovative foretak</t>
  </si>
  <si>
    <t>Samarbeid om FoU eller innovasjon</t>
  </si>
  <si>
    <t>Samarbeid i Norge for øvrig</t>
  </si>
  <si>
    <t>Samarbeid internasjonalt</t>
  </si>
  <si>
    <t>Kilde: SSB/Innovasjonsundersøkelsen 2018</t>
  </si>
  <si>
    <t>Sist oppdatert 10.06.2022</t>
  </si>
  <si>
    <r>
      <t>Hovedtall for universitets- og høgskolesektorens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FoU-virksomhet etter fylke</t>
    </r>
    <r>
      <rPr>
        <b/>
        <sz val="12"/>
        <color indexed="12"/>
        <rFont val="Calibri"/>
        <family val="2"/>
      </rPr>
      <t>²</t>
    </r>
    <r>
      <rPr>
        <b/>
        <sz val="12"/>
        <color indexed="12"/>
        <rFont val="Arial"/>
        <family val="2"/>
      </rPr>
      <t xml:space="preserve"> i 2020.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</si>
  <si>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Sysselsatte etter bosted i 4. kvartal 2020.</t>
    </r>
  </si>
  <si>
    <t>² Bruttoprodukt for 2019. Oppdateres november 2022.</t>
  </si>
  <si>
    <t>Kilde: SSB, FoU-statistikk</t>
  </si>
  <si>
    <t>Mannlig FoU-personale og forskerpersonale etter fylke og utførende sektor i 2020.</t>
  </si>
  <si>
    <r>
      <t>FoU per sysselsatt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i næringslivet 
1 000 kr</t>
    </r>
  </si>
  <si>
    <t>Forskere/faglig personale² per 1 000 sysselsatte i næringslivet</t>
  </si>
  <si>
    <t>Forskere/faglig personale per 
1 000 sysselsatte</t>
  </si>
  <si>
    <t>Næringslivets innovasjonsvirksomhet etter fylke i 2016–2018.</t>
  </si>
  <si>
    <t>1 000 NOK</t>
  </si>
  <si>
    <t>Sist oppdatert 22.06.2022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</si>
</sst>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.00_ ;_ * \-#,##0.00_ ;_ * &quot;-&quot;??_ ;_ @_ "/>
    <numFmt numFmtId="165" formatCode="#,##0.0"/>
    <numFmt numFmtId="166" formatCode="_ * #,##0.0_ ;_ * \-#,##0.0_ ;_ * &quot;-&quot;??_ ;_ @_ 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,##0.0000_ ;_ * \-#,##0.0000_ ;_ * &quot;-&quot;??_ ;_ @_ "/>
    <numFmt numFmtId="172" formatCode="_-* #,##0.0000_-;\-* #,##0.0000_-;_-* &quot;-&quot;????_-;_-@_-"/>
    <numFmt numFmtId="173" formatCode="_ * #,##0.000_ ;_ * \-#,##0.000_ ;_ * &quot;-&quot;??_ ;_ @_ "/>
  </numFmts>
  <fonts count="8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b/>
      <sz val="14"/>
      <color indexed="53"/>
      <name val="Arial"/>
      <family val="2"/>
    </font>
    <font>
      <b/>
      <sz val="14"/>
      <color indexed="10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color rgb="FF00B050"/>
      <name val="Arial"/>
      <family val="2"/>
    </font>
    <font>
      <sz val="7"/>
      <name val="Courier New"/>
      <family val="3"/>
    </font>
    <font>
      <sz val="8"/>
      <color indexed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sz val="14"/>
      <color indexed="10"/>
      <name val="Arial"/>
      <family val="2"/>
    </font>
    <font>
      <sz val="12"/>
      <color indexed="12"/>
      <name val="Arial"/>
      <family val="2"/>
    </font>
    <font>
      <sz val="10"/>
      <name val="Verdana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rgb="FFFF0000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b/>
      <sz val="14"/>
      <color rgb="FFFF000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sz val="10"/>
      <name val="Verdana"/>
      <family val="2"/>
    </font>
    <font>
      <vertAlign val="superscript"/>
      <sz val="10"/>
      <color indexed="8"/>
      <name val="Arial"/>
      <family val="2"/>
    </font>
    <font>
      <i/>
      <u/>
      <sz val="10"/>
      <color theme="10"/>
      <name val="Arial"/>
      <family val="2"/>
    </font>
    <font>
      <b/>
      <sz val="12"/>
      <color indexed="12"/>
      <name val="Calibri"/>
      <family val="2"/>
    </font>
    <font>
      <sz val="8"/>
      <color indexed="8"/>
      <name val="Calibri"/>
      <family val="2"/>
    </font>
    <font>
      <i/>
      <sz val="8"/>
      <color rgb="FFFF0000"/>
      <name val="Arial"/>
      <family val="2"/>
    </font>
    <font>
      <b/>
      <sz val="12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sz val="10"/>
      <name val="Arial"/>
      <family val="2"/>
    </font>
    <font>
      <sz val="8"/>
      <name val="Calibri"/>
      <family val="2"/>
    </font>
    <font>
      <vertAlign val="superscript"/>
      <sz val="8"/>
      <color rgb="FF000000"/>
      <name val="Arial"/>
      <family val="2"/>
    </font>
    <font>
      <sz val="8"/>
      <color rgb="FFFF0000"/>
      <name val="Arial"/>
      <family val="2"/>
    </font>
    <font>
      <b/>
      <vertAlign val="superscript"/>
      <sz val="12"/>
      <color rgb="FF0000FF"/>
      <name val="Arial"/>
      <family val="2"/>
    </font>
    <font>
      <vertAlign val="superscript"/>
      <sz val="8"/>
      <color rgb="FF00000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indexed="10"/>
      </right>
      <top/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/>
      <top/>
      <bottom style="thin">
        <color rgb="FFFF0000"/>
      </bottom>
      <diagonal/>
    </border>
    <border>
      <left style="thin">
        <color indexed="10"/>
      </left>
      <right style="thin">
        <color rgb="FFFF0000"/>
      </right>
      <top/>
      <bottom style="thin">
        <color indexed="10"/>
      </bottom>
      <diagonal/>
    </border>
    <border>
      <left style="thin">
        <color indexed="10"/>
      </left>
      <right style="thin">
        <color rgb="FFFF0000"/>
      </right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 style="thin">
        <color indexed="1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/>
      <diagonal/>
    </border>
  </borders>
  <cellStyleXfs count="169">
    <xf numFmtId="0" fontId="0" fillId="3" borderId="0"/>
    <xf numFmtId="164" fontId="10" fillId="0" borderId="0" applyFont="0" applyFill="0" applyBorder="0" applyAlignment="0" applyProtection="0"/>
    <xf numFmtId="0" fontId="5" fillId="0" borderId="0"/>
    <xf numFmtId="0" fontId="7" fillId="0" borderId="0">
      <alignment horizontal="left"/>
    </xf>
    <xf numFmtId="0" fontId="8" fillId="0" borderId="1">
      <alignment horizontal="right" vertical="center"/>
    </xf>
    <xf numFmtId="0" fontId="10" fillId="0" borderId="5">
      <alignment vertical="center"/>
    </xf>
    <xf numFmtId="1" fontId="13" fillId="0" borderId="5"/>
    <xf numFmtId="0" fontId="14" fillId="0" borderId="0"/>
    <xf numFmtId="0" fontId="16" fillId="0" borderId="0"/>
    <xf numFmtId="0" fontId="22" fillId="0" borderId="0"/>
    <xf numFmtId="0" fontId="23" fillId="0" borderId="0"/>
    <xf numFmtId="164" fontId="10" fillId="0" borderId="0" applyFont="0" applyFill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21" borderId="0" applyNumberFormat="0" applyBorder="0" applyAlignment="0" applyProtection="0"/>
    <xf numFmtId="0" fontId="30" fillId="5" borderId="0" applyNumberFormat="0" applyBorder="0" applyAlignment="0" applyProtection="0"/>
    <xf numFmtId="0" fontId="31" fillId="22" borderId="16" applyNumberFormat="0" applyAlignment="0" applyProtection="0"/>
    <xf numFmtId="0" fontId="32" fillId="23" borderId="17" applyNumberFormat="0" applyAlignment="0" applyProtection="0"/>
    <xf numFmtId="0" fontId="33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8" fillId="9" borderId="16" applyNumberFormat="0" applyAlignment="0" applyProtection="0"/>
    <xf numFmtId="0" fontId="39" fillId="0" borderId="21" applyNumberFormat="0" applyFill="0" applyAlignment="0" applyProtection="0"/>
    <xf numFmtId="0" fontId="40" fillId="24" borderId="0" applyNumberFormat="0" applyBorder="0" applyAlignment="0" applyProtection="0"/>
    <xf numFmtId="0" fontId="10" fillId="25" borderId="22" applyNumberFormat="0" applyFont="0" applyAlignment="0" applyProtection="0"/>
    <xf numFmtId="0" fontId="41" fillId="22" borderId="23" applyNumberFormat="0" applyAlignment="0" applyProtection="0"/>
    <xf numFmtId="0" fontId="10" fillId="0" borderId="0"/>
    <xf numFmtId="0" fontId="42" fillId="0" borderId="0" applyNumberFormat="0" applyFill="0" applyBorder="0" applyAlignment="0" applyProtection="0"/>
    <xf numFmtId="0" fontId="43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64" fillId="0" borderId="50" applyNumberFormat="0" applyFill="0" applyAlignment="0" applyProtection="0"/>
    <xf numFmtId="0" fontId="65" fillId="0" borderId="51" applyNumberFormat="0" applyFill="0" applyAlignment="0" applyProtection="0"/>
    <xf numFmtId="0" fontId="66" fillId="0" borderId="52" applyNumberFormat="0" applyFill="0" applyAlignment="0" applyProtection="0"/>
    <xf numFmtId="0" fontId="66" fillId="0" borderId="0" applyNumberFormat="0" applyFill="0" applyBorder="0" applyAlignment="0" applyProtection="0"/>
    <xf numFmtId="0" fontId="67" fillId="27" borderId="0" applyNumberFormat="0" applyBorder="0" applyAlignment="0" applyProtection="0"/>
    <xf numFmtId="0" fontId="68" fillId="28" borderId="0" applyNumberFormat="0" applyBorder="0" applyAlignment="0" applyProtection="0"/>
    <xf numFmtId="0" fontId="69" fillId="29" borderId="0" applyNumberFormat="0" applyBorder="0" applyAlignment="0" applyProtection="0"/>
    <xf numFmtId="0" fontId="70" fillId="30" borderId="53" applyNumberFormat="0" applyAlignment="0" applyProtection="0"/>
    <xf numFmtId="0" fontId="71" fillId="31" borderId="54" applyNumberFormat="0" applyAlignment="0" applyProtection="0"/>
    <xf numFmtId="0" fontId="72" fillId="31" borderId="53" applyNumberFormat="0" applyAlignment="0" applyProtection="0"/>
    <xf numFmtId="0" fontId="73" fillId="0" borderId="55" applyNumberFormat="0" applyFill="0" applyAlignment="0" applyProtection="0"/>
    <xf numFmtId="0" fontId="74" fillId="32" borderId="56" applyNumberFormat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58" applyNumberFormat="0" applyFill="0" applyAlignment="0" applyProtection="0"/>
    <xf numFmtId="0" fontId="78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78" fillId="37" borderId="0" applyNumberFormat="0" applyBorder="0" applyAlignment="0" applyProtection="0"/>
    <xf numFmtId="0" fontId="78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78" fillId="41" borderId="0" applyNumberFormat="0" applyBorder="0" applyAlignment="0" applyProtection="0"/>
    <xf numFmtId="0" fontId="78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78" fillId="45" borderId="0" applyNumberFormat="0" applyBorder="0" applyAlignment="0" applyProtection="0"/>
    <xf numFmtId="0" fontId="78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78" fillId="49" borderId="0" applyNumberFormat="0" applyBorder="0" applyAlignment="0" applyProtection="0"/>
    <xf numFmtId="0" fontId="78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78" fillId="53" borderId="0" applyNumberFormat="0" applyBorder="0" applyAlignment="0" applyProtection="0"/>
    <xf numFmtId="0" fontId="78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78" fillId="57" borderId="0" applyNumberFormat="0" applyBorder="0" applyAlignment="0" applyProtection="0"/>
    <xf numFmtId="0" fontId="79" fillId="0" borderId="0" applyNumberFormat="0" applyFill="0" applyBorder="0" applyAlignment="0" applyProtection="0"/>
    <xf numFmtId="0" fontId="3" fillId="33" borderId="57" applyNumberFormat="0" applyFont="0" applyAlignment="0" applyProtection="0"/>
    <xf numFmtId="0" fontId="80" fillId="0" borderId="0" applyNumberFormat="0" applyFill="0" applyBorder="0" applyAlignment="0" applyProtection="0"/>
    <xf numFmtId="0" fontId="2" fillId="33" borderId="57" applyNumberFormat="0" applyFont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33" borderId="57" applyNumberFormat="0" applyFont="0" applyAlignment="0" applyProtection="0"/>
    <xf numFmtId="0" fontId="1" fillId="33" borderId="57" applyNumberFormat="0" applyFont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33" borderId="57" applyNumberFormat="0" applyFont="0" applyAlignment="0" applyProtection="0"/>
    <xf numFmtId="164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9" fontId="81" fillId="0" borderId="0" applyFont="0" applyFill="0" applyBorder="0" applyAlignment="0" applyProtection="0"/>
    <xf numFmtId="0" fontId="10" fillId="0" borderId="0"/>
    <xf numFmtId="0" fontId="10" fillId="3" borderId="0"/>
    <xf numFmtId="0" fontId="53" fillId="0" borderId="0" applyBorder="0"/>
  </cellStyleXfs>
  <cellXfs count="442">
    <xf numFmtId="0" fontId="0" fillId="3" borderId="0" xfId="0"/>
    <xf numFmtId="0" fontId="4" fillId="2" borderId="0" xfId="0" applyFont="1" applyFill="1"/>
    <xf numFmtId="0" fontId="0" fillId="2" borderId="0" xfId="0" applyFill="1"/>
    <xf numFmtId="0" fontId="0" fillId="2" borderId="0" xfId="0" applyFill="1" applyBorder="1"/>
    <xf numFmtId="0" fontId="6" fillId="2" borderId="0" xfId="2" applyFont="1" applyFill="1"/>
    <xf numFmtId="0" fontId="6" fillId="2" borderId="0" xfId="0" applyFont="1" applyFill="1"/>
    <xf numFmtId="0" fontId="7" fillId="2" borderId="0" xfId="3" applyFont="1" applyFill="1" applyAlignment="1">
      <alignment horizontal="left"/>
    </xf>
    <xf numFmtId="0" fontId="7" fillId="2" borderId="0" xfId="3" applyFill="1" applyAlignment="1">
      <alignment horizontal="left"/>
    </xf>
    <xf numFmtId="0" fontId="7" fillId="2" borderId="0" xfId="3" applyFont="1" applyFill="1">
      <alignment horizontal="left"/>
    </xf>
    <xf numFmtId="0" fontId="7" fillId="2" borderId="0" xfId="3" applyFill="1">
      <alignment horizontal="left"/>
    </xf>
    <xf numFmtId="0" fontId="8" fillId="2" borderId="5" xfId="4" applyFont="1" applyFill="1" applyBorder="1" applyAlignment="1">
      <alignment horizontal="left"/>
    </xf>
    <xf numFmtId="0" fontId="8" fillId="2" borderId="6" xfId="4" applyFont="1" applyFill="1" applyBorder="1" applyAlignment="1">
      <alignment horizontal="right" wrapText="1"/>
    </xf>
    <xf numFmtId="0" fontId="8" fillId="2" borderId="8" xfId="4" applyFont="1" applyFill="1" applyBorder="1" applyAlignment="1">
      <alignment horizontal="left"/>
    </xf>
    <xf numFmtId="0" fontId="10" fillId="2" borderId="0" xfId="0" applyFont="1" applyFill="1" applyBorder="1" applyAlignment="1">
      <alignment horizontal="right"/>
    </xf>
    <xf numFmtId="0" fontId="10" fillId="2" borderId="5" xfId="5" applyFill="1" applyBorder="1">
      <alignment vertical="center"/>
    </xf>
    <xf numFmtId="165" fontId="0" fillId="2" borderId="0" xfId="0" applyNumberFormat="1" applyFill="1"/>
    <xf numFmtId="3" fontId="10" fillId="2" borderId="0" xfId="5" applyNumberFormat="1" applyFill="1" applyBorder="1" applyAlignment="1"/>
    <xf numFmtId="3" fontId="12" fillId="0" borderId="0" xfId="0" applyNumberFormat="1" applyFont="1" applyFill="1" applyBorder="1"/>
    <xf numFmtId="0" fontId="10" fillId="2" borderId="5" xfId="5" applyFont="1" applyFill="1" applyBorder="1">
      <alignment vertical="center"/>
    </xf>
    <xf numFmtId="3" fontId="10" fillId="2" borderId="0" xfId="0" applyNumberFormat="1" applyFont="1" applyFill="1" applyBorder="1" applyAlignment="1">
      <alignment wrapText="1"/>
    </xf>
    <xf numFmtId="1" fontId="13" fillId="2" borderId="5" xfId="6" applyFill="1" applyBorder="1"/>
    <xf numFmtId="165" fontId="13" fillId="2" borderId="0" xfId="5" quotePrefix="1" applyNumberFormat="1" applyFont="1" applyFill="1" applyBorder="1" applyAlignment="1">
      <alignment horizontal="right" vertical="center"/>
    </xf>
    <xf numFmtId="3" fontId="13" fillId="2" borderId="0" xfId="5" quotePrefix="1" applyNumberFormat="1" applyFont="1" applyFill="1" applyBorder="1" applyAlignment="1">
      <alignment horizontal="right" vertical="center"/>
    </xf>
    <xf numFmtId="166" fontId="13" fillId="2" borderId="0" xfId="1" applyNumberFormat="1" applyFont="1" applyFill="1" applyBorder="1"/>
    <xf numFmtId="166" fontId="13" fillId="2" borderId="0" xfId="0" applyNumberFormat="1" applyFont="1" applyFill="1" applyBorder="1"/>
    <xf numFmtId="167" fontId="13" fillId="2" borderId="0" xfId="1" applyNumberFormat="1" applyFont="1" applyFill="1" applyBorder="1"/>
    <xf numFmtId="0" fontId="14" fillId="2" borderId="0" xfId="7" applyFont="1" applyFill="1"/>
    <xf numFmtId="0" fontId="16" fillId="2" borderId="0" xfId="0" applyFont="1" applyFill="1" applyBorder="1"/>
    <xf numFmtId="0" fontId="17" fillId="2" borderId="0" xfId="0" applyFont="1" applyFill="1"/>
    <xf numFmtId="0" fontId="18" fillId="2" borderId="0" xfId="0" applyFont="1" applyFill="1"/>
    <xf numFmtId="3" fontId="0" fillId="2" borderId="0" xfId="0" applyNumberFormat="1" applyFill="1"/>
    <xf numFmtId="0" fontId="10" fillId="2" borderId="0" xfId="0" applyFont="1" applyFill="1" applyBorder="1"/>
    <xf numFmtId="3" fontId="13" fillId="2" borderId="0" xfId="6" applyNumberFormat="1" applyFill="1" applyBorder="1"/>
    <xf numFmtId="0" fontId="0" fillId="3" borderId="0" xfId="0" applyBorder="1"/>
    <xf numFmtId="0" fontId="13" fillId="2" borderId="0" xfId="0" applyFont="1" applyFill="1" applyBorder="1"/>
    <xf numFmtId="0" fontId="20" fillId="2" borderId="0" xfId="0" applyFont="1" applyFill="1" applyBorder="1"/>
    <xf numFmtId="165" fontId="13" fillId="2" borderId="0" xfId="6" applyNumberFormat="1" applyFill="1" applyBorder="1"/>
    <xf numFmtId="0" fontId="19" fillId="2" borderId="0" xfId="0" applyFont="1" applyFill="1" applyBorder="1"/>
    <xf numFmtId="0" fontId="8" fillId="2" borderId="9" xfId="4" applyFill="1" applyBorder="1" applyAlignment="1">
      <alignment horizontal="right" vertical="top" wrapText="1"/>
    </xf>
    <xf numFmtId="168" fontId="10" fillId="2" borderId="0" xfId="5" applyNumberFormat="1" applyFont="1" applyFill="1" applyBorder="1" applyAlignment="1">
      <alignment horizontal="right" vertical="center"/>
    </xf>
    <xf numFmtId="168" fontId="16" fillId="2" borderId="0" xfId="0" applyNumberFormat="1" applyFont="1" applyFill="1" applyBorder="1"/>
    <xf numFmtId="0" fontId="21" fillId="2" borderId="0" xfId="0" applyFont="1" applyFill="1" applyBorder="1"/>
    <xf numFmtId="167" fontId="21" fillId="2" borderId="0" xfId="1" applyNumberFormat="1" applyFont="1" applyFill="1" applyBorder="1"/>
    <xf numFmtId="0" fontId="15" fillId="2" borderId="0" xfId="8" applyFont="1" applyFill="1" applyAlignment="1"/>
    <xf numFmtId="0" fontId="10" fillId="3" borderId="0" xfId="0" applyFont="1"/>
    <xf numFmtId="1" fontId="10" fillId="3" borderId="0" xfId="0" applyNumberFormat="1" applyFont="1"/>
    <xf numFmtId="0" fontId="6" fillId="3" borderId="0" xfId="0" applyFont="1"/>
    <xf numFmtId="0" fontId="24" fillId="3" borderId="0" xfId="0" applyFont="1"/>
    <xf numFmtId="1" fontId="24" fillId="3" borderId="0" xfId="0" applyNumberFormat="1" applyFont="1"/>
    <xf numFmtId="0" fontId="7" fillId="3" borderId="0" xfId="0" applyFont="1"/>
    <xf numFmtId="0" fontId="25" fillId="3" borderId="0" xfId="0" applyFont="1"/>
    <xf numFmtId="1" fontId="25" fillId="3" borderId="0" xfId="0" applyNumberFormat="1" applyFont="1"/>
    <xf numFmtId="0" fontId="10" fillId="3" borderId="0" xfId="0" applyFont="1" applyAlignment="1"/>
    <xf numFmtId="0" fontId="11" fillId="0" borderId="0" xfId="0" applyFont="1" applyFill="1"/>
    <xf numFmtId="0" fontId="12" fillId="0" borderId="0" xfId="0" applyFont="1" applyFill="1"/>
    <xf numFmtId="0" fontId="12" fillId="3" borderId="0" xfId="0" applyFont="1"/>
    <xf numFmtId="0" fontId="27" fillId="3" borderId="0" xfId="0" applyFont="1"/>
    <xf numFmtId="1" fontId="12" fillId="3" borderId="0" xfId="0" applyNumberFormat="1" applyFont="1"/>
    <xf numFmtId="0" fontId="10" fillId="2" borderId="0" xfId="0" applyFont="1" applyFill="1" applyBorder="1" applyAlignment="1">
      <alignment wrapText="1"/>
    </xf>
    <xf numFmtId="0" fontId="10" fillId="2" borderId="0" xfId="5" applyFill="1" applyBorder="1">
      <alignment vertical="center"/>
    </xf>
    <xf numFmtId="1" fontId="13" fillId="2" borderId="0" xfId="6" applyFill="1" applyBorder="1"/>
    <xf numFmtId="3" fontId="13" fillId="2" borderId="5" xfId="6" applyNumberFormat="1" applyFill="1"/>
    <xf numFmtId="3" fontId="13" fillId="2" borderId="0" xfId="0" applyNumberFormat="1" applyFont="1" applyFill="1" applyBorder="1"/>
    <xf numFmtId="0" fontId="8" fillId="2" borderId="13" xfId="4" applyFill="1" applyBorder="1" applyAlignment="1">
      <alignment horizontal="left"/>
    </xf>
    <xf numFmtId="0" fontId="8" fillId="2" borderId="25" xfId="4" applyFill="1" applyBorder="1" applyAlignment="1">
      <alignment horizontal="left"/>
    </xf>
    <xf numFmtId="0" fontId="8" fillId="2" borderId="1" xfId="4" applyFill="1" applyAlignment="1">
      <alignment horizontal="right" vertical="top" wrapText="1"/>
    </xf>
    <xf numFmtId="0" fontId="8" fillId="2" borderId="12" xfId="4" applyFill="1" applyBorder="1" applyAlignment="1">
      <alignment horizontal="right" vertical="top" wrapText="1"/>
    </xf>
    <xf numFmtId="1" fontId="25" fillId="3" borderId="0" xfId="0" applyNumberFormat="1" applyFont="1" applyBorder="1"/>
    <xf numFmtId="1" fontId="26" fillId="3" borderId="0" xfId="0" applyNumberFormat="1" applyFont="1" applyBorder="1"/>
    <xf numFmtId="0" fontId="45" fillId="3" borderId="0" xfId="0" applyFont="1" applyBorder="1"/>
    <xf numFmtId="3" fontId="10" fillId="2" borderId="0" xfId="0" applyNumberFormat="1" applyFont="1" applyFill="1" applyBorder="1"/>
    <xf numFmtId="0" fontId="6" fillId="0" borderId="0" xfId="2" applyFont="1"/>
    <xf numFmtId="0" fontId="13" fillId="3" borderId="26" xfId="0" applyFont="1" applyBorder="1"/>
    <xf numFmtId="0" fontId="0" fillId="3" borderId="15" xfId="0" applyBorder="1"/>
    <xf numFmtId="0" fontId="10" fillId="0" borderId="29" xfId="3" applyFont="1" applyBorder="1">
      <alignment horizontal="left"/>
    </xf>
    <xf numFmtId="3" fontId="13" fillId="2" borderId="6" xfId="6" applyNumberFormat="1" applyFill="1" applyBorder="1"/>
    <xf numFmtId="0" fontId="8" fillId="2" borderId="1" xfId="4" applyFill="1" applyBorder="1" applyAlignment="1">
      <alignment horizontal="right" vertical="top" wrapText="1"/>
    </xf>
    <xf numFmtId="0" fontId="46" fillId="0" borderId="0" xfId="54"/>
    <xf numFmtId="3" fontId="13" fillId="2" borderId="7" xfId="6" applyNumberFormat="1" applyFill="1" applyBorder="1"/>
    <xf numFmtId="0" fontId="8" fillId="2" borderId="14" xfId="4" applyFill="1" applyBorder="1" applyAlignment="1">
      <alignment horizontal="left"/>
    </xf>
    <xf numFmtId="0" fontId="10" fillId="26" borderId="0" xfId="0" applyNumberFormat="1" applyFont="1" applyFill="1" applyBorder="1" applyAlignment="1" applyProtection="1"/>
    <xf numFmtId="0" fontId="0" fillId="3" borderId="0" xfId="0"/>
    <xf numFmtId="0" fontId="10" fillId="0" borderId="0" xfId="0" applyNumberFormat="1" applyFont="1" applyFill="1" applyBorder="1" applyAlignment="1"/>
    <xf numFmtId="0" fontId="47" fillId="0" borderId="0" xfId="0" applyNumberFormat="1" applyFont="1" applyFill="1" applyBorder="1" applyAlignment="1"/>
    <xf numFmtId="0" fontId="10" fillId="3" borderId="0" xfId="0" applyFont="1" applyAlignment="1" applyProtection="1">
      <alignment horizontal="left"/>
      <protection locked="0"/>
    </xf>
    <xf numFmtId="2" fontId="13" fillId="3" borderId="0" xfId="0" applyNumberFormat="1" applyFont="1"/>
    <xf numFmtId="0" fontId="0" fillId="3" borderId="0" xfId="0" applyAlignment="1">
      <alignment wrapText="1"/>
    </xf>
    <xf numFmtId="0" fontId="8" fillId="2" borderId="5" xfId="4" applyFill="1" applyBorder="1" applyAlignment="1">
      <alignment horizontal="right" vertical="top" wrapText="1"/>
    </xf>
    <xf numFmtId="2" fontId="10" fillId="3" borderId="35" xfId="0" applyNumberFormat="1" applyFont="1" applyBorder="1"/>
    <xf numFmtId="2" fontId="10" fillId="3" borderId="34" xfId="0" applyNumberFormat="1" applyFont="1" applyBorder="1"/>
    <xf numFmtId="0" fontId="10" fillId="3" borderId="14" xfId="0" applyFont="1" applyBorder="1" applyAlignment="1">
      <alignment horizontal="left" wrapText="1"/>
    </xf>
    <xf numFmtId="1" fontId="10" fillId="3" borderId="1" xfId="0" applyNumberFormat="1" applyFont="1" applyBorder="1" applyAlignment="1">
      <alignment horizontal="right" wrapText="1"/>
    </xf>
    <xf numFmtId="1" fontId="10" fillId="0" borderId="1" xfId="0" applyNumberFormat="1" applyFont="1" applyFill="1" applyBorder="1" applyAlignment="1">
      <alignment horizontal="right" wrapText="1"/>
    </xf>
    <xf numFmtId="0" fontId="10" fillId="3" borderId="12" xfId="0" applyFont="1" applyBorder="1" applyAlignment="1">
      <alignment horizontal="right" wrapText="1"/>
    </xf>
    <xf numFmtId="0" fontId="11" fillId="0" borderId="13" xfId="0" applyFont="1" applyFill="1" applyBorder="1"/>
    <xf numFmtId="3" fontId="11" fillId="0" borderId="6" xfId="0" applyNumberFormat="1" applyFont="1" applyFill="1" applyBorder="1"/>
    <xf numFmtId="3" fontId="11" fillId="0" borderId="6" xfId="0" applyNumberFormat="1" applyFont="1" applyFill="1" applyBorder="1" applyAlignment="1">
      <alignment horizontal="right"/>
    </xf>
    <xf numFmtId="0" fontId="49" fillId="0" borderId="0" xfId="0" applyFont="1" applyFill="1" applyBorder="1"/>
    <xf numFmtId="3" fontId="49" fillId="0" borderId="6" xfId="0" applyNumberFormat="1" applyFont="1" applyFill="1" applyBorder="1"/>
    <xf numFmtId="0" fontId="12" fillId="0" borderId="5" xfId="0" applyFont="1" applyFill="1" applyBorder="1"/>
    <xf numFmtId="3" fontId="12" fillId="0" borderId="6" xfId="0" applyNumberFormat="1" applyFont="1" applyFill="1" applyBorder="1"/>
    <xf numFmtId="3" fontId="12" fillId="0" borderId="6" xfId="0" applyNumberFormat="1" applyFont="1" applyFill="1" applyBorder="1" applyAlignment="1">
      <alignment horizontal="right"/>
    </xf>
    <xf numFmtId="0" fontId="12" fillId="0" borderId="0" xfId="0" applyFont="1" applyFill="1" applyBorder="1"/>
    <xf numFmtId="1" fontId="27" fillId="3" borderId="0" xfId="0" applyNumberFormat="1" applyFont="1"/>
    <xf numFmtId="0" fontId="50" fillId="3" borderId="0" xfId="0" applyFont="1"/>
    <xf numFmtId="0" fontId="51" fillId="3" borderId="0" xfId="0" applyFont="1"/>
    <xf numFmtId="0" fontId="10" fillId="3" borderId="0" xfId="0" applyFont="1"/>
    <xf numFmtId="1" fontId="10" fillId="0" borderId="0" xfId="0" applyNumberFormat="1" applyFont="1" applyFill="1" applyBorder="1" applyAlignment="1">
      <alignment horizontal="right" wrapText="1"/>
    </xf>
    <xf numFmtId="167" fontId="13" fillId="0" borderId="6" xfId="1" applyNumberFormat="1" applyFont="1" applyBorder="1" applyAlignment="1">
      <alignment horizontal="right"/>
    </xf>
    <xf numFmtId="3" fontId="10" fillId="2" borderId="5" xfId="5" applyNumberFormat="1" applyFill="1" applyBorder="1" applyAlignment="1"/>
    <xf numFmtId="1" fontId="13" fillId="0" borderId="0" xfId="0" applyNumberFormat="1" applyFont="1" applyFill="1" applyBorder="1" applyAlignment="1">
      <alignment horizontal="left" wrapText="1"/>
    </xf>
    <xf numFmtId="3" fontId="12" fillId="0" borderId="7" xfId="0" applyNumberFormat="1" applyFont="1" applyFill="1" applyBorder="1" applyAlignment="1">
      <alignment horizontal="right"/>
    </xf>
    <xf numFmtId="0" fontId="13" fillId="2" borderId="7" xfId="3" applyFont="1" applyFill="1" applyBorder="1" applyAlignment="1">
      <alignment vertical="top"/>
    </xf>
    <xf numFmtId="0" fontId="10" fillId="2" borderId="10" xfId="3" applyFont="1" applyFill="1" applyBorder="1" applyAlignment="1">
      <alignment horizontal="right" vertical="top"/>
    </xf>
    <xf numFmtId="0" fontId="7" fillId="2" borderId="36" xfId="3" applyFont="1" applyFill="1" applyBorder="1">
      <alignment horizontal="left"/>
    </xf>
    <xf numFmtId="0" fontId="8" fillId="2" borderId="37" xfId="4" applyFont="1" applyFill="1" applyBorder="1" applyAlignment="1">
      <alignment horizontal="left"/>
    </xf>
    <xf numFmtId="0" fontId="13" fillId="2" borderId="5" xfId="3" applyFont="1" applyFill="1" applyBorder="1" applyAlignment="1">
      <alignment vertical="top"/>
    </xf>
    <xf numFmtId="0" fontId="8" fillId="2" borderId="38" xfId="4" applyFont="1" applyFill="1" applyBorder="1" applyAlignment="1">
      <alignment horizontal="right" wrapText="1"/>
    </xf>
    <xf numFmtId="0" fontId="8" fillId="2" borderId="39" xfId="4" applyFont="1" applyFill="1" applyBorder="1" applyAlignment="1">
      <alignment horizontal="right" wrapText="1"/>
    </xf>
    <xf numFmtId="0" fontId="8" fillId="2" borderId="40" xfId="4" applyFont="1" applyFill="1" applyBorder="1" applyAlignment="1">
      <alignment horizontal="left"/>
    </xf>
    <xf numFmtId="0" fontId="10" fillId="2" borderId="8" xfId="3" applyFont="1" applyFill="1" applyBorder="1" applyAlignment="1">
      <alignment horizontal="right" vertical="top"/>
    </xf>
    <xf numFmtId="0" fontId="8" fillId="2" borderId="41" xfId="4" applyFont="1" applyFill="1" applyBorder="1" applyAlignment="1">
      <alignment horizontal="right" wrapText="1"/>
    </xf>
    <xf numFmtId="0" fontId="8" fillId="2" borderId="42" xfId="4" applyFont="1" applyFill="1" applyBorder="1" applyAlignment="1">
      <alignment horizontal="right" wrapText="1"/>
    </xf>
    <xf numFmtId="0" fontId="8" fillId="2" borderId="43" xfId="4" applyFont="1" applyFill="1" applyBorder="1" applyAlignment="1">
      <alignment horizontal="right" wrapText="1"/>
    </xf>
    <xf numFmtId="0" fontId="10" fillId="2" borderId="44" xfId="3" applyFont="1" applyFill="1" applyBorder="1" applyAlignment="1">
      <alignment horizontal="right" vertical="top"/>
    </xf>
    <xf numFmtId="0" fontId="10" fillId="2" borderId="42" xfId="3" applyFont="1" applyFill="1" applyBorder="1" applyAlignment="1">
      <alignment horizontal="right" vertical="top"/>
    </xf>
    <xf numFmtId="0" fontId="10" fillId="2" borderId="45" xfId="3" applyFont="1" applyFill="1" applyBorder="1" applyAlignment="1">
      <alignment horizontal="right" vertical="top"/>
    </xf>
    <xf numFmtId="1" fontId="10" fillId="3" borderId="12" xfId="0" applyNumberFormat="1" applyFont="1" applyBorder="1" applyAlignment="1">
      <alignment horizontal="right" wrapText="1"/>
    </xf>
    <xf numFmtId="3" fontId="13" fillId="2" borderId="0" xfId="6" applyNumberFormat="1" applyFont="1" applyFill="1" applyBorder="1"/>
    <xf numFmtId="3" fontId="10" fillId="3" borderId="0" xfId="0" applyNumberFormat="1" applyFont="1"/>
    <xf numFmtId="167" fontId="16" fillId="2" borderId="0" xfId="1" applyNumberFormat="1" applyFont="1" applyFill="1" applyBorder="1"/>
    <xf numFmtId="3" fontId="12" fillId="0" borderId="0" xfId="0" applyNumberFormat="1" applyFont="1" applyFill="1" applyBorder="1"/>
    <xf numFmtId="3" fontId="12" fillId="0" borderId="0" xfId="0" applyNumberFormat="1" applyFont="1" applyFill="1" applyBorder="1" applyAlignment="1">
      <alignment horizontal="right"/>
    </xf>
    <xf numFmtId="3" fontId="0" fillId="3" borderId="0" xfId="0" applyNumberFormat="1"/>
    <xf numFmtId="0" fontId="52" fillId="2" borderId="0" xfId="0" applyFont="1" applyFill="1" applyBorder="1"/>
    <xf numFmtId="0" fontId="53" fillId="3" borderId="0" xfId="0" applyFont="1" applyAlignment="1">
      <alignment vertical="center"/>
    </xf>
    <xf numFmtId="0" fontId="53" fillId="3" borderId="0" xfId="0" applyFont="1" applyAlignment="1">
      <alignment horizontal="right" vertical="center"/>
    </xf>
    <xf numFmtId="0" fontId="13" fillId="3" borderId="0" xfId="0" applyFont="1" applyBorder="1" applyAlignment="1" applyProtection="1">
      <alignment horizontal="left"/>
      <protection locked="0"/>
    </xf>
    <xf numFmtId="3" fontId="13" fillId="3" borderId="0" xfId="0" applyNumberFormat="1" applyFont="1" applyBorder="1"/>
    <xf numFmtId="165" fontId="13" fillId="0" borderId="0" xfId="0" applyNumberFormat="1" applyFont="1" applyFill="1" applyBorder="1" applyAlignment="1"/>
    <xf numFmtId="2" fontId="13" fillId="3" borderId="0" xfId="0" applyNumberFormat="1" applyFont="1" applyBorder="1"/>
    <xf numFmtId="165" fontId="13" fillId="3" borderId="0" xfId="0" applyNumberFormat="1" applyFont="1" applyBorder="1"/>
    <xf numFmtId="0" fontId="27" fillId="0" borderId="0" xfId="0" applyFont="1" applyFill="1" applyBorder="1"/>
    <xf numFmtId="0" fontId="14" fillId="26" borderId="0" xfId="0" applyNumberFormat="1" applyFont="1" applyFill="1" applyBorder="1" applyAlignment="1" applyProtection="1"/>
    <xf numFmtId="1" fontId="16" fillId="2" borderId="0" xfId="6" applyFont="1" applyFill="1" applyBorder="1"/>
    <xf numFmtId="3" fontId="0" fillId="3" borderId="0" xfId="0" applyNumberFormat="1"/>
    <xf numFmtId="0" fontId="14" fillId="0" borderId="0" xfId="7"/>
    <xf numFmtId="3" fontId="13" fillId="2" borderId="0" xfId="5" applyNumberFormat="1" applyFont="1" applyFill="1" applyBorder="1" applyAlignment="1"/>
    <xf numFmtId="0" fontId="17" fillId="2" borderId="0" xfId="0" applyFont="1" applyFill="1" applyBorder="1"/>
    <xf numFmtId="0" fontId="18" fillId="2" borderId="0" xfId="0" applyFont="1" applyFill="1" applyBorder="1"/>
    <xf numFmtId="0" fontId="10" fillId="2" borderId="0" xfId="0" applyFont="1" applyFill="1" applyBorder="1"/>
    <xf numFmtId="0" fontId="54" fillId="2" borderId="0" xfId="2" applyFont="1" applyFill="1"/>
    <xf numFmtId="0" fontId="8" fillId="2" borderId="11" xfId="4" applyFill="1" applyBorder="1" applyAlignment="1">
      <alignment horizontal="left"/>
    </xf>
    <xf numFmtId="0" fontId="8" fillId="2" borderId="1" xfId="4" applyFill="1" applyAlignment="1">
      <alignment horizontal="right" vertical="top"/>
    </xf>
    <xf numFmtId="0" fontId="8" fillId="2" borderId="1" xfId="4" applyFont="1" applyFill="1" applyAlignment="1">
      <alignment horizontal="right" vertical="top" wrapText="1"/>
    </xf>
    <xf numFmtId="0" fontId="8" fillId="2" borderId="12" xfId="4" applyFill="1" applyBorder="1" applyAlignment="1">
      <alignment horizontal="right" vertical="top"/>
    </xf>
    <xf numFmtId="0" fontId="8" fillId="2" borderId="12" xfId="4" applyFont="1" applyFill="1" applyBorder="1" applyAlignment="1">
      <alignment horizontal="right" vertical="top" wrapText="1"/>
    </xf>
    <xf numFmtId="0" fontId="10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wrapText="1"/>
    </xf>
    <xf numFmtId="0" fontId="55" fillId="2" borderId="0" xfId="0" applyFont="1" applyFill="1" applyBorder="1" applyAlignment="1">
      <alignment wrapText="1"/>
    </xf>
    <xf numFmtId="0" fontId="13" fillId="2" borderId="5" xfId="5" applyFont="1" applyFill="1" applyBorder="1">
      <alignment vertical="center"/>
    </xf>
    <xf numFmtId="0" fontId="13" fillId="2" borderId="0" xfId="0" applyFont="1" applyFill="1" applyBorder="1"/>
    <xf numFmtId="1" fontId="10" fillId="2" borderId="0" xfId="6" applyFont="1" applyFill="1" applyBorder="1"/>
    <xf numFmtId="0" fontId="14" fillId="2" borderId="0" xfId="7" applyFill="1"/>
    <xf numFmtId="0" fontId="8" fillId="0" borderId="12" xfId="4" applyFill="1" applyBorder="1" applyAlignment="1">
      <alignment horizontal="right" vertical="top" wrapText="1"/>
    </xf>
    <xf numFmtId="0" fontId="16" fillId="2" borderId="0" xfId="8" applyFont="1" applyFill="1" applyAlignment="1"/>
    <xf numFmtId="0" fontId="57" fillId="3" borderId="0" xfId="0" applyFont="1" applyBorder="1"/>
    <xf numFmtId="3" fontId="57" fillId="3" borderId="0" xfId="0" applyNumberFormat="1" applyFont="1" applyBorder="1" applyAlignment="1">
      <alignment horizontal="right"/>
    </xf>
    <xf numFmtId="0" fontId="15" fillId="2" borderId="0" xfId="7" applyFont="1" applyFill="1"/>
    <xf numFmtId="0" fontId="59" fillId="0" borderId="0" xfId="54" applyFont="1"/>
    <xf numFmtId="0" fontId="55" fillId="3" borderId="0" xfId="0" applyFont="1"/>
    <xf numFmtId="0" fontId="13" fillId="3" borderId="0" xfId="0" applyFont="1"/>
    <xf numFmtId="0" fontId="7" fillId="0" borderId="0" xfId="3">
      <alignment horizontal="left"/>
    </xf>
    <xf numFmtId="0" fontId="8" fillId="2" borderId="8" xfId="4" applyFill="1" applyBorder="1" applyAlignment="1">
      <alignment horizontal="right" vertical="top" wrapText="1"/>
    </xf>
    <xf numFmtId="0" fontId="8" fillId="2" borderId="37" xfId="4" applyFill="1" applyBorder="1" applyAlignment="1">
      <alignment horizontal="center" vertical="top" wrapText="1"/>
    </xf>
    <xf numFmtId="0" fontId="8" fillId="0" borderId="46" xfId="4" applyBorder="1">
      <alignment horizontal="right" vertical="center"/>
    </xf>
    <xf numFmtId="0" fontId="8" fillId="2" borderId="39" xfId="4" applyFill="1" applyBorder="1" applyAlignment="1">
      <alignment horizontal="right" vertical="top" wrapText="1"/>
    </xf>
    <xf numFmtId="0" fontId="8" fillId="2" borderId="2" xfId="4" applyFill="1" applyBorder="1" applyAlignment="1">
      <alignment horizontal="left" vertical="center"/>
    </xf>
    <xf numFmtId="0" fontId="8" fillId="2" borderId="8" xfId="4" applyFill="1" applyBorder="1" applyAlignment="1">
      <alignment horizontal="left" vertical="center"/>
    </xf>
    <xf numFmtId="0" fontId="10" fillId="2" borderId="2" xfId="5" applyFill="1" applyBorder="1">
      <alignment vertical="center"/>
    </xf>
    <xf numFmtId="0" fontId="7" fillId="2" borderId="2" xfId="3" applyFont="1" applyFill="1" applyBorder="1">
      <alignment horizontal="left"/>
    </xf>
    <xf numFmtId="0" fontId="10" fillId="3" borderId="15" xfId="0" applyFont="1" applyBorder="1"/>
    <xf numFmtId="0" fontId="10" fillId="3" borderId="28" xfId="0" applyFont="1" applyBorder="1"/>
    <xf numFmtId="0" fontId="10" fillId="3" borderId="29" xfId="0" applyFont="1" applyBorder="1"/>
    <xf numFmtId="0" fontId="63" fillId="3" borderId="0" xfId="0" applyFont="1"/>
    <xf numFmtId="0" fontId="52" fillId="3" borderId="0" xfId="0" applyFont="1"/>
    <xf numFmtId="0" fontId="10" fillId="2" borderId="0" xfId="0" applyFont="1" applyFill="1"/>
    <xf numFmtId="0" fontId="10" fillId="3" borderId="0" xfId="0" applyFont="1" applyFill="1"/>
    <xf numFmtId="3" fontId="10" fillId="2" borderId="6" xfId="5" applyNumberFormat="1" applyFill="1" applyBorder="1" applyAlignment="1"/>
    <xf numFmtId="3" fontId="10" fillId="2" borderId="6" xfId="0" applyNumberFormat="1" applyFont="1" applyFill="1" applyBorder="1" applyAlignment="1">
      <alignment wrapText="1"/>
    </xf>
    <xf numFmtId="3" fontId="13" fillId="2" borderId="0" xfId="6" applyNumberFormat="1" applyFill="1" applyBorder="1"/>
    <xf numFmtId="3" fontId="13" fillId="2" borderId="0" xfId="6" applyNumberFormat="1" applyFont="1" applyFill="1" applyBorder="1"/>
    <xf numFmtId="0" fontId="0" fillId="3" borderId="0" xfId="0"/>
    <xf numFmtId="0" fontId="7" fillId="2" borderId="0" xfId="3" applyFont="1" applyFill="1">
      <alignment horizontal="left"/>
    </xf>
    <xf numFmtId="0" fontId="10" fillId="0" borderId="0" xfId="0" applyNumberFormat="1" applyFont="1" applyFill="1" applyBorder="1" applyAlignment="1"/>
    <xf numFmtId="165" fontId="10" fillId="0" borderId="31" xfId="0" applyNumberFormat="1" applyFont="1" applyFill="1" applyBorder="1" applyAlignment="1"/>
    <xf numFmtId="2" fontId="10" fillId="3" borderId="30" xfId="0" applyNumberFormat="1" applyFont="1" applyBorder="1"/>
    <xf numFmtId="2" fontId="10" fillId="3" borderId="31" xfId="0" applyNumberFormat="1" applyFont="1" applyBorder="1"/>
    <xf numFmtId="2" fontId="13" fillId="3" borderId="31" xfId="0" applyNumberFormat="1" applyFont="1" applyBorder="1"/>
    <xf numFmtId="2" fontId="13" fillId="3" borderId="34" xfId="0" applyNumberFormat="1" applyFont="1" applyBorder="1"/>
    <xf numFmtId="0" fontId="10" fillId="3" borderId="33" xfId="0" applyFont="1" applyBorder="1" applyAlignment="1">
      <alignment horizontal="right" wrapText="1"/>
    </xf>
    <xf numFmtId="1" fontId="10" fillId="3" borderId="33" xfId="0" applyNumberFormat="1" applyFont="1" applyBorder="1" applyAlignment="1">
      <alignment horizontal="right" wrapText="1"/>
    </xf>
    <xf numFmtId="0" fontId="10" fillId="3" borderId="32" xfId="0" applyFont="1" applyBorder="1" applyAlignment="1">
      <alignment horizontal="right" wrapText="1"/>
    </xf>
    <xf numFmtId="0" fontId="10" fillId="3" borderId="33" xfId="0" applyFont="1" applyBorder="1" applyAlignment="1" applyProtection="1">
      <alignment horizontal="right" wrapText="1"/>
      <protection locked="0"/>
    </xf>
    <xf numFmtId="1" fontId="10" fillId="3" borderId="32" xfId="0" applyNumberFormat="1" applyFont="1" applyBorder="1" applyAlignment="1">
      <alignment horizontal="right" wrapText="1"/>
    </xf>
    <xf numFmtId="0" fontId="10" fillId="2" borderId="0" xfId="0" applyFont="1" applyFill="1" applyBorder="1"/>
    <xf numFmtId="0" fontId="13" fillId="2" borderId="0" xfId="0" applyFont="1" applyFill="1" applyBorder="1"/>
    <xf numFmtId="0" fontId="13" fillId="3" borderId="0" xfId="0" applyFont="1" applyFill="1" applyBorder="1"/>
    <xf numFmtId="0" fontId="10" fillId="3" borderId="49" xfId="0" applyFont="1" applyBorder="1" applyAlignment="1">
      <alignment wrapText="1"/>
    </xf>
    <xf numFmtId="0" fontId="13" fillId="3" borderId="37" xfId="0" applyFont="1" applyBorder="1" applyAlignment="1" applyProtection="1">
      <alignment horizontal="left"/>
      <protection locked="0"/>
    </xf>
    <xf numFmtId="3" fontId="10" fillId="0" borderId="31" xfId="0" applyNumberFormat="1" applyFont="1" applyFill="1" applyBorder="1" applyAlignment="1"/>
    <xf numFmtId="3" fontId="13" fillId="0" borderId="31" xfId="0" applyNumberFormat="1" applyFont="1" applyFill="1" applyBorder="1" applyAlignment="1"/>
    <xf numFmtId="3" fontId="10" fillId="0" borderId="30" xfId="0" applyNumberFormat="1" applyFont="1" applyFill="1" applyBorder="1" applyAlignment="1"/>
    <xf numFmtId="9" fontId="13" fillId="2" borderId="0" xfId="165" applyFont="1" applyFill="1" applyBorder="1"/>
    <xf numFmtId="9" fontId="10" fillId="2" borderId="0" xfId="165" applyFont="1" applyFill="1" applyBorder="1"/>
    <xf numFmtId="169" fontId="10" fillId="2" borderId="0" xfId="165" applyNumberFormat="1" applyFont="1" applyFill="1" applyBorder="1"/>
    <xf numFmtId="3" fontId="45" fillId="3" borderId="0" xfId="0" applyNumberFormat="1" applyFont="1" applyBorder="1"/>
    <xf numFmtId="0" fontId="52" fillId="2" borderId="0" xfId="0" applyFont="1" applyFill="1"/>
    <xf numFmtId="3" fontId="16" fillId="2" borderId="0" xfId="0" applyNumberFormat="1" applyFont="1" applyFill="1" applyBorder="1"/>
    <xf numFmtId="3" fontId="10" fillId="3" borderId="30" xfId="0" applyNumberFormat="1" applyFont="1" applyBorder="1" applyAlignment="1">
      <alignment horizontal="right"/>
    </xf>
    <xf numFmtId="3" fontId="10" fillId="3" borderId="31" xfId="0" applyNumberFormat="1" applyFont="1" applyBorder="1" applyAlignment="1">
      <alignment horizontal="right"/>
    </xf>
    <xf numFmtId="3" fontId="10" fillId="3" borderId="5" xfId="5" applyNumberFormat="1" applyFill="1" applyBorder="1">
      <alignment vertical="center"/>
    </xf>
    <xf numFmtId="3" fontId="10" fillId="3" borderId="5" xfId="5" applyNumberFormat="1" applyFill="1" applyBorder="1" applyAlignment="1">
      <alignment horizontal="right" vertical="center"/>
    </xf>
    <xf numFmtId="3" fontId="13" fillId="3" borderId="6" xfId="5" quotePrefix="1" applyNumberFormat="1" applyFont="1" applyFill="1" applyBorder="1" applyAlignment="1">
      <alignment horizontal="right" vertical="center"/>
    </xf>
    <xf numFmtId="3" fontId="13" fillId="3" borderId="5" xfId="6" applyNumberFormat="1" applyFill="1" applyBorder="1"/>
    <xf numFmtId="3" fontId="10" fillId="3" borderId="5" xfId="5" applyNumberFormat="1" applyFont="1" applyFill="1" applyBorder="1">
      <alignment vertical="center"/>
    </xf>
    <xf numFmtId="3" fontId="10" fillId="3" borderId="6" xfId="5" applyNumberFormat="1" applyFill="1" applyBorder="1">
      <alignment vertical="center"/>
    </xf>
    <xf numFmtId="3" fontId="10" fillId="3" borderId="7" xfId="5" applyNumberFormat="1" applyFill="1" applyBorder="1">
      <alignment vertical="center"/>
    </xf>
    <xf numFmtId="3" fontId="13" fillId="3" borderId="7" xfId="5" applyNumberFormat="1" applyFont="1" applyFill="1" applyBorder="1">
      <alignment vertical="center"/>
    </xf>
    <xf numFmtId="3" fontId="10" fillId="3" borderId="6" xfId="5" applyNumberFormat="1" applyFill="1" applyBorder="1" applyAlignment="1"/>
    <xf numFmtId="3" fontId="10" fillId="3" borderId="0" xfId="5" quotePrefix="1" applyNumberFormat="1" applyFont="1" applyFill="1" applyBorder="1" applyAlignment="1">
      <alignment horizontal="right" vertical="center"/>
    </xf>
    <xf numFmtId="3" fontId="10" fillId="3" borderId="0" xfId="5" applyNumberFormat="1" applyFont="1" applyFill="1" applyBorder="1" applyAlignment="1">
      <alignment horizontal="right" vertical="center"/>
    </xf>
    <xf numFmtId="3" fontId="13" fillId="3" borderId="0" xfId="5" quotePrefix="1" applyNumberFormat="1" applyFont="1" applyFill="1" applyBorder="1" applyAlignment="1">
      <alignment horizontal="right" vertical="center"/>
    </xf>
    <xf numFmtId="3" fontId="10" fillId="3" borderId="6" xfId="0" applyNumberFormat="1" applyFont="1" applyFill="1" applyBorder="1"/>
    <xf numFmtId="170" fontId="10" fillId="3" borderId="0" xfId="0" applyNumberFormat="1" applyFont="1"/>
    <xf numFmtId="171" fontId="10" fillId="0" borderId="0" xfId="1" applyNumberFormat="1" applyFont="1"/>
    <xf numFmtId="171" fontId="10" fillId="3" borderId="0" xfId="0" applyNumberFormat="1" applyFont="1"/>
    <xf numFmtId="172" fontId="10" fillId="3" borderId="0" xfId="0" applyNumberFormat="1" applyFont="1"/>
    <xf numFmtId="3" fontId="13" fillId="3" borderId="5" xfId="5" quotePrefix="1" applyNumberFormat="1" applyFont="1" applyFill="1" applyAlignment="1">
      <alignment horizontal="right" vertical="center"/>
    </xf>
    <xf numFmtId="3" fontId="13" fillId="3" borderId="7" xfId="5" quotePrefix="1" applyNumberFormat="1" applyFont="1" applyFill="1" applyBorder="1" applyAlignment="1">
      <alignment horizontal="right" vertical="center"/>
    </xf>
    <xf numFmtId="167" fontId="13" fillId="3" borderId="6" xfId="1" applyNumberFormat="1" applyFont="1" applyFill="1" applyBorder="1" applyAlignment="1">
      <alignment horizontal="right"/>
    </xf>
    <xf numFmtId="3" fontId="49" fillId="3" borderId="6" xfId="0" applyNumberFormat="1" applyFont="1" applyFill="1" applyBorder="1"/>
    <xf numFmtId="167" fontId="10" fillId="3" borderId="0" xfId="0" applyNumberFormat="1" applyFont="1"/>
    <xf numFmtId="0" fontId="10" fillId="3" borderId="0" xfId="0" quotePrefix="1" applyFont="1"/>
    <xf numFmtId="3" fontId="10" fillId="3" borderId="5" xfId="5" applyNumberFormat="1" applyFont="1" applyFill="1" applyBorder="1" applyAlignment="1">
      <alignment horizontal="right" vertical="center"/>
    </xf>
    <xf numFmtId="3" fontId="10" fillId="3" borderId="5" xfId="5" quotePrefix="1" applyNumberFormat="1" applyFont="1" applyFill="1" applyAlignment="1">
      <alignment horizontal="right" vertical="center"/>
    </xf>
    <xf numFmtId="3" fontId="13" fillId="3" borderId="5" xfId="6" applyNumberFormat="1" applyFill="1"/>
    <xf numFmtId="0" fontId="27" fillId="3" borderId="0" xfId="0" applyFont="1" applyFill="1"/>
    <xf numFmtId="1" fontId="27" fillId="3" borderId="0" xfId="0" applyNumberFormat="1" applyFont="1" applyFill="1"/>
    <xf numFmtId="3" fontId="49" fillId="3" borderId="7" xfId="0" applyNumberFormat="1" applyFont="1" applyFill="1" applyBorder="1"/>
    <xf numFmtId="0" fontId="16" fillId="3" borderId="0" xfId="0" applyFont="1"/>
    <xf numFmtId="1" fontId="16" fillId="3" borderId="0" xfId="0" applyNumberFormat="1" applyFont="1"/>
    <xf numFmtId="3" fontId="10" fillId="3" borderId="7" xfId="5" applyNumberFormat="1" applyFill="1" applyBorder="1" applyAlignment="1"/>
    <xf numFmtId="3" fontId="13" fillId="3" borderId="7" xfId="6" applyNumberFormat="1" applyFont="1" applyFill="1" applyBorder="1"/>
    <xf numFmtId="1" fontId="10" fillId="3" borderId="0" xfId="0" applyNumberFormat="1" applyFont="1"/>
    <xf numFmtId="3" fontId="12" fillId="3" borderId="0" xfId="0" applyNumberFormat="1" applyFont="1" applyFill="1" applyBorder="1" applyAlignment="1">
      <alignment horizontal="right"/>
    </xf>
    <xf numFmtId="168" fontId="10" fillId="3" borderId="0" xfId="5" applyNumberFormat="1" applyFont="1" applyFill="1" applyBorder="1" applyAlignment="1">
      <alignment horizontal="right" vertical="center"/>
    </xf>
    <xf numFmtId="3" fontId="10" fillId="3" borderId="5" xfId="5" applyNumberFormat="1" applyFont="1" applyFill="1" applyAlignment="1">
      <alignment horizontal="right" vertical="center"/>
    </xf>
    <xf numFmtId="1" fontId="12" fillId="3" borderId="0" xfId="0" applyNumberFormat="1" applyFont="1" applyAlignment="1">
      <alignment wrapText="1"/>
    </xf>
    <xf numFmtId="0" fontId="12" fillId="3" borderId="0" xfId="0" applyFont="1" applyAlignment="1">
      <alignment wrapText="1"/>
    </xf>
    <xf numFmtId="173" fontId="13" fillId="2" borderId="0" xfId="0" applyNumberFormat="1" applyFont="1" applyFill="1" applyBorder="1"/>
    <xf numFmtId="165" fontId="0" fillId="3" borderId="0" xfId="0" applyNumberFormat="1"/>
    <xf numFmtId="3" fontId="13" fillId="3" borderId="6" xfId="6" applyNumberFormat="1" applyFill="1" applyBorder="1"/>
    <xf numFmtId="3" fontId="13" fillId="3" borderId="6" xfId="5" applyNumberFormat="1" applyFont="1" applyFill="1" applyBorder="1" applyAlignment="1"/>
    <xf numFmtId="3" fontId="21" fillId="3" borderId="0" xfId="0" applyNumberFormat="1" applyFont="1" applyFill="1" applyBorder="1"/>
    <xf numFmtId="0" fontId="0" fillId="3" borderId="0" xfId="0" quotePrefix="1" applyFont="1"/>
    <xf numFmtId="0" fontId="27" fillId="0" borderId="0" xfId="166" applyFont="1" applyFill="1" applyBorder="1"/>
    <xf numFmtId="3" fontId="10" fillId="0" borderId="5" xfId="5" applyNumberFormat="1">
      <alignment vertical="center"/>
    </xf>
    <xf numFmtId="3" fontId="13" fillId="0" borderId="5" xfId="5" applyNumberFormat="1" applyFont="1">
      <alignment vertical="center"/>
    </xf>
    <xf numFmtId="167" fontId="10" fillId="3" borderId="0" xfId="1" applyNumberFormat="1" applyFont="1" applyFill="1"/>
    <xf numFmtId="167" fontId="10" fillId="2" borderId="0" xfId="1" applyNumberFormat="1" applyFont="1" applyFill="1"/>
    <xf numFmtId="3" fontId="10" fillId="0" borderId="6" xfId="5" applyNumberFormat="1" applyFill="1" applyBorder="1" applyAlignment="1"/>
    <xf numFmtId="3" fontId="13" fillId="0" borderId="5" xfId="6" applyNumberFormat="1" applyFill="1"/>
    <xf numFmtId="3" fontId="13" fillId="2" borderId="5" xfId="5" applyNumberFormat="1" applyFont="1" applyFill="1" applyBorder="1" applyAlignment="1"/>
    <xf numFmtId="3" fontId="13" fillId="2" borderId="6" xfId="5" quotePrefix="1" applyNumberFormat="1" applyFont="1" applyFill="1" applyBorder="1" applyAlignment="1">
      <alignment horizontal="right" vertical="center"/>
    </xf>
    <xf numFmtId="0" fontId="46" fillId="0" borderId="0" xfId="54" applyFont="1"/>
    <xf numFmtId="0" fontId="10" fillId="3" borderId="27" xfId="0" applyFont="1" applyBorder="1"/>
    <xf numFmtId="0" fontId="16" fillId="2" borderId="0" xfId="167" applyFont="1" applyFill="1"/>
    <xf numFmtId="0" fontId="13" fillId="2" borderId="0" xfId="167" applyFont="1" applyFill="1"/>
    <xf numFmtId="0" fontId="20" fillId="2" borderId="0" xfId="167" applyFont="1" applyFill="1"/>
    <xf numFmtId="0" fontId="10" fillId="3" borderId="0" xfId="167"/>
    <xf numFmtId="165" fontId="16" fillId="2" borderId="0" xfId="167" applyNumberFormat="1" applyFont="1" applyFill="1"/>
    <xf numFmtId="0" fontId="8" fillId="2" borderId="1" xfId="4" applyFill="1">
      <alignment horizontal="right" vertical="center"/>
    </xf>
    <xf numFmtId="0" fontId="8" fillId="2" borderId="12" xfId="4" applyFill="1" applyBorder="1">
      <alignment horizontal="right" vertical="center"/>
    </xf>
    <xf numFmtId="168" fontId="16" fillId="2" borderId="0" xfId="167" applyNumberFormat="1" applyFont="1" applyFill="1"/>
    <xf numFmtId="0" fontId="10" fillId="2" borderId="5" xfId="5" applyFill="1">
      <alignment vertical="center"/>
    </xf>
    <xf numFmtId="1" fontId="13" fillId="2" borderId="5" xfId="6" applyFill="1"/>
    <xf numFmtId="168" fontId="20" fillId="2" borderId="0" xfId="167" applyNumberFormat="1" applyFont="1" applyFill="1"/>
    <xf numFmtId="165" fontId="55" fillId="2" borderId="0" xfId="167" applyNumberFormat="1" applyFont="1" applyFill="1"/>
    <xf numFmtId="3" fontId="13" fillId="2" borderId="0" xfId="167" applyNumberFormat="1" applyFont="1" applyFill="1"/>
    <xf numFmtId="0" fontId="16" fillId="2" borderId="0" xfId="8" applyFill="1"/>
    <xf numFmtId="0" fontId="16" fillId="2" borderId="0" xfId="167" applyFont="1" applyFill="1" applyAlignment="1">
      <alignment horizontal="left" vertical="center" wrapText="1"/>
    </xf>
    <xf numFmtId="0" fontId="8" fillId="2" borderId="2" xfId="4" applyFill="1" applyBorder="1" applyAlignment="1">
      <alignment horizontal="left"/>
    </xf>
    <xf numFmtId="0" fontId="8" fillId="2" borderId="3" xfId="4" applyFill="1" applyBorder="1" applyAlignment="1">
      <alignment horizontal="right" wrapText="1"/>
    </xf>
    <xf numFmtId="0" fontId="8" fillId="2" borderId="5" xfId="4" applyFill="1" applyBorder="1" applyAlignment="1">
      <alignment horizontal="left"/>
    </xf>
    <xf numFmtId="0" fontId="8" fillId="2" borderId="6" xfId="4" applyFill="1" applyBorder="1" applyAlignment="1">
      <alignment horizontal="right" wrapText="1"/>
    </xf>
    <xf numFmtId="0" fontId="8" fillId="2" borderId="7" xfId="4" applyFill="1" applyBorder="1" applyAlignment="1">
      <alignment horizontal="right" wrapText="1"/>
    </xf>
    <xf numFmtId="0" fontId="8" fillId="2" borderId="5" xfId="4" applyFill="1" applyBorder="1" applyAlignment="1">
      <alignment horizontal="right" wrapText="1"/>
    </xf>
    <xf numFmtId="0" fontId="8" fillId="2" borderId="8" xfId="4" applyFill="1" applyBorder="1" applyAlignment="1">
      <alignment horizontal="left"/>
    </xf>
    <xf numFmtId="0" fontId="8" fillId="2" borderId="9" xfId="4" applyFill="1" applyBorder="1" applyAlignment="1">
      <alignment horizontal="right" wrapText="1"/>
    </xf>
    <xf numFmtId="0" fontId="8" fillId="2" borderId="10" xfId="4" applyFill="1" applyBorder="1" applyAlignment="1">
      <alignment horizontal="right" wrapText="1"/>
    </xf>
    <xf numFmtId="3" fontId="10" fillId="3" borderId="5" xfId="5" quotePrefix="1" applyNumberFormat="1" applyFill="1" applyAlignment="1">
      <alignment horizontal="right" vertical="center"/>
    </xf>
    <xf numFmtId="3" fontId="0" fillId="3" borderId="3" xfId="0" applyNumberFormat="1" applyBorder="1"/>
    <xf numFmtId="3" fontId="0" fillId="3" borderId="47" xfId="0" applyNumberFormat="1" applyBorder="1"/>
    <xf numFmtId="3" fontId="0" fillId="3" borderId="48" xfId="0" applyNumberFormat="1" applyBorder="1"/>
    <xf numFmtId="3" fontId="0" fillId="3" borderId="6" xfId="0" applyNumberFormat="1" applyBorder="1"/>
    <xf numFmtId="3" fontId="10" fillId="3" borderId="7" xfId="0" applyNumberFormat="1" applyFont="1" applyBorder="1"/>
    <xf numFmtId="3" fontId="10" fillId="3" borderId="0" xfId="0" applyNumberFormat="1" applyFont="1" applyAlignment="1">
      <alignment horizontal="right"/>
    </xf>
    <xf numFmtId="3" fontId="10" fillId="3" borderId="6" xfId="0" applyNumberFormat="1" applyFont="1" applyBorder="1" applyAlignment="1">
      <alignment horizontal="right"/>
    </xf>
    <xf numFmtId="3" fontId="10" fillId="3" borderId="7" xfId="0" applyNumberFormat="1" applyFont="1" applyBorder="1" applyAlignment="1">
      <alignment horizontal="right"/>
    </xf>
    <xf numFmtId="166" fontId="13" fillId="2" borderId="0" xfId="1" applyNumberFormat="1" applyFont="1" applyFill="1"/>
    <xf numFmtId="166" fontId="13" fillId="2" borderId="0" xfId="0" applyNumberFormat="1" applyFont="1" applyFill="1"/>
    <xf numFmtId="166" fontId="62" fillId="2" borderId="0" xfId="1" applyNumberFormat="1" applyFont="1" applyFill="1"/>
    <xf numFmtId="173" fontId="13" fillId="2" borderId="0" xfId="0" applyNumberFormat="1" applyFont="1" applyFill="1"/>
    <xf numFmtId="0" fontId="16" fillId="2" borderId="0" xfId="0" applyFont="1" applyFill="1"/>
    <xf numFmtId="164" fontId="16" fillId="2" borderId="0" xfId="1" applyFont="1" applyFill="1" applyBorder="1"/>
    <xf numFmtId="0" fontId="49" fillId="0" borderId="0" xfId="0" applyFont="1" applyFill="1"/>
    <xf numFmtId="3" fontId="49" fillId="3" borderId="7" xfId="0" applyNumberFormat="1" applyFont="1" applyBorder="1"/>
    <xf numFmtId="165" fontId="12" fillId="3" borderId="7" xfId="0" applyNumberFormat="1" applyFont="1" applyBorder="1" applyAlignment="1">
      <alignment horizontal="right"/>
    </xf>
    <xf numFmtId="3" fontId="12" fillId="3" borderId="0" xfId="0" applyNumberFormat="1" applyFont="1" applyFill="1" applyBorder="1"/>
    <xf numFmtId="0" fontId="10" fillId="26" borderId="0" xfId="0" applyFont="1" applyFill="1"/>
    <xf numFmtId="0" fontId="12" fillId="3" borderId="33" xfId="0" applyFont="1" applyBorder="1" applyAlignment="1">
      <alignment horizontal="right" wrapText="1"/>
    </xf>
    <xf numFmtId="0" fontId="12" fillId="3" borderId="36" xfId="0" applyFont="1" applyBorder="1" applyAlignment="1">
      <alignment horizontal="left" vertical="top" wrapText="1"/>
    </xf>
    <xf numFmtId="3" fontId="12" fillId="3" borderId="31" xfId="0" applyNumberFormat="1" applyFont="1" applyBorder="1" applyAlignment="1">
      <alignment horizontal="right" wrapText="1"/>
    </xf>
    <xf numFmtId="0" fontId="12" fillId="3" borderId="31" xfId="0" applyFont="1" applyBorder="1" applyAlignment="1">
      <alignment horizontal="right" wrapText="1"/>
    </xf>
    <xf numFmtId="0" fontId="12" fillId="3" borderId="0" xfId="0" applyFont="1" applyAlignment="1">
      <alignment horizontal="right" wrapText="1"/>
    </xf>
    <xf numFmtId="0" fontId="12" fillId="3" borderId="37" xfId="0" applyFont="1" applyBorder="1" applyAlignment="1">
      <alignment horizontal="left" vertical="top" wrapText="1"/>
    </xf>
    <xf numFmtId="0" fontId="11" fillId="3" borderId="37" xfId="0" applyFont="1" applyBorder="1" applyAlignment="1">
      <alignment horizontal="left" vertical="top" wrapText="1"/>
    </xf>
    <xf numFmtId="3" fontId="11" fillId="3" borderId="31" xfId="0" applyNumberFormat="1" applyFont="1" applyBorder="1" applyAlignment="1">
      <alignment horizontal="right" wrapText="1"/>
    </xf>
    <xf numFmtId="0" fontId="11" fillId="3" borderId="31" xfId="0" applyFont="1" applyBorder="1" applyAlignment="1">
      <alignment horizontal="right" wrapText="1"/>
    </xf>
    <xf numFmtId="0" fontId="11" fillId="3" borderId="0" xfId="0" applyFont="1" applyAlignment="1">
      <alignment horizontal="right" wrapText="1"/>
    </xf>
    <xf numFmtId="0" fontId="11" fillId="0" borderId="0" xfId="0" applyFont="1" applyFill="1" applyAlignment="1">
      <alignment horizontal="left" vertical="top" wrapText="1"/>
    </xf>
    <xf numFmtId="3" fontId="11" fillId="0" borderId="0" xfId="0" applyNumberFormat="1" applyFont="1" applyFill="1" applyAlignment="1">
      <alignment horizontal="right" wrapText="1"/>
    </xf>
    <xf numFmtId="0" fontId="11" fillId="0" borderId="0" xfId="0" applyFont="1" applyFill="1" applyAlignment="1">
      <alignment horizontal="right" wrapText="1"/>
    </xf>
    <xf numFmtId="3" fontId="0" fillId="3" borderId="0" xfId="0" quotePrefix="1" applyNumberFormat="1" applyFont="1"/>
    <xf numFmtId="2" fontId="16" fillId="2" borderId="0" xfId="0" applyNumberFormat="1" applyFont="1" applyFill="1" applyBorder="1"/>
    <xf numFmtId="1" fontId="16" fillId="2" borderId="0" xfId="0" applyNumberFormat="1" applyFont="1" applyFill="1" applyBorder="1"/>
    <xf numFmtId="0" fontId="84" fillId="2" borderId="0" xfId="0" applyFont="1" applyFill="1" applyBorder="1"/>
    <xf numFmtId="1" fontId="10" fillId="0" borderId="0" xfId="0" applyNumberFormat="1" applyFont="1" applyFill="1" applyBorder="1" applyAlignment="1">
      <alignment horizontal="left"/>
    </xf>
    <xf numFmtId="3" fontId="10" fillId="0" borderId="5" xfId="5" applyNumberFormat="1" applyFill="1" applyAlignment="1"/>
    <xf numFmtId="3" fontId="10" fillId="0" borderId="6" xfId="0" applyNumberFormat="1" applyFont="1" applyFill="1" applyBorder="1"/>
    <xf numFmtId="3" fontId="10" fillId="0" borderId="6" xfId="5" applyNumberFormat="1" applyFill="1" applyBorder="1">
      <alignment vertical="center"/>
    </xf>
    <xf numFmtId="0" fontId="16" fillId="0" borderId="0" xfId="0" applyFont="1" applyFill="1" applyBorder="1"/>
    <xf numFmtId="1" fontId="16" fillId="0" borderId="0" xfId="0" applyNumberFormat="1" applyFont="1" applyFill="1" applyBorder="1"/>
    <xf numFmtId="3" fontId="10" fillId="0" borderId="0" xfId="0" applyNumberFormat="1" applyFont="1" applyFill="1" applyBorder="1"/>
    <xf numFmtId="3" fontId="13" fillId="0" borderId="0" xfId="0" applyNumberFormat="1" applyFont="1" applyFill="1" applyBorder="1"/>
    <xf numFmtId="3" fontId="10" fillId="0" borderId="3" xfId="5" applyNumberFormat="1" applyFill="1" applyBorder="1" applyAlignment="1"/>
    <xf numFmtId="0" fontId="55" fillId="2" borderId="0" xfId="0" applyFont="1" applyFill="1" applyBorder="1"/>
    <xf numFmtId="3" fontId="10" fillId="0" borderId="2" xfId="5" applyNumberFormat="1" applyFill="1" applyBorder="1" applyAlignment="1"/>
    <xf numFmtId="3" fontId="10" fillId="0" borderId="5" xfId="5" applyNumberFormat="1" applyFill="1" applyBorder="1" applyAlignment="1"/>
    <xf numFmtId="165" fontId="10" fillId="2" borderId="5" xfId="5" applyNumberFormat="1" applyFill="1" applyAlignment="1"/>
    <xf numFmtId="165" fontId="13" fillId="2" borderId="5" xfId="5" applyNumberFormat="1" applyFont="1" applyFill="1" applyAlignment="1"/>
    <xf numFmtId="165" fontId="10" fillId="2" borderId="0" xfId="0" applyNumberFormat="1" applyFont="1" applyFill="1" applyBorder="1" applyAlignment="1">
      <alignment wrapText="1"/>
    </xf>
    <xf numFmtId="3" fontId="10" fillId="3" borderId="3" xfId="0" applyNumberFormat="1" applyFont="1" applyBorder="1"/>
    <xf numFmtId="3" fontId="10" fillId="3" borderId="4" xfId="0" applyNumberFormat="1" applyFont="1" applyBorder="1"/>
    <xf numFmtId="3" fontId="10" fillId="3" borderId="6" xfId="0" applyNumberFormat="1" applyFont="1" applyBorder="1"/>
    <xf numFmtId="3" fontId="13" fillId="3" borderId="6" xfId="0" applyNumberFormat="1" applyFont="1" applyBorder="1"/>
    <xf numFmtId="3" fontId="13" fillId="3" borderId="7" xfId="0" applyNumberFormat="1" applyFont="1" applyBorder="1"/>
    <xf numFmtId="165" fontId="55" fillId="2" borderId="0" xfId="0" applyNumberFormat="1" applyFont="1" applyFill="1"/>
    <xf numFmtId="3" fontId="13" fillId="3" borderId="4" xfId="0" applyNumberFormat="1" applyFont="1" applyBorder="1" applyAlignment="1">
      <alignment horizontal="right" wrapText="1"/>
    </xf>
    <xf numFmtId="3" fontId="49" fillId="3" borderId="6" xfId="0" applyNumberFormat="1" applyFont="1" applyBorder="1"/>
    <xf numFmtId="3" fontId="12" fillId="3" borderId="6" xfId="0" applyNumberFormat="1" applyFont="1" applyBorder="1"/>
    <xf numFmtId="3" fontId="12" fillId="3" borderId="6" xfId="0" applyNumberFormat="1" applyFont="1" applyBorder="1" applyAlignment="1">
      <alignment horizontal="right"/>
    </xf>
    <xf numFmtId="3" fontId="12" fillId="3" borderId="7" xfId="0" applyNumberFormat="1" applyFont="1" applyBorder="1" applyAlignment="1">
      <alignment horizontal="right"/>
    </xf>
    <xf numFmtId="0" fontId="55" fillId="0" borderId="29" xfId="3" applyFont="1" applyBorder="1">
      <alignment horizontal="left"/>
    </xf>
    <xf numFmtId="0" fontId="55" fillId="3" borderId="15" xfId="0" applyFont="1" applyBorder="1"/>
    <xf numFmtId="0" fontId="7" fillId="2" borderId="37" xfId="3" applyFont="1" applyFill="1" applyBorder="1">
      <alignment horizontal="left"/>
    </xf>
    <xf numFmtId="0" fontId="13" fillId="2" borderId="0" xfId="3" applyFont="1" applyFill="1" applyBorder="1" applyAlignment="1">
      <alignment horizontal="center" vertical="top"/>
    </xf>
    <xf numFmtId="0" fontId="7" fillId="2" borderId="60" xfId="3" applyFont="1" applyFill="1" applyBorder="1">
      <alignment horizontal="left"/>
    </xf>
    <xf numFmtId="0" fontId="7" fillId="2" borderId="60" xfId="3" applyFill="1" applyBorder="1">
      <alignment horizontal="left"/>
    </xf>
    <xf numFmtId="0" fontId="13" fillId="2" borderId="61" xfId="3" applyFont="1" applyFill="1" applyBorder="1" applyAlignment="1">
      <alignment vertical="top"/>
    </xf>
    <xf numFmtId="0" fontId="13" fillId="2" borderId="36" xfId="3" applyFont="1" applyFill="1" applyBorder="1" applyAlignment="1">
      <alignment horizontal="center" vertical="top"/>
    </xf>
    <xf numFmtId="0" fontId="13" fillId="2" borderId="31" xfId="3" applyFont="1" applyFill="1" applyBorder="1" applyAlignment="1">
      <alignment horizontal="center" vertical="top"/>
    </xf>
    <xf numFmtId="0" fontId="12" fillId="3" borderId="49" xfId="0" applyFont="1" applyBorder="1" applyAlignment="1">
      <alignment horizontal="center" wrapText="1"/>
    </xf>
    <xf numFmtId="3" fontId="10" fillId="2" borderId="5" xfId="5" applyNumberFormat="1" applyFont="1" applyFill="1" applyAlignment="1"/>
    <xf numFmtId="3" fontId="10" fillId="2" borderId="7" xfId="5" applyNumberFormat="1" applyFont="1" applyFill="1" applyBorder="1">
      <alignment vertical="center"/>
    </xf>
    <xf numFmtId="3" fontId="10" fillId="2" borderId="4" xfId="5" applyNumberFormat="1" applyFont="1" applyFill="1" applyBorder="1">
      <alignment vertical="center"/>
    </xf>
    <xf numFmtId="3" fontId="10" fillId="2" borderId="7" xfId="5" applyNumberFormat="1" applyFont="1" applyFill="1" applyBorder="1" applyAlignment="1">
      <alignment horizontal="right" vertical="center"/>
    </xf>
    <xf numFmtId="3" fontId="10" fillId="2" borderId="5" xfId="5" applyNumberFormat="1" applyFont="1" applyFill="1" applyAlignment="1">
      <alignment horizontal="right"/>
    </xf>
    <xf numFmtId="3" fontId="10" fillId="0" borderId="5" xfId="5" applyNumberFormat="1" applyFill="1" applyAlignment="1">
      <alignment horizontal="right"/>
    </xf>
    <xf numFmtId="3" fontId="10" fillId="0" borderId="6" xfId="5" applyNumberFormat="1" applyFill="1" applyBorder="1" applyAlignment="1">
      <alignment horizontal="right"/>
    </xf>
    <xf numFmtId="3" fontId="10" fillId="0" borderId="5" xfId="5" applyNumberFormat="1" applyFill="1" applyBorder="1" applyAlignment="1">
      <alignment horizontal="right"/>
    </xf>
    <xf numFmtId="3" fontId="11" fillId="0" borderId="7" xfId="0" applyNumberFormat="1" applyFont="1" applyFill="1" applyBorder="1" applyAlignment="1">
      <alignment horizontal="right"/>
    </xf>
    <xf numFmtId="3" fontId="49" fillId="0" borderId="7" xfId="0" applyNumberFormat="1" applyFont="1" applyFill="1" applyBorder="1"/>
    <xf numFmtId="3" fontId="11" fillId="3" borderId="7" xfId="0" applyNumberFormat="1" applyFont="1" applyBorder="1" applyAlignment="1">
      <alignment horizontal="right"/>
    </xf>
    <xf numFmtId="167" fontId="13" fillId="0" borderId="6" xfId="1" applyNumberFormat="1" applyFont="1" applyFill="1" applyBorder="1" applyAlignment="1">
      <alignment horizontal="right"/>
    </xf>
    <xf numFmtId="3" fontId="10" fillId="0" borderId="4" xfId="5" applyNumberFormat="1" applyFill="1" applyBorder="1" applyAlignment="1"/>
    <xf numFmtId="3" fontId="10" fillId="0" borderId="7" xfId="5" applyNumberFormat="1" applyFill="1" applyBorder="1" applyAlignment="1"/>
    <xf numFmtId="3" fontId="13" fillId="0" borderId="7" xfId="6" applyNumberFormat="1" applyFill="1" applyBorder="1"/>
    <xf numFmtId="3" fontId="10" fillId="0" borderId="7" xfId="5" applyNumberFormat="1" applyFill="1" applyBorder="1" applyAlignment="1">
      <alignment horizontal="right"/>
    </xf>
    <xf numFmtId="3" fontId="10" fillId="3" borderId="6" xfId="5" applyNumberFormat="1" applyFill="1" applyBorder="1" applyAlignment="1">
      <alignment horizontal="right"/>
    </xf>
    <xf numFmtId="3" fontId="13" fillId="0" borderId="7" xfId="0" applyNumberFormat="1" applyFont="1" applyFill="1" applyBorder="1" applyAlignment="1">
      <alignment horizontal="right"/>
    </xf>
    <xf numFmtId="3" fontId="0" fillId="0" borderId="0" xfId="0" applyNumberFormat="1" applyFill="1"/>
    <xf numFmtId="3" fontId="10" fillId="2" borderId="6" xfId="5" applyNumberFormat="1" applyFill="1" applyBorder="1" applyAlignment="1">
      <alignment horizontal="right"/>
    </xf>
    <xf numFmtId="3" fontId="10" fillId="2" borderId="5" xfId="5" applyNumberFormat="1" applyFill="1" applyBorder="1" applyAlignment="1">
      <alignment horizontal="right"/>
    </xf>
    <xf numFmtId="165" fontId="10" fillId="2" borderId="5" xfId="5" applyNumberFormat="1" applyFill="1" applyAlignment="1">
      <alignment horizontal="right"/>
    </xf>
    <xf numFmtId="3" fontId="10" fillId="2" borderId="6" xfId="0" applyNumberFormat="1" applyFont="1" applyFill="1" applyBorder="1" applyAlignment="1">
      <alignment horizontal="right" wrapText="1"/>
    </xf>
    <xf numFmtId="165" fontId="10" fillId="2" borderId="0" xfId="0" applyNumberFormat="1" applyFont="1" applyFill="1" applyBorder="1" applyAlignment="1">
      <alignment horizontal="right" wrapText="1"/>
    </xf>
    <xf numFmtId="168" fontId="13" fillId="3" borderId="0" xfId="5" applyNumberFormat="1" applyFont="1" applyFill="1" applyBorder="1" applyAlignment="1">
      <alignment horizontal="right" vertical="center"/>
    </xf>
    <xf numFmtId="2" fontId="10" fillId="3" borderId="31" xfId="0" applyNumberFormat="1" applyFont="1" applyBorder="1" applyAlignment="1">
      <alignment horizontal="right"/>
    </xf>
    <xf numFmtId="167" fontId="13" fillId="3" borderId="7" xfId="1" applyNumberFormat="1" applyFont="1" applyFill="1" applyBorder="1" applyAlignment="1">
      <alignment horizontal="right"/>
    </xf>
    <xf numFmtId="0" fontId="10" fillId="3" borderId="0" xfId="0" applyFont="1" applyBorder="1"/>
    <xf numFmtId="165" fontId="13" fillId="2" borderId="0" xfId="0" applyNumberFormat="1" applyFont="1" applyFill="1" applyBorder="1" applyAlignment="1">
      <alignment wrapText="1"/>
    </xf>
    <xf numFmtId="0" fontId="13" fillId="2" borderId="32" xfId="3" applyFont="1" applyFill="1" applyBorder="1" applyAlignment="1">
      <alignment horizontal="center" vertical="top"/>
    </xf>
    <xf numFmtId="0" fontId="13" fillId="2" borderId="59" xfId="3" applyFont="1" applyFill="1" applyBorder="1" applyAlignment="1">
      <alignment horizontal="center" vertical="top"/>
    </xf>
    <xf numFmtId="0" fontId="13" fillId="2" borderId="32" xfId="3" applyFont="1" applyFill="1" applyBorder="1" applyAlignment="1">
      <alignment horizontal="center"/>
    </xf>
    <xf numFmtId="0" fontId="13" fillId="2" borderId="59" xfId="3" applyFont="1" applyFill="1" applyBorder="1" applyAlignment="1">
      <alignment horizontal="center"/>
    </xf>
    <xf numFmtId="0" fontId="13" fillId="2" borderId="49" xfId="3" applyFont="1" applyFill="1" applyBorder="1" applyAlignment="1">
      <alignment horizontal="center"/>
    </xf>
    <xf numFmtId="0" fontId="13" fillId="2" borderId="34" xfId="3" applyFont="1" applyFill="1" applyBorder="1" applyAlignment="1">
      <alignment horizontal="center" vertical="top"/>
    </xf>
    <xf numFmtId="0" fontId="13" fillId="2" borderId="0" xfId="3" applyFont="1" applyFill="1" applyBorder="1" applyAlignment="1">
      <alignment horizontal="center" vertical="top"/>
    </xf>
    <xf numFmtId="0" fontId="13" fillId="2" borderId="37" xfId="3" applyFont="1" applyFill="1" applyBorder="1" applyAlignment="1">
      <alignment horizontal="center" vertical="top"/>
    </xf>
    <xf numFmtId="0" fontId="8" fillId="2" borderId="12" xfId="4" applyFill="1" applyBorder="1" applyAlignment="1">
      <alignment horizontal="center" vertical="center"/>
    </xf>
    <xf numFmtId="0" fontId="8" fillId="2" borderId="11" xfId="4" applyFill="1" applyBorder="1" applyAlignment="1">
      <alignment horizontal="center" vertical="center"/>
    </xf>
    <xf numFmtId="0" fontId="8" fillId="2" borderId="14" xfId="4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8" fillId="2" borderId="4" xfId="4" applyFill="1" applyBorder="1" applyAlignment="1">
      <alignment horizontal="center" wrapText="1"/>
    </xf>
    <xf numFmtId="0" fontId="8" fillId="2" borderId="2" xfId="4" applyFill="1" applyBorder="1" applyAlignment="1">
      <alignment horizontal="center" wrapText="1"/>
    </xf>
    <xf numFmtId="0" fontId="8" fillId="2" borderId="13" xfId="4" applyFill="1" applyBorder="1" applyAlignment="1">
      <alignment horizontal="center" wrapText="1"/>
    </xf>
    <xf numFmtId="0" fontId="8" fillId="2" borderId="7" xfId="4" applyFill="1" applyBorder="1" applyAlignment="1">
      <alignment horizontal="center" wrapText="1"/>
    </xf>
    <xf numFmtId="0" fontId="8" fillId="2" borderId="0" xfId="4" applyFill="1" applyBorder="1" applyAlignment="1">
      <alignment horizontal="center" wrapText="1"/>
    </xf>
    <xf numFmtId="0" fontId="8" fillId="2" borderId="4" xfId="4" applyFill="1" applyBorder="1" applyAlignment="1">
      <alignment horizontal="center" vertical="top" wrapText="1"/>
    </xf>
    <xf numFmtId="0" fontId="8" fillId="2" borderId="13" xfId="4" applyFill="1" applyBorder="1" applyAlignment="1">
      <alignment horizontal="center" vertical="top" wrapText="1"/>
    </xf>
    <xf numFmtId="0" fontId="8" fillId="2" borderId="2" xfId="4" applyFill="1" applyBorder="1" applyAlignment="1">
      <alignment horizontal="center" vertical="top" wrapText="1"/>
    </xf>
    <xf numFmtId="0" fontId="13" fillId="2" borderId="3" xfId="3" applyFont="1" applyFill="1" applyBorder="1" applyAlignment="1">
      <alignment horizontal="center" vertical="top"/>
    </xf>
    <xf numFmtId="0" fontId="13" fillId="2" borderId="6" xfId="3" applyFont="1" applyFill="1" applyBorder="1" applyAlignment="1">
      <alignment horizontal="center" vertical="top"/>
    </xf>
    <xf numFmtId="0" fontId="13" fillId="2" borderId="9" xfId="3" applyFont="1" applyFill="1" applyBorder="1" applyAlignment="1">
      <alignment horizontal="center" vertical="top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8" fillId="2" borderId="4" xfId="4" applyFont="1" applyFill="1" applyBorder="1" applyAlignment="1">
      <alignment horizontal="right" vertical="top" wrapText="1"/>
    </xf>
    <xf numFmtId="0" fontId="8" fillId="2" borderId="7" xfId="4" applyFont="1" applyFill="1" applyBorder="1" applyAlignment="1">
      <alignment horizontal="right" vertical="top" wrapText="1"/>
    </xf>
    <xf numFmtId="0" fontId="8" fillId="2" borderId="10" xfId="4" applyFont="1" applyFill="1" applyBorder="1" applyAlignment="1">
      <alignment horizontal="right" vertical="top" wrapText="1"/>
    </xf>
    <xf numFmtId="0" fontId="8" fillId="2" borderId="12" xfId="4" applyFont="1" applyFill="1" applyBorder="1" applyAlignment="1">
      <alignment horizontal="center" vertical="top" wrapText="1"/>
    </xf>
    <xf numFmtId="0" fontId="8" fillId="2" borderId="14" xfId="4" applyFont="1" applyFill="1" applyBorder="1" applyAlignment="1">
      <alignment horizontal="center" vertical="top" wrapText="1"/>
    </xf>
    <xf numFmtId="0" fontId="8" fillId="2" borderId="12" xfId="4" applyFill="1" applyBorder="1" applyAlignment="1">
      <alignment horizontal="center" vertical="top"/>
    </xf>
    <xf numFmtId="0" fontId="8" fillId="2" borderId="14" xfId="4" applyFill="1" applyBorder="1" applyAlignment="1">
      <alignment horizontal="center" vertical="top"/>
    </xf>
    <xf numFmtId="0" fontId="8" fillId="2" borderId="11" xfId="4" applyFill="1" applyBorder="1" applyAlignment="1">
      <alignment horizontal="center" vertical="top"/>
    </xf>
    <xf numFmtId="0" fontId="12" fillId="3" borderId="32" xfId="0" applyFont="1" applyBorder="1" applyAlignment="1">
      <alignment horizontal="center" wrapText="1"/>
    </xf>
    <xf numFmtId="0" fontId="12" fillId="3" borderId="59" xfId="0" applyFont="1" applyBorder="1" applyAlignment="1">
      <alignment horizontal="center" wrapText="1"/>
    </xf>
    <xf numFmtId="0" fontId="12" fillId="3" borderId="49" xfId="0" applyFont="1" applyBorder="1" applyAlignment="1">
      <alignment horizontal="center" wrapText="1"/>
    </xf>
    <xf numFmtId="0" fontId="12" fillId="3" borderId="36" xfId="0" applyFont="1" applyBorder="1" applyAlignment="1">
      <alignment horizontal="left" wrapText="1"/>
    </xf>
    <xf numFmtId="0" fontId="12" fillId="3" borderId="40" xfId="0" applyFont="1" applyBorder="1" applyAlignment="1">
      <alignment horizontal="left" wrapText="1"/>
    </xf>
  </cellXfs>
  <cellStyles count="169">
    <cellStyle name="1. Tabell nr" xfId="2" xr:uid="{00000000-0005-0000-0000-000000000000}"/>
    <cellStyle name="2. Tabell-tittel" xfId="3" xr:uid="{00000000-0005-0000-0000-000001000000}"/>
    <cellStyle name="20 % – uthevingsfarge 1" xfId="72" builtinId="30" customBuiltin="1"/>
    <cellStyle name="20 % - uthevingsfarge 1 2" xfId="99" xr:uid="{00000000-0005-0000-0000-000003000000}"/>
    <cellStyle name="20 % - uthevingsfarge 1 2 2" xfId="127" xr:uid="{00000000-0005-0000-0000-000004000000}"/>
    <cellStyle name="20 % - uthevingsfarge 1 3" xfId="141" xr:uid="{00000000-0005-0000-0000-000005000000}"/>
    <cellStyle name="20 % - uthevingsfarge 1 4" xfId="113" xr:uid="{00000000-0005-0000-0000-000006000000}"/>
    <cellStyle name="20 % – uthevingsfarge 2" xfId="76" builtinId="34" customBuiltin="1"/>
    <cellStyle name="20 % - uthevingsfarge 2 2" xfId="101" xr:uid="{00000000-0005-0000-0000-000008000000}"/>
    <cellStyle name="20 % - uthevingsfarge 2 2 2" xfId="129" xr:uid="{00000000-0005-0000-0000-000009000000}"/>
    <cellStyle name="20 % - uthevingsfarge 2 3" xfId="143" xr:uid="{00000000-0005-0000-0000-00000A000000}"/>
    <cellStyle name="20 % - uthevingsfarge 2 4" xfId="115" xr:uid="{00000000-0005-0000-0000-00000B000000}"/>
    <cellStyle name="20 % – uthevingsfarge 3" xfId="80" builtinId="38" customBuiltin="1"/>
    <cellStyle name="20 % - uthevingsfarge 3 2" xfId="103" xr:uid="{00000000-0005-0000-0000-00000D000000}"/>
    <cellStyle name="20 % - uthevingsfarge 3 2 2" xfId="131" xr:uid="{00000000-0005-0000-0000-00000E000000}"/>
    <cellStyle name="20 % - uthevingsfarge 3 3" xfId="145" xr:uid="{00000000-0005-0000-0000-00000F000000}"/>
    <cellStyle name="20 % - uthevingsfarge 3 4" xfId="117" xr:uid="{00000000-0005-0000-0000-000010000000}"/>
    <cellStyle name="20 % – uthevingsfarge 4" xfId="84" builtinId="42" customBuiltin="1"/>
    <cellStyle name="20 % - uthevingsfarge 4 2" xfId="105" xr:uid="{00000000-0005-0000-0000-000012000000}"/>
    <cellStyle name="20 % - uthevingsfarge 4 2 2" xfId="133" xr:uid="{00000000-0005-0000-0000-000013000000}"/>
    <cellStyle name="20 % - uthevingsfarge 4 3" xfId="147" xr:uid="{00000000-0005-0000-0000-000014000000}"/>
    <cellStyle name="20 % - uthevingsfarge 4 4" xfId="119" xr:uid="{00000000-0005-0000-0000-000015000000}"/>
    <cellStyle name="20 % – uthevingsfarge 5" xfId="88" builtinId="46" customBuiltin="1"/>
    <cellStyle name="20 % - uthevingsfarge 5 2" xfId="107" xr:uid="{00000000-0005-0000-0000-000017000000}"/>
    <cellStyle name="20 % - uthevingsfarge 5 2 2" xfId="135" xr:uid="{00000000-0005-0000-0000-000018000000}"/>
    <cellStyle name="20 % - uthevingsfarge 5 3" xfId="149" xr:uid="{00000000-0005-0000-0000-000019000000}"/>
    <cellStyle name="20 % - uthevingsfarge 5 4" xfId="121" xr:uid="{00000000-0005-0000-0000-00001A000000}"/>
    <cellStyle name="20 % – uthevingsfarge 6" xfId="92" builtinId="50" customBuiltin="1"/>
    <cellStyle name="20 % - uthevingsfarge 6 2" xfId="109" xr:uid="{00000000-0005-0000-0000-00001C000000}"/>
    <cellStyle name="20 % - uthevingsfarge 6 2 2" xfId="137" xr:uid="{00000000-0005-0000-0000-00001D000000}"/>
    <cellStyle name="20 % - uthevingsfarge 6 3" xfId="151" xr:uid="{00000000-0005-0000-0000-00001E000000}"/>
    <cellStyle name="20 % - uthevingsfarge 6 4" xfId="123" xr:uid="{00000000-0005-0000-0000-00001F000000}"/>
    <cellStyle name="20% - Accent1" xfId="12" xr:uid="{00000000-0005-0000-0000-000020000000}"/>
    <cellStyle name="20% - Accent2" xfId="13" xr:uid="{00000000-0005-0000-0000-000021000000}"/>
    <cellStyle name="20% - Accent3" xfId="14" xr:uid="{00000000-0005-0000-0000-000022000000}"/>
    <cellStyle name="20% - Accent4" xfId="15" xr:uid="{00000000-0005-0000-0000-000023000000}"/>
    <cellStyle name="20% - Accent5" xfId="16" xr:uid="{00000000-0005-0000-0000-000024000000}"/>
    <cellStyle name="20% - Accent6" xfId="17" xr:uid="{00000000-0005-0000-0000-000025000000}"/>
    <cellStyle name="20% - uthevingsfarge 1 2" xfId="153" xr:uid="{00000000-0005-0000-0000-000026000000}"/>
    <cellStyle name="20% - uthevingsfarge 2 2" xfId="154" xr:uid="{00000000-0005-0000-0000-000027000000}"/>
    <cellStyle name="20% - uthevingsfarge 3 2" xfId="155" xr:uid="{00000000-0005-0000-0000-000028000000}"/>
    <cellStyle name="20% - uthevingsfarge 4 2" xfId="156" xr:uid="{00000000-0005-0000-0000-000029000000}"/>
    <cellStyle name="20% - uthevingsfarge 5 2" xfId="157" xr:uid="{00000000-0005-0000-0000-00002A000000}"/>
    <cellStyle name="20% - uthevingsfarge 6 2" xfId="158" xr:uid="{00000000-0005-0000-0000-00002B000000}"/>
    <cellStyle name="3. Tabell-hode" xfId="4" xr:uid="{00000000-0005-0000-0000-00002C000000}"/>
    <cellStyle name="4. Tabell-kropp" xfId="5" xr:uid="{00000000-0005-0000-0000-00002D000000}"/>
    <cellStyle name="40 % – uthevingsfarge 1" xfId="73" builtinId="31" customBuiltin="1"/>
    <cellStyle name="40 % - uthevingsfarge 1 2" xfId="100" xr:uid="{00000000-0005-0000-0000-00002F000000}"/>
    <cellStyle name="40 % - uthevingsfarge 1 2 2" xfId="128" xr:uid="{00000000-0005-0000-0000-000030000000}"/>
    <cellStyle name="40 % - uthevingsfarge 1 3" xfId="142" xr:uid="{00000000-0005-0000-0000-000031000000}"/>
    <cellStyle name="40 % - uthevingsfarge 1 4" xfId="114" xr:uid="{00000000-0005-0000-0000-000032000000}"/>
    <cellStyle name="40 % – uthevingsfarge 2" xfId="77" builtinId="35" customBuiltin="1"/>
    <cellStyle name="40 % - uthevingsfarge 2 2" xfId="102" xr:uid="{00000000-0005-0000-0000-000034000000}"/>
    <cellStyle name="40 % - uthevingsfarge 2 2 2" xfId="130" xr:uid="{00000000-0005-0000-0000-000035000000}"/>
    <cellStyle name="40 % - uthevingsfarge 2 3" xfId="144" xr:uid="{00000000-0005-0000-0000-000036000000}"/>
    <cellStyle name="40 % - uthevingsfarge 2 4" xfId="116" xr:uid="{00000000-0005-0000-0000-000037000000}"/>
    <cellStyle name="40 % – uthevingsfarge 3" xfId="81" builtinId="39" customBuiltin="1"/>
    <cellStyle name="40 % - uthevingsfarge 3 2" xfId="104" xr:uid="{00000000-0005-0000-0000-000039000000}"/>
    <cellStyle name="40 % - uthevingsfarge 3 2 2" xfId="132" xr:uid="{00000000-0005-0000-0000-00003A000000}"/>
    <cellStyle name="40 % - uthevingsfarge 3 3" xfId="146" xr:uid="{00000000-0005-0000-0000-00003B000000}"/>
    <cellStyle name="40 % - uthevingsfarge 3 4" xfId="118" xr:uid="{00000000-0005-0000-0000-00003C000000}"/>
    <cellStyle name="40 % – uthevingsfarge 4" xfId="85" builtinId="43" customBuiltin="1"/>
    <cellStyle name="40 % - uthevingsfarge 4 2" xfId="106" xr:uid="{00000000-0005-0000-0000-00003E000000}"/>
    <cellStyle name="40 % - uthevingsfarge 4 2 2" xfId="134" xr:uid="{00000000-0005-0000-0000-00003F000000}"/>
    <cellStyle name="40 % - uthevingsfarge 4 3" xfId="148" xr:uid="{00000000-0005-0000-0000-000040000000}"/>
    <cellStyle name="40 % - uthevingsfarge 4 4" xfId="120" xr:uid="{00000000-0005-0000-0000-000041000000}"/>
    <cellStyle name="40 % – uthevingsfarge 5" xfId="89" builtinId="47" customBuiltin="1"/>
    <cellStyle name="40 % - uthevingsfarge 5 2" xfId="108" xr:uid="{00000000-0005-0000-0000-000043000000}"/>
    <cellStyle name="40 % - uthevingsfarge 5 2 2" xfId="136" xr:uid="{00000000-0005-0000-0000-000044000000}"/>
    <cellStyle name="40 % - uthevingsfarge 5 3" xfId="150" xr:uid="{00000000-0005-0000-0000-000045000000}"/>
    <cellStyle name="40 % - uthevingsfarge 5 4" xfId="122" xr:uid="{00000000-0005-0000-0000-000046000000}"/>
    <cellStyle name="40 % – uthevingsfarge 6" xfId="93" builtinId="51" customBuiltin="1"/>
    <cellStyle name="40 % - uthevingsfarge 6 2" xfId="110" xr:uid="{00000000-0005-0000-0000-000048000000}"/>
    <cellStyle name="40 % - uthevingsfarge 6 2 2" xfId="138" xr:uid="{00000000-0005-0000-0000-000049000000}"/>
    <cellStyle name="40 % - uthevingsfarge 6 3" xfId="152" xr:uid="{00000000-0005-0000-0000-00004A000000}"/>
    <cellStyle name="40 % - uthevingsfarge 6 4" xfId="124" xr:uid="{00000000-0005-0000-0000-00004B000000}"/>
    <cellStyle name="40% - Accent1" xfId="18" xr:uid="{00000000-0005-0000-0000-00004C000000}"/>
    <cellStyle name="40% - Accent2" xfId="19" xr:uid="{00000000-0005-0000-0000-00004D000000}"/>
    <cellStyle name="40% - Accent3" xfId="20" xr:uid="{00000000-0005-0000-0000-00004E000000}"/>
    <cellStyle name="40% - Accent4" xfId="21" xr:uid="{00000000-0005-0000-0000-00004F000000}"/>
    <cellStyle name="40% - Accent5" xfId="22" xr:uid="{00000000-0005-0000-0000-000050000000}"/>
    <cellStyle name="40% - Accent6" xfId="23" xr:uid="{00000000-0005-0000-0000-000051000000}"/>
    <cellStyle name="40% - uthevingsfarge 1 2" xfId="159" xr:uid="{00000000-0005-0000-0000-000052000000}"/>
    <cellStyle name="40% - uthevingsfarge 2 2" xfId="160" xr:uid="{00000000-0005-0000-0000-000053000000}"/>
    <cellStyle name="40% - uthevingsfarge 3 2" xfId="161" xr:uid="{00000000-0005-0000-0000-000054000000}"/>
    <cellStyle name="40% - uthevingsfarge 4 2" xfId="162" xr:uid="{00000000-0005-0000-0000-000055000000}"/>
    <cellStyle name="40% - uthevingsfarge 5 2" xfId="163" xr:uid="{00000000-0005-0000-0000-000056000000}"/>
    <cellStyle name="40% - uthevingsfarge 6 2" xfId="164" xr:uid="{00000000-0005-0000-0000-000057000000}"/>
    <cellStyle name="5. Tabell-kropp hf" xfId="6" xr:uid="{00000000-0005-0000-0000-000058000000}"/>
    <cellStyle name="60 % – uthevingsfarge 1" xfId="74" builtinId="32" customBuiltin="1"/>
    <cellStyle name="60 % – uthevingsfarge 2" xfId="78" builtinId="36" customBuiltin="1"/>
    <cellStyle name="60 % – uthevingsfarge 3" xfId="82" builtinId="40" customBuiltin="1"/>
    <cellStyle name="60 % – uthevingsfarge 4" xfId="86" builtinId="44" customBuiltin="1"/>
    <cellStyle name="60 % – uthevingsfarge 5" xfId="90" builtinId="48" customBuiltin="1"/>
    <cellStyle name="60 % – uthevingsfarge 6" xfId="94" builtinId="52" customBuiltin="1"/>
    <cellStyle name="60% - Accent1" xfId="24" xr:uid="{00000000-0005-0000-0000-00005F000000}"/>
    <cellStyle name="60% - Accent2" xfId="25" xr:uid="{00000000-0005-0000-0000-000060000000}"/>
    <cellStyle name="60% - Accent3" xfId="26" xr:uid="{00000000-0005-0000-0000-000061000000}"/>
    <cellStyle name="60% - Accent4" xfId="27" xr:uid="{00000000-0005-0000-0000-000062000000}"/>
    <cellStyle name="60% - Accent5" xfId="28" xr:uid="{00000000-0005-0000-0000-000063000000}"/>
    <cellStyle name="60% - Accent6" xfId="29" xr:uid="{00000000-0005-0000-0000-000064000000}"/>
    <cellStyle name="8. Tabell-kilde" xfId="7" xr:uid="{00000000-0005-0000-0000-000065000000}"/>
    <cellStyle name="9. Tabell-note" xfId="8" xr:uid="{00000000-0005-0000-0000-000066000000}"/>
    <cellStyle name="Accent1" xfId="30" xr:uid="{00000000-0005-0000-0000-000067000000}"/>
    <cellStyle name="Accent2" xfId="31" xr:uid="{00000000-0005-0000-0000-000068000000}"/>
    <cellStyle name="Accent3" xfId="32" xr:uid="{00000000-0005-0000-0000-000069000000}"/>
    <cellStyle name="Accent4" xfId="33" xr:uid="{00000000-0005-0000-0000-00006A000000}"/>
    <cellStyle name="Accent5" xfId="34" xr:uid="{00000000-0005-0000-0000-00006B000000}"/>
    <cellStyle name="Accent6" xfId="35" xr:uid="{00000000-0005-0000-0000-00006C000000}"/>
    <cellStyle name="Bad" xfId="36" xr:uid="{00000000-0005-0000-0000-00006D000000}"/>
    <cellStyle name="Beregning" xfId="65" builtinId="22" customBuiltin="1"/>
    <cellStyle name="Calculation" xfId="37" xr:uid="{00000000-0005-0000-0000-00006F000000}"/>
    <cellStyle name="Check Cell" xfId="38" xr:uid="{00000000-0005-0000-0000-000070000000}"/>
    <cellStyle name="Dårlig" xfId="61" builtinId="27" customBuiltin="1"/>
    <cellStyle name="Explanatory Text" xfId="39" xr:uid="{00000000-0005-0000-0000-000072000000}"/>
    <cellStyle name="Forklarende tekst" xfId="69" builtinId="53" customBuiltin="1"/>
    <cellStyle name="God" xfId="60" builtinId="26" customBuiltin="1"/>
    <cellStyle name="Good" xfId="40" xr:uid="{00000000-0005-0000-0000-000075000000}"/>
    <cellStyle name="Heading 1" xfId="41" xr:uid="{00000000-0005-0000-0000-000076000000}"/>
    <cellStyle name="Heading 2" xfId="42" xr:uid="{00000000-0005-0000-0000-000077000000}"/>
    <cellStyle name="Heading 3" xfId="43" xr:uid="{00000000-0005-0000-0000-000078000000}"/>
    <cellStyle name="Heading 4" xfId="44" xr:uid="{00000000-0005-0000-0000-000079000000}"/>
    <cellStyle name="Hyperkobling" xfId="54" builtinId="8"/>
    <cellStyle name="Inndata" xfId="63" builtinId="20" customBuiltin="1"/>
    <cellStyle name="Input" xfId="45" xr:uid="{00000000-0005-0000-0000-00007C000000}"/>
    <cellStyle name="Koblet celle" xfId="66" builtinId="24" customBuiltin="1"/>
    <cellStyle name="Komma" xfId="1" builtinId="3"/>
    <cellStyle name="Komma 2" xfId="140" xr:uid="{00000000-0005-0000-0000-00007F000000}"/>
    <cellStyle name="Komma 3" xfId="111" xr:uid="{00000000-0005-0000-0000-000080000000}"/>
    <cellStyle name="Kontrollcelle" xfId="67" builtinId="23" customBuiltin="1"/>
    <cellStyle name="Linked Cell" xfId="46" xr:uid="{00000000-0005-0000-0000-000082000000}"/>
    <cellStyle name="Merknad 2" xfId="96" xr:uid="{00000000-0005-0000-0000-000083000000}"/>
    <cellStyle name="Merknad 2 2" xfId="125" xr:uid="{00000000-0005-0000-0000-000084000000}"/>
    <cellStyle name="Merknad 3" xfId="98" xr:uid="{00000000-0005-0000-0000-000085000000}"/>
    <cellStyle name="Merknad 3 2" xfId="126" xr:uid="{00000000-0005-0000-0000-000086000000}"/>
    <cellStyle name="Merknad 4" xfId="139" xr:uid="{00000000-0005-0000-0000-000087000000}"/>
    <cellStyle name="Neutral" xfId="47" xr:uid="{00000000-0005-0000-0000-000088000000}"/>
    <cellStyle name="Normal" xfId="0" builtinId="0" customBuiltin="1"/>
    <cellStyle name="Normal 2" xfId="166" xr:uid="{00000000-0005-0000-0000-00008A000000}"/>
    <cellStyle name="Normal 3" xfId="167" xr:uid="{00000000-0005-0000-0000-00008B000000}"/>
    <cellStyle name="Normal 4" xfId="168" xr:uid="{AF506AAF-1CC0-49A9-8541-74CCB1241161}"/>
    <cellStyle name="Note" xfId="48" xr:uid="{00000000-0005-0000-0000-00008C000000}"/>
    <cellStyle name="Nøytral" xfId="62" builtinId="28" customBuiltin="1"/>
    <cellStyle name="Output" xfId="49" xr:uid="{00000000-0005-0000-0000-00008E000000}"/>
    <cellStyle name="Overskrift 1" xfId="56" builtinId="16" customBuiltin="1"/>
    <cellStyle name="Overskrift 2" xfId="57" builtinId="17" customBuiltin="1"/>
    <cellStyle name="Overskrift 3" xfId="58" builtinId="18" customBuiltin="1"/>
    <cellStyle name="Overskrift 4" xfId="59" builtinId="19" customBuiltin="1"/>
    <cellStyle name="Prosent" xfId="165" builtinId="5"/>
    <cellStyle name="Prosent 2" xfId="55" xr:uid="{00000000-0005-0000-0000-000094000000}"/>
    <cellStyle name="Stil 1" xfId="50" xr:uid="{00000000-0005-0000-0000-000095000000}"/>
    <cellStyle name="Tabell" xfId="9" xr:uid="{00000000-0005-0000-0000-000096000000}"/>
    <cellStyle name="Tabell-tittel" xfId="10" xr:uid="{00000000-0005-0000-0000-000097000000}"/>
    <cellStyle name="Title" xfId="51" xr:uid="{00000000-0005-0000-0000-000098000000}"/>
    <cellStyle name="Tittel" xfId="97" builtinId="15" customBuiltin="1"/>
    <cellStyle name="Tittel 2" xfId="95" xr:uid="{00000000-0005-0000-0000-00009A000000}"/>
    <cellStyle name="Total" xfId="52" xr:uid="{00000000-0005-0000-0000-00009B000000}"/>
    <cellStyle name="Totalt" xfId="70" builtinId="25" customBuiltin="1"/>
    <cellStyle name="Tusenskille 2" xfId="11" xr:uid="{00000000-0005-0000-0000-00009D000000}"/>
    <cellStyle name="Tusenskille 2 2" xfId="112" xr:uid="{00000000-0005-0000-0000-00009E000000}"/>
    <cellStyle name="Utdata" xfId="64" builtinId="21" customBuiltin="1"/>
    <cellStyle name="Uthevingsfarge1" xfId="71" builtinId="29" customBuiltin="1"/>
    <cellStyle name="Uthevingsfarge2" xfId="75" builtinId="33" customBuiltin="1"/>
    <cellStyle name="Uthevingsfarge3" xfId="79" builtinId="37" customBuiltin="1"/>
    <cellStyle name="Uthevingsfarge4" xfId="83" builtinId="41" customBuiltin="1"/>
    <cellStyle name="Uthevingsfarge5" xfId="87" builtinId="45" customBuiltin="1"/>
    <cellStyle name="Uthevingsfarge6" xfId="91" builtinId="49" customBuiltin="1"/>
    <cellStyle name="Varseltekst" xfId="68" builtinId="11" customBuiltin="1"/>
    <cellStyle name="Warning Text" xfId="53" xr:uid="{00000000-0005-0000-0000-0000A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1"/>
  <sheetViews>
    <sheetView showGridLines="0" workbookViewId="0">
      <selection activeCell="A17" sqref="A17"/>
    </sheetView>
  </sheetViews>
  <sheetFormatPr baseColWidth="10" defaultRowHeight="12.75" x14ac:dyDescent="0.2"/>
  <cols>
    <col min="1" max="1" width="7.42578125" customWidth="1"/>
    <col min="2" max="2" width="122.42578125" customWidth="1"/>
    <col min="3" max="3" width="23.5703125" bestFit="1" customWidth="1"/>
  </cols>
  <sheetData>
    <row r="1" spans="1:3" ht="18" x14ac:dyDescent="0.25">
      <c r="A1" s="71" t="s">
        <v>157</v>
      </c>
    </row>
    <row r="3" spans="1:3" x14ac:dyDescent="0.2">
      <c r="A3" s="72" t="s">
        <v>51</v>
      </c>
      <c r="B3" s="72" t="s">
        <v>52</v>
      </c>
      <c r="C3" s="72" t="s">
        <v>89</v>
      </c>
    </row>
    <row r="4" spans="1:3" s="172" customFormat="1" x14ac:dyDescent="0.2">
      <c r="A4" s="276" t="s">
        <v>53</v>
      </c>
      <c r="B4" s="277" t="str">
        <f>'A.13.1'!A3</f>
        <v xml:space="preserve">Totale FoU-utgifter i 2007, 2013 og 2020 i løpende og faste 2015-priser etter fylke1, samt 2020 etter sektor for utførelse2 og per innbygger. </v>
      </c>
      <c r="C4" s="183" t="str">
        <f>'A.13.1'!A1</f>
        <v>Sist oppdatert 22.06.2022</v>
      </c>
    </row>
    <row r="5" spans="1:3" s="171" customFormat="1" x14ac:dyDescent="0.2">
      <c r="A5" s="170" t="s">
        <v>54</v>
      </c>
      <c r="B5" s="366" t="str">
        <f>'A.13.2'!A3</f>
        <v>Totale FoU-utgifter etter finansieringskilde og fylke for utførende enhet¹ i 2019.</v>
      </c>
      <c r="C5" s="171" t="str">
        <f>'A.13.2'!A1</f>
        <v>Sist oppdatert 15.04.2021. Tabellen oppdateres kun i oddetallsår</v>
      </c>
    </row>
    <row r="6" spans="1:3" s="171" customFormat="1" x14ac:dyDescent="0.2">
      <c r="A6" s="170" t="s">
        <v>63</v>
      </c>
      <c r="B6" s="366" t="str">
        <f>'A.13.3'!A3</f>
        <v>FoU-utgifter finansiert av offentlige midler etter sektor for utførelse  i 2019. Mill. kr og prosent.</v>
      </c>
      <c r="C6" s="171" t="str">
        <f>'A.13.3'!A1</f>
        <v>Sist oppdatert 15.04.2021. Tabellen oppdateres kun i oddetallsår</v>
      </c>
    </row>
    <row r="7" spans="1:3" s="172" customFormat="1" x14ac:dyDescent="0.2">
      <c r="A7" s="276" t="s">
        <v>64</v>
      </c>
      <c r="B7" s="182" t="str">
        <f>'A.13.4'!A3</f>
        <v>FoU-årsverk¹ i 2007, 2013 og 2020 etter fylke2, samt etter personalgruppe og per 1 000 innbyggere i 2020.</v>
      </c>
      <c r="C7" s="74" t="str">
        <f>'A.13.4'!A1</f>
        <v>Sist oppdatert 10.06.2022</v>
      </c>
    </row>
    <row r="8" spans="1:3" s="172" customFormat="1" x14ac:dyDescent="0.2">
      <c r="A8" s="276" t="s">
        <v>65</v>
      </c>
      <c r="B8" s="182" t="str">
        <f>'A.13.5'!A3</f>
        <v>Totalt FoU-personale, forskere/faglig personale og personale med doktorgrad etter fylke og sektor for utførelse i 2020.</v>
      </c>
      <c r="C8" s="74" t="str">
        <f>'A.13.5'!A1</f>
        <v>Sist oppdatert 10.06.2022</v>
      </c>
    </row>
    <row r="9" spans="1:3" x14ac:dyDescent="0.2">
      <c r="A9" s="77" t="s">
        <v>150</v>
      </c>
      <c r="B9" s="73" t="str">
        <f>'A.13.6a'!A3</f>
        <v>Kvinnelig FoU-personale og forskerpersonale etter fylke og utførende sektor  i 2020.</v>
      </c>
      <c r="C9" s="74" t="str">
        <f>'A.13.6a'!A1</f>
        <v>Sist oppdatert 10.06.2022</v>
      </c>
    </row>
    <row r="10" spans="1:3" s="193" customFormat="1" x14ac:dyDescent="0.2">
      <c r="A10" s="77" t="s">
        <v>151</v>
      </c>
      <c r="B10" s="73" t="str">
        <f>'A.13.6b'!A3</f>
        <v>Mannlig FoU-personale og forskerpersonale etter fylke og utførende sektor i 2020.</v>
      </c>
      <c r="C10" s="74" t="str">
        <f>'A.13.6b'!A1</f>
        <v>Sist oppdatert 10.06.2022</v>
      </c>
    </row>
    <row r="11" spans="1:3" x14ac:dyDescent="0.2">
      <c r="A11" s="77" t="s">
        <v>102</v>
      </c>
      <c r="B11" s="73" t="str">
        <f>'A.13.7a'!A3</f>
        <v>Hovedtall for næringslivets FoU-virksomhet etter fylke i 2020.</v>
      </c>
      <c r="C11" s="74" t="str">
        <f>'A.13.7a'!A1</f>
        <v>Sist oppdatert 10.06.2022</v>
      </c>
    </row>
    <row r="12" spans="1:3" x14ac:dyDescent="0.2">
      <c r="A12" s="77" t="s">
        <v>103</v>
      </c>
      <c r="B12" s="73" t="str">
        <f>'A.13.7b'!A3</f>
        <v>Hovedtall for instituttsektorens¹ FoU-virksomhet etter fylke i 2020.</v>
      </c>
      <c r="C12" s="74" t="str">
        <f>'A.13.7b'!A1</f>
        <v>Sist oppdatert 09.06.2022</v>
      </c>
    </row>
    <row r="13" spans="1:3" x14ac:dyDescent="0.2">
      <c r="A13" s="77" t="s">
        <v>104</v>
      </c>
      <c r="B13" s="73" t="str">
        <f>'A.13.7c'!A3</f>
        <v>Hovedtall for universitets- og høgskolesektorens¹ FoU-virksomhet etter fylke² i 2020.</v>
      </c>
      <c r="C13" s="74" t="str">
        <f>'A.13.7c'!A1</f>
        <v>Sist oppdatert 10.06.2022</v>
      </c>
    </row>
    <row r="14" spans="1:3" x14ac:dyDescent="0.2">
      <c r="A14" s="170" t="s">
        <v>105</v>
      </c>
      <c r="B14" s="366" t="str">
        <f>'A.13.7d'!A3</f>
        <v>Hovedtall for helseforetakenes FoU-virksomhet etter fylke i 2019.¹</v>
      </c>
      <c r="C14" s="365" t="str">
        <f>'A.13.7d'!A1</f>
        <v>Sist oppdatert 14.04.2021. Tabellen oppdateres kun i oddetallsår</v>
      </c>
    </row>
    <row r="15" spans="1:3" x14ac:dyDescent="0.2">
      <c r="A15" s="77" t="s">
        <v>66</v>
      </c>
      <c r="B15" s="73" t="str">
        <f>'A.13.8'!A3&amp;'A.13.8'!A4</f>
        <v xml:space="preserve">Antall sysselsatte, forskere/faglig personale per sysselsatt og sysselsatte med høyere utdanning etter fylke i 2020. </v>
      </c>
      <c r="C15" s="74" t="str">
        <f>'A.13.8'!A1</f>
        <v>Sist oppdatert 10.06.2022</v>
      </c>
    </row>
    <row r="16" spans="1:3" x14ac:dyDescent="0.2">
      <c r="A16" s="77" t="s">
        <v>67</v>
      </c>
      <c r="B16" s="73" t="str">
        <f>'A.13.9'!A3</f>
        <v>Næringslivets innovasjonsvirksomhet etter fylke i 2016–2018.</v>
      </c>
      <c r="C16" s="74" t="str">
        <f>'A.13.9'!A1</f>
        <v>Sist oppdatert 30.04.2021</v>
      </c>
    </row>
    <row r="17" spans="1:3" s="172" customFormat="1" x14ac:dyDescent="0.2">
      <c r="A17" s="276" t="s">
        <v>68</v>
      </c>
      <c r="B17" s="182" t="str">
        <f>'A.13.10'!A3</f>
        <v>FoU-utgifter som andel av regionalt nasjonalregnskap etter fylke og utførende sektor¹  i 2020.</v>
      </c>
      <c r="C17" s="184" t="str">
        <f>'A.13.10'!A1</f>
        <v>Sist oppdatert 10.06.2022</v>
      </c>
    </row>
    <row r="18" spans="1:3" x14ac:dyDescent="0.2">
      <c r="A18" s="77" t="s">
        <v>70</v>
      </c>
      <c r="B18" s="73" t="str">
        <f>'A.13.11'!A3</f>
        <v>Totale FoU-utgifter i 2020 etter sektor for utførelse, og FoU-utgifter per innbygger, etter forskningsfondsregion1 og fylke. Mill. kr</v>
      </c>
      <c r="C18" s="74" t="str">
        <f>'A.13.11'!A1</f>
        <v>Sist oppdatert 10.06.2022</v>
      </c>
    </row>
    <row r="21" spans="1:3" ht="15.75" x14ac:dyDescent="0.25">
      <c r="A21" s="185" t="s">
        <v>155</v>
      </c>
    </row>
  </sheetData>
  <hyperlinks>
    <hyperlink ref="A4" display="A.13.1" xr:uid="{00000000-0004-0000-0000-000000000000}"/>
    <hyperlink ref="A5" display="A.13.2" xr:uid="{00000000-0004-0000-0000-000001000000}"/>
    <hyperlink ref="A6" display="A.13.3" xr:uid="{00000000-0004-0000-0000-000002000000}"/>
    <hyperlink ref="A7" display="A.13.4" xr:uid="{00000000-0004-0000-0000-000003000000}"/>
    <hyperlink ref="A8" display="A.13.5" xr:uid="{00000000-0004-0000-0000-000004000000}"/>
    <hyperlink ref="A9" display="A.13.6" xr:uid="{00000000-0004-0000-0000-000005000000}"/>
    <hyperlink ref="A11" display="A.13.7a" xr:uid="{00000000-0004-0000-0000-000006000000}"/>
    <hyperlink ref="A12" display="A.13.7b" xr:uid="{00000000-0004-0000-0000-000007000000}"/>
    <hyperlink ref="A13" display="A.13.7c" xr:uid="{00000000-0004-0000-0000-000008000000}"/>
    <hyperlink ref="A15" display="A.13.8" xr:uid="{00000000-0004-0000-0000-000009000000}"/>
    <hyperlink ref="A16" display="A.13.9" xr:uid="{00000000-0004-0000-0000-00000A000000}"/>
    <hyperlink ref="A17" display="A.13.10" xr:uid="{00000000-0004-0000-0000-00000B000000}"/>
    <hyperlink ref="A14" display="A.13.7d" xr:uid="{00000000-0004-0000-0000-00000C000000}"/>
    <hyperlink ref="A18" display="A.13.11" xr:uid="{00000000-0004-0000-0000-00000D000000}"/>
    <hyperlink ref="A10" display="A.13.6" xr:uid="{5C8994FF-20C9-4E17-8DE2-0539BA86EBB9}"/>
  </hyperlinks>
  <pageMargins left="0.7" right="0.7" top="0.75" bottom="0.75" header="0.3" footer="0.3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27"/>
  <sheetViews>
    <sheetView showGridLines="0" workbookViewId="0">
      <selection activeCell="C2" sqref="C2"/>
    </sheetView>
  </sheetViews>
  <sheetFormatPr baseColWidth="10" defaultColWidth="11.42578125" defaultRowHeight="12.75" x14ac:dyDescent="0.2"/>
  <cols>
    <col min="1" max="1" width="19.28515625" style="106" customWidth="1"/>
    <col min="2" max="6" width="15" style="106" customWidth="1"/>
    <col min="7" max="16384" width="11.42578125" style="106"/>
  </cols>
  <sheetData>
    <row r="1" spans="1:12" x14ac:dyDescent="0.2">
      <c r="A1" s="1" t="s">
        <v>184</v>
      </c>
      <c r="B1" s="45"/>
      <c r="C1" s="45"/>
      <c r="D1" s="45"/>
      <c r="E1" s="45"/>
      <c r="F1" s="45"/>
    </row>
    <row r="2" spans="1:12" ht="18" x14ac:dyDescent="0.25">
      <c r="A2" s="46" t="s">
        <v>107</v>
      </c>
      <c r="B2" s="48"/>
      <c r="C2" s="48"/>
      <c r="D2" s="48"/>
      <c r="E2" s="48"/>
      <c r="F2" s="48"/>
    </row>
    <row r="3" spans="1:12" ht="15.75" x14ac:dyDescent="0.25">
      <c r="A3" s="49" t="s">
        <v>174</v>
      </c>
      <c r="B3" s="51"/>
      <c r="C3" s="51"/>
      <c r="D3" s="51"/>
      <c r="E3" s="51"/>
      <c r="F3" s="51"/>
    </row>
    <row r="4" spans="1:12" ht="15.75" x14ac:dyDescent="0.25">
      <c r="A4" s="49"/>
      <c r="B4" s="51"/>
      <c r="C4" s="51"/>
      <c r="D4" s="51"/>
      <c r="E4" s="51"/>
      <c r="F4" s="51"/>
      <c r="H4" s="339"/>
    </row>
    <row r="5" spans="1:12" ht="63.75" x14ac:dyDescent="0.2">
      <c r="A5" s="90" t="s">
        <v>8</v>
      </c>
      <c r="B5" s="91" t="s">
        <v>71</v>
      </c>
      <c r="C5" s="91" t="s">
        <v>40</v>
      </c>
      <c r="D5" s="91" t="s">
        <v>75</v>
      </c>
      <c r="E5" s="91" t="s">
        <v>41</v>
      </c>
      <c r="F5" s="127" t="s">
        <v>74</v>
      </c>
      <c r="G5" s="110"/>
    </row>
    <row r="6" spans="1:12" x14ac:dyDescent="0.2">
      <c r="A6" s="94" t="s">
        <v>72</v>
      </c>
      <c r="B6" s="241">
        <f>SUM(B8:B19)</f>
        <v>14997.676000000001</v>
      </c>
      <c r="C6" s="241">
        <f>SUM(C8:C19)</f>
        <v>13576</v>
      </c>
      <c r="D6" s="241">
        <f>SUM(D8:D19)</f>
        <v>8870</v>
      </c>
      <c r="E6" s="241">
        <f>SUM(E8:E19)</f>
        <v>9730.899999999996</v>
      </c>
      <c r="F6" s="401">
        <f>SUM(F8:F19)</f>
        <v>6826.8999999999987</v>
      </c>
      <c r="G6" s="402"/>
      <c r="H6" s="129"/>
      <c r="I6" s="129"/>
      <c r="J6" s="129"/>
      <c r="K6" s="129"/>
      <c r="L6" s="129"/>
    </row>
    <row r="7" spans="1:12" x14ac:dyDescent="0.2">
      <c r="A7" s="97"/>
      <c r="B7" s="242"/>
      <c r="C7" s="242"/>
      <c r="D7" s="242"/>
      <c r="E7" s="242"/>
      <c r="F7" s="250"/>
      <c r="G7" s="402"/>
      <c r="H7" s="129"/>
    </row>
    <row r="8" spans="1:12" x14ac:dyDescent="0.2">
      <c r="A8" s="14" t="s">
        <v>168</v>
      </c>
      <c r="B8" s="100">
        <v>2999.5127999999995</v>
      </c>
      <c r="C8" s="101">
        <v>2684</v>
      </c>
      <c r="D8" s="101">
        <v>1503</v>
      </c>
      <c r="E8" s="101">
        <v>2048.2079999999996</v>
      </c>
      <c r="F8" s="111">
        <v>1280.4799999999998</v>
      </c>
      <c r="G8" s="402"/>
      <c r="H8" s="129"/>
    </row>
    <row r="9" spans="1:12" x14ac:dyDescent="0.2">
      <c r="A9" s="14" t="s">
        <v>11</v>
      </c>
      <c r="B9" s="100">
        <v>4089.1760999999997</v>
      </c>
      <c r="C9" s="101">
        <v>4024</v>
      </c>
      <c r="D9" s="101">
        <v>2901</v>
      </c>
      <c r="E9" s="101">
        <v>2710.0179999999996</v>
      </c>
      <c r="F9" s="111">
        <v>2136.9679999999994</v>
      </c>
      <c r="G9" s="402"/>
      <c r="H9" s="129"/>
    </row>
    <row r="10" spans="1:12" x14ac:dyDescent="0.2">
      <c r="A10" s="14" t="s">
        <v>115</v>
      </c>
      <c r="B10" s="100">
        <v>279.04828999999995</v>
      </c>
      <c r="C10" s="101">
        <v>368</v>
      </c>
      <c r="D10" s="101">
        <v>233</v>
      </c>
      <c r="E10" s="101">
        <v>218.351</v>
      </c>
      <c r="F10" s="111">
        <v>150.86799999999999</v>
      </c>
      <c r="G10" s="402"/>
      <c r="H10" s="129"/>
    </row>
    <row r="11" spans="1:12" x14ac:dyDescent="0.2">
      <c r="A11" s="14" t="s">
        <v>169</v>
      </c>
      <c r="B11" s="100">
        <v>356.11283999999995</v>
      </c>
      <c r="C11" s="101">
        <v>450</v>
      </c>
      <c r="D11" s="101">
        <v>298</v>
      </c>
      <c r="E11" s="101">
        <v>264.94899999999996</v>
      </c>
      <c r="F11" s="111">
        <v>156.499</v>
      </c>
      <c r="G11" s="402"/>
      <c r="H11" s="129"/>
    </row>
    <row r="12" spans="1:12" x14ac:dyDescent="0.2">
      <c r="A12" s="14" t="s">
        <v>170</v>
      </c>
      <c r="B12" s="100">
        <v>262.03836999999999</v>
      </c>
      <c r="C12" s="101">
        <v>322</v>
      </c>
      <c r="D12" s="101">
        <v>237</v>
      </c>
      <c r="E12" s="101">
        <v>175.96300000000002</v>
      </c>
      <c r="F12" s="111">
        <v>115.099</v>
      </c>
      <c r="G12" s="402"/>
      <c r="H12" s="129"/>
    </row>
    <row r="13" spans="1:12" x14ac:dyDescent="0.2">
      <c r="A13" s="14" t="s">
        <v>18</v>
      </c>
      <c r="B13" s="100">
        <v>341.5426799999999</v>
      </c>
      <c r="C13" s="101">
        <v>337</v>
      </c>
      <c r="D13" s="101">
        <v>215</v>
      </c>
      <c r="E13" s="101">
        <v>237.29399999999998</v>
      </c>
      <c r="F13" s="111">
        <v>166.79699999999997</v>
      </c>
      <c r="G13" s="402"/>
      <c r="H13" s="129"/>
    </row>
    <row r="14" spans="1:12" x14ac:dyDescent="0.2">
      <c r="A14" s="14" t="s">
        <v>171</v>
      </c>
      <c r="B14" s="100">
        <v>2342.388910000001</v>
      </c>
      <c r="C14" s="101">
        <v>1962</v>
      </c>
      <c r="D14" s="101">
        <v>1102</v>
      </c>
      <c r="E14" s="101">
        <v>1537.6509999999998</v>
      </c>
      <c r="F14" s="111">
        <v>927.8449999999998</v>
      </c>
      <c r="G14" s="402"/>
      <c r="H14" s="129"/>
    </row>
    <row r="15" spans="1:12" x14ac:dyDescent="0.2">
      <c r="A15" s="14" t="s">
        <v>21</v>
      </c>
      <c r="B15" s="100">
        <v>185.07735000000002</v>
      </c>
      <c r="C15" s="101">
        <v>191</v>
      </c>
      <c r="D15" s="101">
        <v>142</v>
      </c>
      <c r="E15" s="101">
        <v>143.36100000000002</v>
      </c>
      <c r="F15" s="111">
        <v>104.89400000000002</v>
      </c>
      <c r="G15" s="402"/>
      <c r="H15" s="129"/>
    </row>
    <row r="16" spans="1:12" x14ac:dyDescent="0.2">
      <c r="A16" s="14" t="s">
        <v>147</v>
      </c>
      <c r="B16" s="100">
        <v>3190.9956400000001</v>
      </c>
      <c r="C16" s="101">
        <v>2131</v>
      </c>
      <c r="D16" s="101">
        <v>1518</v>
      </c>
      <c r="E16" s="101">
        <v>1809.2820000000004</v>
      </c>
      <c r="F16" s="111">
        <v>1380.6700000000003</v>
      </c>
      <c r="H16" s="129"/>
      <c r="I16" s="132"/>
    </row>
    <row r="17" spans="1:8" x14ac:dyDescent="0.2">
      <c r="A17" s="14" t="s">
        <v>22</v>
      </c>
      <c r="B17" s="100">
        <v>155.60801000000004</v>
      </c>
      <c r="C17" s="101">
        <v>374</v>
      </c>
      <c r="D17" s="101">
        <v>252</v>
      </c>
      <c r="E17" s="101">
        <v>122.586</v>
      </c>
      <c r="F17" s="111">
        <v>89.740999999999985</v>
      </c>
      <c r="H17" s="129"/>
    </row>
    <row r="18" spans="1:8" x14ac:dyDescent="0.2">
      <c r="A18" s="18" t="s">
        <v>172</v>
      </c>
      <c r="B18" s="100">
        <v>741.90975000000003</v>
      </c>
      <c r="C18" s="101">
        <v>717</v>
      </c>
      <c r="D18" s="101">
        <v>469</v>
      </c>
      <c r="E18" s="101">
        <v>437.72099999999995</v>
      </c>
      <c r="F18" s="111">
        <v>296.30699999999996</v>
      </c>
      <c r="H18" s="129"/>
    </row>
    <row r="19" spans="1:8" x14ac:dyDescent="0.2">
      <c r="A19" s="18" t="s">
        <v>37</v>
      </c>
      <c r="B19" s="100">
        <v>54.265259999999991</v>
      </c>
      <c r="C19" s="101">
        <v>16</v>
      </c>
      <c r="D19" s="101" t="s">
        <v>26</v>
      </c>
      <c r="E19" s="101">
        <v>25.515999999999995</v>
      </c>
      <c r="F19" s="111">
        <v>20.731999999999996</v>
      </c>
      <c r="H19" s="129"/>
    </row>
    <row r="20" spans="1:8" x14ac:dyDescent="0.2">
      <c r="A20" s="102"/>
      <c r="B20" s="131"/>
      <c r="C20" s="132"/>
      <c r="D20" s="132"/>
      <c r="E20" s="132"/>
      <c r="F20" s="132"/>
      <c r="H20" s="129"/>
    </row>
    <row r="21" spans="1:8" x14ac:dyDescent="0.2">
      <c r="A21" s="248" t="s">
        <v>154</v>
      </c>
      <c r="B21" s="249"/>
      <c r="C21" s="249"/>
      <c r="D21" s="249"/>
      <c r="E21" s="249"/>
      <c r="F21" s="249"/>
      <c r="G21" s="188"/>
      <c r="H21" s="188"/>
    </row>
    <row r="22" spans="1:8" x14ac:dyDescent="0.2">
      <c r="A22" s="105" t="s">
        <v>73</v>
      </c>
      <c r="B22" s="103"/>
      <c r="C22" s="103"/>
      <c r="D22" s="103"/>
      <c r="E22" s="103"/>
      <c r="F22" s="103"/>
    </row>
    <row r="27" spans="1:8" x14ac:dyDescent="0.2">
      <c r="F27" s="129"/>
      <c r="G27" s="129"/>
    </row>
  </sheetData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0"/>
  <sheetViews>
    <sheetView showGridLines="0" workbookViewId="0">
      <selection activeCell="D45" sqref="D45"/>
    </sheetView>
  </sheetViews>
  <sheetFormatPr baseColWidth="10" defaultColWidth="11.42578125" defaultRowHeight="12.75" x14ac:dyDescent="0.2"/>
  <cols>
    <col min="1" max="1" width="19.28515625" style="106" customWidth="1"/>
    <col min="2" max="6" width="15" style="106" customWidth="1"/>
    <col min="7" max="11" width="11.42578125" style="106"/>
    <col min="12" max="14" width="12.28515625" style="106" bestFit="1" customWidth="1"/>
    <col min="15" max="15" width="12.42578125" style="106" customWidth="1"/>
    <col min="16" max="16384" width="11.42578125" style="106"/>
  </cols>
  <sheetData>
    <row r="1" spans="1:17" x14ac:dyDescent="0.2">
      <c r="A1" s="1" t="s">
        <v>204</v>
      </c>
      <c r="B1" s="45"/>
      <c r="C1" s="45"/>
      <c r="D1" s="45"/>
      <c r="E1" s="45"/>
      <c r="F1" s="45"/>
    </row>
    <row r="2" spans="1:17" ht="18" x14ac:dyDescent="0.25">
      <c r="A2" s="46" t="s">
        <v>108</v>
      </c>
      <c r="B2" s="48"/>
      <c r="C2" s="48"/>
      <c r="D2" s="48"/>
      <c r="E2" s="48"/>
      <c r="F2" s="48"/>
    </row>
    <row r="3" spans="1:17" ht="15.75" x14ac:dyDescent="0.25">
      <c r="A3" s="49" t="s">
        <v>205</v>
      </c>
      <c r="B3" s="51"/>
      <c r="C3" s="51"/>
      <c r="D3" s="51"/>
      <c r="E3" s="51"/>
      <c r="F3" s="51"/>
    </row>
    <row r="4" spans="1:17" ht="15.75" x14ac:dyDescent="0.25">
      <c r="A4" s="49"/>
      <c r="B4" s="51"/>
      <c r="C4" s="51"/>
      <c r="D4" s="51"/>
      <c r="E4" s="51"/>
      <c r="F4" s="51"/>
    </row>
    <row r="5" spans="1:17" ht="63.75" x14ac:dyDescent="0.2">
      <c r="A5" s="90" t="s">
        <v>8</v>
      </c>
      <c r="B5" s="91" t="s">
        <v>71</v>
      </c>
      <c r="C5" s="91" t="s">
        <v>40</v>
      </c>
      <c r="D5" s="91" t="s">
        <v>75</v>
      </c>
      <c r="E5" s="91" t="s">
        <v>41</v>
      </c>
      <c r="F5" s="127" t="s">
        <v>74</v>
      </c>
      <c r="G5" s="110"/>
      <c r="H5" s="107"/>
    </row>
    <row r="6" spans="1:17" x14ac:dyDescent="0.2">
      <c r="A6" s="94" t="s">
        <v>72</v>
      </c>
      <c r="B6" s="386">
        <f>SUM(B8:B19)</f>
        <v>25817</v>
      </c>
      <c r="C6" s="386">
        <f>SUM(C8:C19)</f>
        <v>38021</v>
      </c>
      <c r="D6" s="386">
        <v>29323</v>
      </c>
      <c r="E6" s="386">
        <v>16126.000000000002</v>
      </c>
      <c r="F6" s="392">
        <v>13234.999999999998</v>
      </c>
      <c r="H6" s="235"/>
      <c r="I6" s="235"/>
      <c r="L6" s="236"/>
      <c r="M6" s="236"/>
      <c r="N6" s="237"/>
      <c r="O6" s="237"/>
    </row>
    <row r="7" spans="1:17" x14ac:dyDescent="0.2">
      <c r="A7" s="97"/>
      <c r="B7" s="98"/>
      <c r="C7" s="98"/>
      <c r="D7" s="98"/>
      <c r="E7" s="98"/>
      <c r="F7" s="384"/>
      <c r="L7" s="236"/>
      <c r="M7" s="236"/>
      <c r="N7" s="237"/>
      <c r="O7" s="237"/>
    </row>
    <row r="8" spans="1:17" x14ac:dyDescent="0.2">
      <c r="A8" s="14" t="s">
        <v>168</v>
      </c>
      <c r="B8" s="100">
        <v>2542</v>
      </c>
      <c r="C8" s="101">
        <v>2482</v>
      </c>
      <c r="D8" s="340">
        <v>1949</v>
      </c>
      <c r="E8" s="101">
        <v>993.02728625129521</v>
      </c>
      <c r="F8" s="393">
        <v>830.65867424027374</v>
      </c>
      <c r="H8" s="193"/>
      <c r="I8" s="235"/>
      <c r="L8" s="236"/>
      <c r="M8" s="236"/>
      <c r="N8" s="237"/>
      <c r="O8" s="237"/>
    </row>
    <row r="9" spans="1:17" x14ac:dyDescent="0.2">
      <c r="A9" s="14" t="s">
        <v>11</v>
      </c>
      <c r="B9" s="100">
        <v>8839</v>
      </c>
      <c r="C9" s="101">
        <v>12425</v>
      </c>
      <c r="D9" s="340">
        <v>9107</v>
      </c>
      <c r="E9" s="101">
        <v>5673.9055789539761</v>
      </c>
      <c r="F9" s="393">
        <v>4348.6219564307748</v>
      </c>
      <c r="H9" s="193"/>
      <c r="I9" s="235"/>
      <c r="L9" s="236"/>
      <c r="M9" s="236"/>
      <c r="N9" s="237"/>
      <c r="O9" s="237"/>
    </row>
    <row r="10" spans="1:17" x14ac:dyDescent="0.2">
      <c r="A10" s="14" t="s">
        <v>115</v>
      </c>
      <c r="B10" s="100">
        <v>478</v>
      </c>
      <c r="C10" s="101">
        <v>1075</v>
      </c>
      <c r="D10" s="340">
        <v>856</v>
      </c>
      <c r="E10" s="101">
        <v>307.31139502352727</v>
      </c>
      <c r="F10" s="393">
        <v>274.48422117198396</v>
      </c>
      <c r="H10" s="193"/>
      <c r="I10" s="235"/>
      <c r="L10" s="236"/>
      <c r="M10" s="236"/>
      <c r="N10" s="237"/>
      <c r="O10" s="237"/>
    </row>
    <row r="11" spans="1:17" x14ac:dyDescent="0.2">
      <c r="A11" s="14" t="s">
        <v>169</v>
      </c>
      <c r="B11" s="100">
        <v>379</v>
      </c>
      <c r="C11" s="101">
        <v>856</v>
      </c>
      <c r="D11" s="340">
        <v>813</v>
      </c>
      <c r="E11" s="101">
        <v>255.85683531027783</v>
      </c>
      <c r="F11" s="393">
        <v>247.80831233063572</v>
      </c>
      <c r="H11" s="193"/>
      <c r="I11" s="235"/>
      <c r="L11" s="236"/>
      <c r="M11" s="236"/>
      <c r="N11" s="237"/>
      <c r="O11" s="237"/>
    </row>
    <row r="12" spans="1:17" x14ac:dyDescent="0.2">
      <c r="A12" s="14" t="s">
        <v>170</v>
      </c>
      <c r="B12" s="100">
        <v>615</v>
      </c>
      <c r="C12" s="101">
        <v>1203</v>
      </c>
      <c r="D12" s="340">
        <v>984</v>
      </c>
      <c r="E12" s="101">
        <v>409.44537045309875</v>
      </c>
      <c r="F12" s="393">
        <v>380.42270872985739</v>
      </c>
      <c r="H12" s="193"/>
      <c r="I12" s="235"/>
      <c r="L12" s="236"/>
      <c r="M12" s="236"/>
      <c r="N12" s="237"/>
      <c r="O12" s="237"/>
    </row>
    <row r="13" spans="1:17" x14ac:dyDescent="0.2">
      <c r="A13" s="14" t="s">
        <v>18</v>
      </c>
      <c r="B13" s="100">
        <v>878</v>
      </c>
      <c r="C13" s="101">
        <v>1477</v>
      </c>
      <c r="D13" s="340">
        <v>1277</v>
      </c>
      <c r="E13" s="101">
        <v>620.23467582598391</v>
      </c>
      <c r="F13" s="393">
        <v>542.25343095656262</v>
      </c>
      <c r="H13" s="193"/>
      <c r="I13" s="235"/>
      <c r="L13" s="236"/>
      <c r="M13" s="236"/>
      <c r="N13" s="237"/>
      <c r="O13" s="237"/>
    </row>
    <row r="14" spans="1:17" x14ac:dyDescent="0.2">
      <c r="A14" s="14" t="s">
        <v>171</v>
      </c>
      <c r="B14" s="100">
        <v>4066</v>
      </c>
      <c r="C14" s="101">
        <v>6473</v>
      </c>
      <c r="D14" s="340">
        <v>4965</v>
      </c>
      <c r="E14" s="101">
        <v>2549.4632017569038</v>
      </c>
      <c r="F14" s="393">
        <v>2055.8005449432553</v>
      </c>
      <c r="H14" s="193"/>
      <c r="I14" s="235"/>
      <c r="L14" s="236"/>
      <c r="M14" s="236"/>
      <c r="N14" s="237"/>
      <c r="O14" s="237"/>
    </row>
    <row r="15" spans="1:17" x14ac:dyDescent="0.2">
      <c r="A15" s="14" t="s">
        <v>21</v>
      </c>
      <c r="B15" s="100">
        <v>350</v>
      </c>
      <c r="C15" s="101">
        <v>670</v>
      </c>
      <c r="D15" s="340">
        <v>588</v>
      </c>
      <c r="E15" s="101">
        <v>222.33840033525141</v>
      </c>
      <c r="F15" s="393">
        <v>210.73915374176983</v>
      </c>
      <c r="H15" s="193"/>
      <c r="I15" s="235"/>
      <c r="L15" s="236"/>
      <c r="M15" s="236"/>
      <c r="N15" s="237"/>
      <c r="O15" s="237"/>
      <c r="P15" s="238"/>
      <c r="Q15" s="238"/>
    </row>
    <row r="16" spans="1:17" x14ac:dyDescent="0.2">
      <c r="A16" s="14" t="s">
        <v>147</v>
      </c>
      <c r="B16" s="100">
        <v>4996</v>
      </c>
      <c r="C16" s="101">
        <v>7007</v>
      </c>
      <c r="D16" s="340">
        <v>5487</v>
      </c>
      <c r="E16" s="101">
        <v>3239.743785571065</v>
      </c>
      <c r="F16" s="393">
        <v>2804.3242034733798</v>
      </c>
      <c r="H16" s="129"/>
      <c r="I16" s="235"/>
      <c r="L16" s="236"/>
      <c r="M16" s="236"/>
      <c r="N16" s="237"/>
      <c r="O16" s="237"/>
    </row>
    <row r="17" spans="1:15" x14ac:dyDescent="0.2">
      <c r="A17" s="14" t="s">
        <v>22</v>
      </c>
      <c r="B17" s="100">
        <v>490</v>
      </c>
      <c r="C17" s="101">
        <v>1070</v>
      </c>
      <c r="D17" s="340">
        <v>847</v>
      </c>
      <c r="E17" s="101">
        <v>337.48861751106159</v>
      </c>
      <c r="F17" s="393">
        <v>305.80812315187075</v>
      </c>
      <c r="H17" s="129"/>
      <c r="I17" s="235"/>
      <c r="L17" s="236"/>
      <c r="M17" s="236"/>
      <c r="N17" s="237"/>
      <c r="O17" s="237"/>
    </row>
    <row r="18" spans="1:15" x14ac:dyDescent="0.2">
      <c r="A18" s="18" t="s">
        <v>172</v>
      </c>
      <c r="B18" s="100">
        <v>2130</v>
      </c>
      <c r="C18" s="101">
        <v>3252</v>
      </c>
      <c r="D18" s="340">
        <v>2420</v>
      </c>
      <c r="E18" s="101">
        <v>1495.800384025184</v>
      </c>
      <c r="F18" s="393">
        <v>1214.4262621466951</v>
      </c>
      <c r="H18" s="129"/>
      <c r="I18" s="235"/>
      <c r="L18" s="236"/>
      <c r="M18" s="236"/>
      <c r="N18" s="237"/>
      <c r="O18" s="237"/>
    </row>
    <row r="19" spans="1:15" x14ac:dyDescent="0.2">
      <c r="A19" s="18" t="s">
        <v>37</v>
      </c>
      <c r="B19" s="100">
        <v>54</v>
      </c>
      <c r="C19" s="101">
        <v>31</v>
      </c>
      <c r="D19" s="101" t="s">
        <v>26</v>
      </c>
      <c r="E19" s="101">
        <v>21.384468982374216</v>
      </c>
      <c r="F19" s="393">
        <v>19.652408682940329</v>
      </c>
      <c r="H19" s="129"/>
      <c r="I19" s="235"/>
      <c r="L19" s="236"/>
      <c r="M19" s="236"/>
      <c r="N19" s="237"/>
      <c r="O19" s="237"/>
    </row>
    <row r="20" spans="1:15" x14ac:dyDescent="0.2">
      <c r="A20" s="102"/>
      <c r="B20" s="131"/>
      <c r="C20" s="132"/>
      <c r="D20" s="132"/>
      <c r="E20" s="132"/>
      <c r="F20" s="145"/>
      <c r="H20" s="129"/>
      <c r="L20" s="236"/>
      <c r="M20" s="236"/>
      <c r="N20" s="236"/>
      <c r="O20" s="236"/>
    </row>
    <row r="21" spans="1:15" x14ac:dyDescent="0.2">
      <c r="A21" s="248" t="s">
        <v>156</v>
      </c>
      <c r="B21" s="131"/>
      <c r="C21" s="132"/>
      <c r="D21" s="132"/>
      <c r="E21" s="132"/>
      <c r="F21" s="145"/>
      <c r="H21" s="129"/>
      <c r="L21" s="236"/>
      <c r="M21" s="236"/>
      <c r="N21" s="236"/>
      <c r="O21" s="236"/>
    </row>
    <row r="22" spans="1:15" x14ac:dyDescent="0.2">
      <c r="A22" s="56" t="s">
        <v>146</v>
      </c>
      <c r="B22" s="131"/>
      <c r="C22" s="132"/>
      <c r="D22" s="132"/>
      <c r="E22" s="132"/>
      <c r="F22" s="145"/>
      <c r="L22" s="236"/>
      <c r="M22" s="236"/>
      <c r="N22" s="236"/>
      <c r="O22" s="236"/>
    </row>
    <row r="23" spans="1:15" x14ac:dyDescent="0.2">
      <c r="A23" s="105" t="s">
        <v>73</v>
      </c>
      <c r="B23" s="103"/>
      <c r="C23" s="103"/>
      <c r="D23" s="103"/>
      <c r="E23" s="103"/>
      <c r="F23" s="103"/>
      <c r="L23" s="236"/>
      <c r="M23" s="236"/>
      <c r="N23" s="236"/>
      <c r="O23" s="236"/>
    </row>
    <row r="24" spans="1:15" x14ac:dyDescent="0.2">
      <c r="B24" s="103"/>
      <c r="C24" s="103"/>
      <c r="D24" s="103"/>
      <c r="E24" s="103"/>
      <c r="F24" s="103"/>
    </row>
    <row r="27" spans="1:15" x14ac:dyDescent="0.2">
      <c r="B27" s="129"/>
    </row>
    <row r="28" spans="1:15" x14ac:dyDescent="0.2">
      <c r="B28" s="129"/>
    </row>
    <row r="29" spans="1:15" x14ac:dyDescent="0.2">
      <c r="B29" s="129"/>
    </row>
    <row r="30" spans="1:15" x14ac:dyDescent="0.2">
      <c r="B30" s="129"/>
    </row>
  </sheetData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51"/>
  <sheetViews>
    <sheetView showGridLines="0" workbookViewId="0">
      <selection activeCell="D45" sqref="D45"/>
    </sheetView>
  </sheetViews>
  <sheetFormatPr baseColWidth="10" defaultColWidth="11.42578125" defaultRowHeight="12.75" x14ac:dyDescent="0.2"/>
  <cols>
    <col min="1" max="1" width="19.28515625" style="106" customWidth="1"/>
    <col min="2" max="6" width="15" style="106" customWidth="1"/>
    <col min="7" max="16384" width="11.42578125" style="106"/>
  </cols>
  <sheetData>
    <row r="1" spans="1:12" x14ac:dyDescent="0.2">
      <c r="A1" s="1" t="s">
        <v>161</v>
      </c>
      <c r="B1" s="45"/>
      <c r="C1" s="45"/>
      <c r="D1" s="45"/>
      <c r="E1" s="45"/>
      <c r="F1" s="45"/>
    </row>
    <row r="2" spans="1:12" ht="18" x14ac:dyDescent="0.25">
      <c r="A2" s="46" t="s">
        <v>109</v>
      </c>
      <c r="B2" s="48"/>
      <c r="C2" s="48"/>
      <c r="D2" s="48"/>
      <c r="E2" s="48"/>
      <c r="F2" s="48"/>
    </row>
    <row r="3" spans="1:12" ht="15.75" x14ac:dyDescent="0.25">
      <c r="A3" s="49" t="s">
        <v>162</v>
      </c>
      <c r="B3" s="51"/>
      <c r="C3" s="51"/>
      <c r="D3" s="51"/>
      <c r="E3" s="51"/>
      <c r="F3" s="51"/>
    </row>
    <row r="4" spans="1:12" ht="15.75" x14ac:dyDescent="0.25">
      <c r="A4" s="49"/>
      <c r="B4" s="51"/>
      <c r="C4" s="51"/>
      <c r="D4" s="51"/>
      <c r="E4" s="51"/>
      <c r="F4" s="51"/>
    </row>
    <row r="5" spans="1:12" ht="63.75" x14ac:dyDescent="0.2">
      <c r="A5" s="90" t="s">
        <v>8</v>
      </c>
      <c r="B5" s="91" t="s">
        <v>71</v>
      </c>
      <c r="C5" s="91" t="s">
        <v>40</v>
      </c>
      <c r="D5" s="91" t="s">
        <v>75</v>
      </c>
      <c r="E5" s="91" t="s">
        <v>41</v>
      </c>
      <c r="F5" s="127" t="s">
        <v>74</v>
      </c>
      <c r="G5" s="110"/>
      <c r="L5" s="244"/>
    </row>
    <row r="6" spans="1:12" x14ac:dyDescent="0.2">
      <c r="A6" s="94" t="s">
        <v>72</v>
      </c>
      <c r="B6" s="241">
        <v>4806.0689999999995</v>
      </c>
      <c r="C6" s="241">
        <v>7519</v>
      </c>
      <c r="D6" s="241">
        <v>5098</v>
      </c>
      <c r="E6" s="241">
        <v>3661.7330000000002</v>
      </c>
      <c r="F6" s="360">
        <v>2042.0110000000002</v>
      </c>
      <c r="H6"/>
      <c r="I6"/>
      <c r="J6"/>
    </row>
    <row r="7" spans="1:12" x14ac:dyDescent="0.2">
      <c r="A7" s="317"/>
      <c r="B7" s="361"/>
      <c r="C7" s="361"/>
      <c r="D7" s="361"/>
      <c r="E7" s="361"/>
      <c r="F7" s="318"/>
      <c r="H7"/>
      <c r="I7"/>
      <c r="J7"/>
    </row>
    <row r="8" spans="1:12" x14ac:dyDescent="0.2">
      <c r="A8" s="99" t="s">
        <v>9</v>
      </c>
      <c r="B8" s="362">
        <v>82.847999999999999</v>
      </c>
      <c r="C8" s="363">
        <v>166</v>
      </c>
      <c r="D8" s="363">
        <v>104</v>
      </c>
      <c r="E8" s="363">
        <v>71.38</v>
      </c>
      <c r="F8" s="364">
        <v>40.330000000000005</v>
      </c>
      <c r="H8"/>
      <c r="I8"/>
      <c r="J8"/>
    </row>
    <row r="9" spans="1:12" x14ac:dyDescent="0.2">
      <c r="A9" s="99" t="s">
        <v>10</v>
      </c>
      <c r="B9" s="362">
        <v>311.49199999999996</v>
      </c>
      <c r="C9" s="363">
        <v>660</v>
      </c>
      <c r="D9" s="363">
        <v>411</v>
      </c>
      <c r="E9" s="363">
        <v>234.84799999999998</v>
      </c>
      <c r="F9" s="364">
        <v>151.80099999999999</v>
      </c>
      <c r="G9" s="129"/>
      <c r="H9"/>
      <c r="I9"/>
      <c r="J9"/>
    </row>
    <row r="10" spans="1:12" x14ac:dyDescent="0.2">
      <c r="A10" s="99" t="s">
        <v>11</v>
      </c>
      <c r="B10" s="362">
        <v>2376.8510000000001</v>
      </c>
      <c r="C10" s="363">
        <v>3039</v>
      </c>
      <c r="D10" s="363">
        <v>2094</v>
      </c>
      <c r="E10" s="363">
        <v>1836.77</v>
      </c>
      <c r="F10" s="364">
        <v>1009.9</v>
      </c>
      <c r="H10"/>
      <c r="I10"/>
      <c r="J10"/>
    </row>
    <row r="11" spans="1:12" x14ac:dyDescent="0.2">
      <c r="A11" s="99" t="s">
        <v>12</v>
      </c>
      <c r="B11" s="362">
        <v>74.900999999999996</v>
      </c>
      <c r="C11" s="363">
        <v>112</v>
      </c>
      <c r="D11" s="363">
        <v>66</v>
      </c>
      <c r="E11" s="363">
        <v>74.5</v>
      </c>
      <c r="F11" s="364">
        <v>51.7</v>
      </c>
      <c r="G11" s="129"/>
      <c r="H11"/>
      <c r="I11"/>
      <c r="J11"/>
    </row>
    <row r="12" spans="1:12" x14ac:dyDescent="0.2">
      <c r="A12" s="99" t="s">
        <v>13</v>
      </c>
      <c r="B12" s="362">
        <v>16.300999999999998</v>
      </c>
      <c r="C12" s="363">
        <v>51</v>
      </c>
      <c r="D12" s="363">
        <v>23</v>
      </c>
      <c r="E12" s="363">
        <v>14.899999999999999</v>
      </c>
      <c r="F12" s="364">
        <v>9.1499999999999986</v>
      </c>
      <c r="H12"/>
      <c r="I12"/>
      <c r="J12"/>
    </row>
    <row r="13" spans="1:12" x14ac:dyDescent="0.2">
      <c r="A13" s="99" t="s">
        <v>14</v>
      </c>
      <c r="B13" s="362">
        <v>94.114999999999966</v>
      </c>
      <c r="C13" s="363">
        <v>118</v>
      </c>
      <c r="D13" s="363">
        <v>75</v>
      </c>
      <c r="E13" s="363">
        <v>78.2</v>
      </c>
      <c r="F13" s="364">
        <v>48.5</v>
      </c>
      <c r="G13" s="129"/>
      <c r="H13"/>
      <c r="I13"/>
      <c r="J13"/>
    </row>
    <row r="14" spans="1:12" x14ac:dyDescent="0.2">
      <c r="A14" s="99" t="s">
        <v>15</v>
      </c>
      <c r="B14" s="362">
        <v>124.252</v>
      </c>
      <c r="C14" s="363">
        <v>154</v>
      </c>
      <c r="D14" s="363">
        <v>101</v>
      </c>
      <c r="E14" s="363">
        <v>101.66</v>
      </c>
      <c r="F14" s="364">
        <v>33.07</v>
      </c>
      <c r="H14"/>
      <c r="I14"/>
      <c r="J14"/>
    </row>
    <row r="15" spans="1:12" x14ac:dyDescent="0.2">
      <c r="A15" s="99" t="s">
        <v>16</v>
      </c>
      <c r="B15" s="362">
        <v>32.779999999999994</v>
      </c>
      <c r="C15" s="363">
        <v>56</v>
      </c>
      <c r="D15" s="363">
        <v>44</v>
      </c>
      <c r="E15" s="363">
        <v>23.919999999999998</v>
      </c>
      <c r="F15" s="364">
        <v>17.689999999999998</v>
      </c>
      <c r="H15"/>
      <c r="I15"/>
      <c r="J15"/>
    </row>
    <row r="16" spans="1:12" x14ac:dyDescent="0.2">
      <c r="A16" s="99" t="s">
        <v>17</v>
      </c>
      <c r="B16" s="362">
        <v>84.144000000000005</v>
      </c>
      <c r="C16" s="363">
        <v>147</v>
      </c>
      <c r="D16" s="363">
        <v>128</v>
      </c>
      <c r="E16" s="363">
        <v>57.98</v>
      </c>
      <c r="F16" s="364">
        <v>35.659999999999997</v>
      </c>
      <c r="H16"/>
      <c r="I16"/>
      <c r="J16"/>
    </row>
    <row r="17" spans="1:10" x14ac:dyDescent="0.2">
      <c r="A17" s="99" t="s">
        <v>18</v>
      </c>
      <c r="B17" s="362">
        <v>178.62099999999998</v>
      </c>
      <c r="C17" s="363">
        <v>359</v>
      </c>
      <c r="D17" s="363">
        <v>243</v>
      </c>
      <c r="E17" s="309">
        <v>159.89999999999998</v>
      </c>
      <c r="F17" s="364">
        <v>99.6</v>
      </c>
      <c r="H17"/>
      <c r="I17"/>
      <c r="J17"/>
    </row>
    <row r="18" spans="1:10" x14ac:dyDescent="0.2">
      <c r="A18" s="99" t="s">
        <v>19</v>
      </c>
      <c r="B18" s="362">
        <v>712.44200000000012</v>
      </c>
      <c r="C18" s="363">
        <v>1226</v>
      </c>
      <c r="D18" s="363">
        <v>815</v>
      </c>
      <c r="E18" s="363">
        <v>456.59000000000003</v>
      </c>
      <c r="F18" s="364">
        <v>241.67000000000002</v>
      </c>
      <c r="H18"/>
      <c r="I18"/>
      <c r="J18"/>
    </row>
    <row r="19" spans="1:10" x14ac:dyDescent="0.2">
      <c r="A19" s="99" t="s">
        <v>20</v>
      </c>
      <c r="B19" s="362">
        <v>24.235999999999997</v>
      </c>
      <c r="C19" s="363">
        <v>79</v>
      </c>
      <c r="D19" s="363">
        <v>42</v>
      </c>
      <c r="E19" s="363">
        <v>21.4</v>
      </c>
      <c r="F19" s="364">
        <v>11.7</v>
      </c>
      <c r="H19"/>
      <c r="I19"/>
      <c r="J19"/>
    </row>
    <row r="20" spans="1:10" x14ac:dyDescent="0.2">
      <c r="A20" s="99" t="s">
        <v>21</v>
      </c>
      <c r="B20" s="362">
        <v>32.772999999999996</v>
      </c>
      <c r="C20" s="363">
        <v>61</v>
      </c>
      <c r="D20" s="363">
        <v>48</v>
      </c>
      <c r="E20" s="363">
        <v>29.830000000000002</v>
      </c>
      <c r="F20" s="364">
        <v>19.040000000000003</v>
      </c>
      <c r="G20" s="129"/>
      <c r="H20"/>
      <c r="I20"/>
      <c r="J20"/>
    </row>
    <row r="21" spans="1:10" x14ac:dyDescent="0.2">
      <c r="A21" s="99" t="s">
        <v>147</v>
      </c>
      <c r="B21" s="362">
        <v>332.18100000000004</v>
      </c>
      <c r="C21" s="363">
        <v>626</v>
      </c>
      <c r="D21" s="363">
        <v>454</v>
      </c>
      <c r="E21" s="363">
        <v>210.86500000000001</v>
      </c>
      <c r="F21" s="364">
        <v>106.75</v>
      </c>
      <c r="H21"/>
      <c r="I21"/>
      <c r="J21"/>
    </row>
    <row r="22" spans="1:10" x14ac:dyDescent="0.2">
      <c r="A22" s="99" t="s">
        <v>22</v>
      </c>
      <c r="B22" s="362">
        <v>54.071000000000005</v>
      </c>
      <c r="C22" s="363">
        <v>197</v>
      </c>
      <c r="D22" s="363">
        <v>143</v>
      </c>
      <c r="E22" s="363">
        <v>41.9</v>
      </c>
      <c r="F22" s="364">
        <v>24.04</v>
      </c>
      <c r="G22" s="129"/>
      <c r="H22"/>
      <c r="I22"/>
      <c r="J22"/>
    </row>
    <row r="23" spans="1:10" x14ac:dyDescent="0.2">
      <c r="A23" s="99" t="s">
        <v>23</v>
      </c>
      <c r="B23" s="362">
        <v>258.75700000000001</v>
      </c>
      <c r="C23" s="363">
        <v>435</v>
      </c>
      <c r="D23" s="363">
        <v>282</v>
      </c>
      <c r="E23" s="363">
        <v>235.6</v>
      </c>
      <c r="F23" s="364">
        <v>134</v>
      </c>
      <c r="H23"/>
      <c r="I23"/>
      <c r="J23"/>
    </row>
    <row r="24" spans="1:10" x14ac:dyDescent="0.2">
      <c r="A24" s="99" t="s">
        <v>24</v>
      </c>
      <c r="B24" s="362">
        <v>15.304</v>
      </c>
      <c r="C24" s="363">
        <v>33</v>
      </c>
      <c r="D24" s="363">
        <v>25</v>
      </c>
      <c r="E24" s="363">
        <v>11.49</v>
      </c>
      <c r="F24" s="364">
        <v>7.41</v>
      </c>
      <c r="H24"/>
      <c r="I24"/>
      <c r="J24"/>
    </row>
    <row r="25" spans="1:10" x14ac:dyDescent="0.2">
      <c r="A25" s="54" t="s">
        <v>25</v>
      </c>
      <c r="B25" s="363" t="s">
        <v>26</v>
      </c>
      <c r="C25" s="363" t="s">
        <v>26</v>
      </c>
      <c r="D25" s="363" t="s">
        <v>26</v>
      </c>
      <c r="E25" s="363" t="s">
        <v>26</v>
      </c>
      <c r="F25" s="364" t="s">
        <v>26</v>
      </c>
      <c r="H25"/>
      <c r="I25"/>
      <c r="J25"/>
    </row>
    <row r="26" spans="1:10" x14ac:dyDescent="0.2">
      <c r="A26" s="102"/>
      <c r="B26" s="320"/>
      <c r="C26" s="256"/>
      <c r="D26" s="256"/>
      <c r="E26" s="256"/>
      <c r="F26" s="256"/>
      <c r="H26"/>
      <c r="I26"/>
      <c r="J26"/>
    </row>
    <row r="27" spans="1:10" x14ac:dyDescent="0.2">
      <c r="A27" s="142" t="s">
        <v>148</v>
      </c>
      <c r="B27" s="131"/>
      <c r="C27" s="132"/>
      <c r="D27" s="132"/>
      <c r="E27" s="256"/>
      <c r="F27" s="256"/>
    </row>
    <row r="28" spans="1:10" x14ac:dyDescent="0.2">
      <c r="A28" s="142" t="s">
        <v>73</v>
      </c>
      <c r="B28" s="131"/>
      <c r="C28" s="132"/>
      <c r="D28" s="132"/>
      <c r="E28" s="132"/>
      <c r="F28" s="132"/>
    </row>
    <row r="29" spans="1:10" x14ac:dyDescent="0.2">
      <c r="A29" s="142"/>
      <c r="B29" s="131"/>
      <c r="C29" s="132"/>
      <c r="D29" s="132"/>
      <c r="E29" s="132"/>
      <c r="F29" s="132"/>
    </row>
    <row r="30" spans="1:10" x14ac:dyDescent="0.2">
      <c r="A30" s="105" t="s">
        <v>73</v>
      </c>
      <c r="B30" s="103"/>
      <c r="C30" s="103"/>
      <c r="D30" s="103"/>
      <c r="E30" s="103"/>
      <c r="F30" s="103"/>
    </row>
    <row r="32" spans="1:10" x14ac:dyDescent="0.2">
      <c r="C32"/>
      <c r="D32"/>
    </row>
    <row r="33" spans="1:17" x14ac:dyDescent="0.2">
      <c r="A33" s="251"/>
      <c r="B33" s="252"/>
      <c r="C33" s="252"/>
      <c r="D33" s="252"/>
      <c r="E33" s="251"/>
      <c r="F33" s="251"/>
      <c r="P33" s="255"/>
      <c r="Q33" s="255"/>
    </row>
    <row r="34" spans="1:17" x14ac:dyDescent="0.2">
      <c r="A34" s="251"/>
      <c r="B34" s="252"/>
      <c r="C34" s="252"/>
      <c r="D34" s="252"/>
      <c r="E34" s="251"/>
      <c r="F34" s="251"/>
      <c r="P34" s="255"/>
      <c r="Q34" s="255"/>
    </row>
    <row r="35" spans="1:17" x14ac:dyDescent="0.2">
      <c r="A35" s="251"/>
      <c r="B35" s="252"/>
      <c r="C35" s="252"/>
      <c r="D35" s="252"/>
      <c r="E35" s="251"/>
      <c r="F35" s="251"/>
      <c r="P35" s="255"/>
      <c r="Q35" s="255"/>
    </row>
    <row r="36" spans="1:17" x14ac:dyDescent="0.2">
      <c r="A36" s="251"/>
      <c r="B36" s="252"/>
      <c r="C36" s="252"/>
      <c r="D36" s="252"/>
      <c r="E36" s="251"/>
      <c r="F36" s="251"/>
      <c r="P36" s="255"/>
      <c r="Q36" s="255"/>
    </row>
    <row r="37" spans="1:17" x14ac:dyDescent="0.2">
      <c r="A37" s="251"/>
      <c r="B37" s="252"/>
      <c r="C37" s="252"/>
      <c r="D37" s="252"/>
      <c r="E37" s="251"/>
      <c r="F37" s="251"/>
      <c r="P37" s="255"/>
      <c r="Q37" s="255"/>
    </row>
    <row r="38" spans="1:17" x14ac:dyDescent="0.2">
      <c r="A38" s="251"/>
      <c r="B38" s="252"/>
      <c r="C38" s="252"/>
      <c r="D38" s="252"/>
      <c r="E38" s="251"/>
      <c r="F38" s="251"/>
      <c r="P38" s="255"/>
      <c r="Q38" s="255"/>
    </row>
    <row r="39" spans="1:17" x14ac:dyDescent="0.2">
      <c r="A39" s="251"/>
      <c r="B39" s="252"/>
      <c r="C39" s="252"/>
      <c r="D39" s="252"/>
      <c r="E39" s="251"/>
      <c r="F39" s="251"/>
      <c r="P39" s="255"/>
      <c r="Q39" s="255"/>
    </row>
    <row r="40" spans="1:17" x14ac:dyDescent="0.2">
      <c r="A40" s="251"/>
      <c r="B40" s="252"/>
      <c r="C40" s="252"/>
      <c r="D40" s="252"/>
      <c r="E40" s="251"/>
      <c r="F40" s="251"/>
      <c r="P40" s="255"/>
      <c r="Q40" s="255"/>
    </row>
    <row r="41" spans="1:17" x14ac:dyDescent="0.2">
      <c r="A41" s="251"/>
      <c r="B41" s="252"/>
      <c r="C41" s="252"/>
      <c r="D41" s="252"/>
      <c r="E41" s="251"/>
      <c r="F41" s="251"/>
      <c r="P41" s="255"/>
      <c r="Q41" s="255"/>
    </row>
    <row r="42" spans="1:17" x14ac:dyDescent="0.2">
      <c r="A42" s="251"/>
      <c r="B42" s="252"/>
      <c r="C42" s="252"/>
      <c r="D42" s="252"/>
      <c r="E42" s="251"/>
      <c r="F42" s="251"/>
      <c r="P42" s="255"/>
      <c r="Q42" s="255"/>
    </row>
    <row r="43" spans="1:17" x14ac:dyDescent="0.2">
      <c r="A43" s="251"/>
      <c r="B43" s="252"/>
      <c r="C43" s="252"/>
      <c r="D43" s="252"/>
      <c r="E43" s="251"/>
      <c r="F43" s="251"/>
      <c r="P43" s="255"/>
      <c r="Q43" s="255"/>
    </row>
    <row r="44" spans="1:17" x14ac:dyDescent="0.2">
      <c r="A44" s="251"/>
      <c r="B44" s="252"/>
      <c r="C44" s="252"/>
      <c r="D44" s="252"/>
      <c r="E44" s="251"/>
      <c r="F44" s="251"/>
      <c r="P44" s="255"/>
      <c r="Q44" s="255"/>
    </row>
    <row r="45" spans="1:17" x14ac:dyDescent="0.2">
      <c r="A45" s="251"/>
      <c r="B45" s="252"/>
      <c r="C45" s="252"/>
      <c r="D45" s="252"/>
      <c r="E45" s="251"/>
      <c r="F45" s="251"/>
      <c r="P45" s="255"/>
      <c r="Q45" s="255"/>
    </row>
    <row r="46" spans="1:17" x14ac:dyDescent="0.2">
      <c r="A46" s="251"/>
      <c r="B46" s="252"/>
      <c r="C46" s="252"/>
      <c r="D46" s="252"/>
      <c r="E46" s="251"/>
      <c r="F46" s="251"/>
      <c r="P46" s="255"/>
      <c r="Q46" s="255"/>
    </row>
    <row r="47" spans="1:17" x14ac:dyDescent="0.2">
      <c r="A47" s="251"/>
      <c r="B47" s="252"/>
      <c r="C47" s="252"/>
      <c r="D47" s="252"/>
      <c r="E47" s="251"/>
      <c r="F47" s="251"/>
      <c r="P47" s="255"/>
      <c r="Q47" s="255"/>
    </row>
    <row r="48" spans="1:17" x14ac:dyDescent="0.2">
      <c r="A48" s="251"/>
      <c r="B48" s="252"/>
      <c r="C48" s="252"/>
      <c r="D48" s="252"/>
      <c r="E48" s="251"/>
      <c r="F48" s="251"/>
      <c r="P48" s="255"/>
      <c r="Q48" s="255"/>
    </row>
    <row r="49" spans="1:17" x14ac:dyDescent="0.2">
      <c r="A49" s="251"/>
      <c r="B49" s="252"/>
      <c r="C49" s="252"/>
      <c r="D49" s="252"/>
      <c r="E49" s="251"/>
      <c r="F49" s="251"/>
      <c r="P49" s="255"/>
      <c r="Q49" s="255"/>
    </row>
    <row r="50" spans="1:17" x14ac:dyDescent="0.2">
      <c r="A50" s="251"/>
      <c r="B50" s="251"/>
      <c r="C50" s="251"/>
      <c r="D50" s="251"/>
      <c r="E50" s="251"/>
      <c r="F50" s="251"/>
      <c r="P50" s="255"/>
      <c r="Q50" s="255"/>
    </row>
    <row r="51" spans="1:17" x14ac:dyDescent="0.2">
      <c r="P51" s="255"/>
      <c r="Q51" s="255"/>
    </row>
  </sheetData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32"/>
  <sheetViews>
    <sheetView showGridLines="0" workbookViewId="0">
      <selection activeCell="D7" sqref="D7"/>
    </sheetView>
  </sheetViews>
  <sheetFormatPr baseColWidth="10" defaultColWidth="9.140625" defaultRowHeight="12.75" x14ac:dyDescent="0.2"/>
  <cols>
    <col min="1" max="1" width="19.140625" style="31" customWidth="1"/>
    <col min="2" max="5" width="17.85546875" style="31" customWidth="1"/>
    <col min="6" max="6" width="17" style="31" customWidth="1"/>
    <col min="7" max="8" width="9.140625" style="31"/>
    <col min="9" max="9" width="27.85546875" style="31" customWidth="1"/>
    <col min="10" max="16384" width="9.140625" style="31"/>
  </cols>
  <sheetData>
    <row r="1" spans="1:13" x14ac:dyDescent="0.2">
      <c r="A1" s="1" t="s">
        <v>204</v>
      </c>
    </row>
    <row r="2" spans="1:13" ht="18" x14ac:dyDescent="0.25">
      <c r="A2" s="4" t="s">
        <v>60</v>
      </c>
    </row>
    <row r="3" spans="1:13" ht="15.75" x14ac:dyDescent="0.25">
      <c r="A3" s="194" t="s">
        <v>76</v>
      </c>
    </row>
    <row r="4" spans="1:13" ht="15.75" x14ac:dyDescent="0.25">
      <c r="A4" s="194" t="s">
        <v>176</v>
      </c>
      <c r="G4" s="67"/>
      <c r="H4" s="67"/>
      <c r="I4" s="33"/>
      <c r="J4"/>
      <c r="K4"/>
      <c r="L4"/>
    </row>
    <row r="5" spans="1:13" x14ac:dyDescent="0.2">
      <c r="G5" s="68"/>
      <c r="H5"/>
      <c r="I5"/>
      <c r="J5"/>
      <c r="K5"/>
      <c r="L5"/>
      <c r="M5"/>
    </row>
    <row r="6" spans="1:13" s="13" customFormat="1" ht="42.75" x14ac:dyDescent="0.2">
      <c r="A6" s="79" t="s">
        <v>8</v>
      </c>
      <c r="B6" s="76" t="s">
        <v>117</v>
      </c>
      <c r="C6" s="76" t="s">
        <v>48</v>
      </c>
      <c r="D6" s="65" t="s">
        <v>212</v>
      </c>
      <c r="E6" s="165" t="s">
        <v>49</v>
      </c>
      <c r="F6" s="165" t="s">
        <v>50</v>
      </c>
      <c r="G6" s="69"/>
      <c r="H6"/>
      <c r="I6"/>
      <c r="J6" s="186">
        <v>287198</v>
      </c>
      <c r="K6"/>
      <c r="L6"/>
      <c r="M6"/>
    </row>
    <row r="7" spans="1:13" s="58" customFormat="1" x14ac:dyDescent="0.2">
      <c r="A7" s="14" t="s">
        <v>168</v>
      </c>
      <c r="B7" s="189">
        <v>611627</v>
      </c>
      <c r="C7" s="109">
        <v>9152</v>
      </c>
      <c r="D7" s="351">
        <f>C7/(B7/1000)</f>
        <v>14.963368196629647</v>
      </c>
      <c r="E7" s="190">
        <v>74413</v>
      </c>
      <c r="F7" s="353">
        <f>E7/B7*100</f>
        <v>12.16640207185098</v>
      </c>
      <c r="G7" s="69"/>
      <c r="H7"/>
      <c r="I7"/>
      <c r="J7" s="186">
        <v>584899</v>
      </c>
      <c r="K7"/>
      <c r="L7"/>
      <c r="M7"/>
    </row>
    <row r="8" spans="1:13" s="58" customFormat="1" x14ac:dyDescent="0.2">
      <c r="A8" s="14" t="s">
        <v>11</v>
      </c>
      <c r="B8" s="189">
        <v>372443</v>
      </c>
      <c r="C8" s="109">
        <v>19929</v>
      </c>
      <c r="D8" s="351">
        <f t="shared" ref="D8:D17" si="0">C8/(B8/1000)</f>
        <v>53.508859073737462</v>
      </c>
      <c r="E8" s="190">
        <v>94466</v>
      </c>
      <c r="F8" s="353">
        <f t="shared" ref="F8:F19" si="1">E8/B8*100</f>
        <v>25.363881184503402</v>
      </c>
      <c r="G8" s="69"/>
      <c r="H8"/>
      <c r="I8"/>
      <c r="J8" s="186">
        <v>647676</v>
      </c>
      <c r="K8"/>
      <c r="L8"/>
      <c r="M8"/>
    </row>
    <row r="9" spans="1:13" s="58" customFormat="1" x14ac:dyDescent="0.2">
      <c r="A9" s="14" t="s">
        <v>115</v>
      </c>
      <c r="B9" s="189">
        <v>179049</v>
      </c>
      <c r="C9" s="109">
        <v>1662</v>
      </c>
      <c r="D9" s="351">
        <f t="shared" si="0"/>
        <v>9.2823752157230697</v>
      </c>
      <c r="E9" s="190">
        <v>13049</v>
      </c>
      <c r="F9" s="353">
        <f t="shared" si="1"/>
        <v>7.2879491089031498</v>
      </c>
      <c r="G9" s="69"/>
      <c r="H9"/>
      <c r="I9"/>
      <c r="J9" s="186">
        <v>195153</v>
      </c>
      <c r="K9"/>
      <c r="L9"/>
      <c r="M9"/>
    </row>
    <row r="10" spans="1:13" s="58" customFormat="1" x14ac:dyDescent="0.2">
      <c r="A10" s="14" t="s">
        <v>169</v>
      </c>
      <c r="B10" s="189">
        <v>198929</v>
      </c>
      <c r="C10" s="109">
        <v>2469</v>
      </c>
      <c r="D10" s="351">
        <f t="shared" si="0"/>
        <v>12.411463386434356</v>
      </c>
      <c r="E10" s="190">
        <v>17003</v>
      </c>
      <c r="F10" s="353">
        <f t="shared" si="1"/>
        <v>8.5472706342463898</v>
      </c>
      <c r="G10" s="69"/>
      <c r="H10"/>
      <c r="I10"/>
      <c r="J10" s="186">
        <v>188807</v>
      </c>
      <c r="K10"/>
      <c r="L10"/>
      <c r="M10"/>
    </row>
    <row r="11" spans="1:13" s="58" customFormat="1" x14ac:dyDescent="0.2">
      <c r="A11" s="14" t="s">
        <v>170</v>
      </c>
      <c r="B11" s="189">
        <v>145224</v>
      </c>
      <c r="C11" s="109">
        <v>2031</v>
      </c>
      <c r="D11" s="351">
        <f t="shared" si="0"/>
        <v>13.985291687324411</v>
      </c>
      <c r="E11" s="190">
        <v>13382</v>
      </c>
      <c r="F11" s="353">
        <f t="shared" si="1"/>
        <v>9.2147303476009483</v>
      </c>
      <c r="G11" s="69"/>
      <c r="H11"/>
      <c r="I11"/>
      <c r="J11" s="186">
        <v>274737</v>
      </c>
      <c r="K11"/>
      <c r="L11"/>
      <c r="M11"/>
    </row>
    <row r="12" spans="1:13" s="58" customFormat="1" x14ac:dyDescent="0.2">
      <c r="A12" s="14" t="s">
        <v>18</v>
      </c>
      <c r="B12" s="189">
        <v>241586</v>
      </c>
      <c r="C12" s="109">
        <v>3408</v>
      </c>
      <c r="D12" s="351">
        <f t="shared" si="0"/>
        <v>14.106777710628926</v>
      </c>
      <c r="E12" s="190">
        <v>29129</v>
      </c>
      <c r="F12" s="353">
        <f t="shared" si="1"/>
        <v>12.057403988641726</v>
      </c>
      <c r="G12" s="69"/>
      <c r="H12"/>
      <c r="I12"/>
      <c r="J12" s="186">
        <v>242662</v>
      </c>
      <c r="K12"/>
      <c r="L12"/>
      <c r="M12"/>
    </row>
    <row r="13" spans="1:13" s="58" customFormat="1" x14ac:dyDescent="0.2">
      <c r="A13" s="14" t="s">
        <v>171</v>
      </c>
      <c r="B13" s="189">
        <v>321165</v>
      </c>
      <c r="C13" s="109">
        <v>8288</v>
      </c>
      <c r="D13" s="351">
        <f t="shared" si="0"/>
        <v>25.806049849765696</v>
      </c>
      <c r="E13" s="190">
        <v>38261</v>
      </c>
      <c r="F13" s="353">
        <f t="shared" si="1"/>
        <v>11.9131910388741</v>
      </c>
      <c r="G13" s="69"/>
      <c r="H13"/>
      <c r="I13"/>
      <c r="J13" s="186">
        <v>171953</v>
      </c>
      <c r="K13"/>
      <c r="L13"/>
      <c r="M13"/>
    </row>
    <row r="14" spans="1:13" s="58" customFormat="1" x14ac:dyDescent="0.2">
      <c r="A14" s="14" t="s">
        <v>21</v>
      </c>
      <c r="B14" s="189">
        <v>131876</v>
      </c>
      <c r="C14" s="109">
        <v>1574</v>
      </c>
      <c r="D14" s="351">
        <f t="shared" si="0"/>
        <v>11.935454517880432</v>
      </c>
      <c r="E14" s="190">
        <v>9765</v>
      </c>
      <c r="F14" s="353">
        <f t="shared" si="1"/>
        <v>7.4046831872364951</v>
      </c>
      <c r="G14" s="69"/>
      <c r="H14"/>
      <c r="I14"/>
      <c r="J14" s="218">
        <v>295644</v>
      </c>
      <c r="K14"/>
      <c r="L14"/>
      <c r="M14"/>
    </row>
    <row r="15" spans="1:13" s="58" customFormat="1" x14ac:dyDescent="0.2">
      <c r="A15" s="14" t="s">
        <v>147</v>
      </c>
      <c r="B15" s="189">
        <v>237431</v>
      </c>
      <c r="C15" s="109">
        <v>9893</v>
      </c>
      <c r="D15" s="351">
        <f t="shared" si="0"/>
        <v>41.666842156247498</v>
      </c>
      <c r="E15" s="190">
        <v>30061</v>
      </c>
      <c r="F15" s="353">
        <f t="shared" si="1"/>
        <v>12.660941494581584</v>
      </c>
      <c r="G15" s="217"/>
      <c r="H15"/>
      <c r="I15"/>
      <c r="J15" s="186">
        <v>466302</v>
      </c>
      <c r="K15"/>
      <c r="L15"/>
      <c r="M15"/>
    </row>
    <row r="16" spans="1:13" s="58" customFormat="1" x14ac:dyDescent="0.2">
      <c r="A16" s="14" t="s">
        <v>22</v>
      </c>
      <c r="B16" s="189">
        <v>118333</v>
      </c>
      <c r="C16" s="109">
        <v>1532</v>
      </c>
      <c r="D16" s="351">
        <f t="shared" si="0"/>
        <v>12.946515342296738</v>
      </c>
      <c r="E16" s="190">
        <v>9010</v>
      </c>
      <c r="F16" s="353">
        <f t="shared" si="1"/>
        <v>7.6141059552280428</v>
      </c>
      <c r="G16" s="69"/>
      <c r="H16"/>
      <c r="I16"/>
      <c r="J16" s="186">
        <v>109170</v>
      </c>
      <c r="K16"/>
      <c r="L16"/>
      <c r="M16"/>
    </row>
    <row r="17" spans="1:13" x14ac:dyDescent="0.2">
      <c r="A17" s="18" t="s">
        <v>172</v>
      </c>
      <c r="B17" s="189">
        <v>123877</v>
      </c>
      <c r="C17" s="109">
        <v>3247</v>
      </c>
      <c r="D17" s="351">
        <f t="shared" si="0"/>
        <v>26.211483972004491</v>
      </c>
      <c r="E17" s="190">
        <v>13915</v>
      </c>
      <c r="F17" s="353">
        <f t="shared" si="1"/>
        <v>11.232916522033953</v>
      </c>
      <c r="G17" s="69"/>
      <c r="H17"/>
      <c r="I17"/>
      <c r="J17" s="186">
        <v>263719</v>
      </c>
      <c r="K17"/>
      <c r="L17"/>
      <c r="M17"/>
    </row>
    <row r="18" spans="1:13" x14ac:dyDescent="0.2">
      <c r="A18" s="18" t="s">
        <v>37</v>
      </c>
      <c r="B18" s="394" t="s">
        <v>26</v>
      </c>
      <c r="C18" s="395" t="s">
        <v>26</v>
      </c>
      <c r="D18" s="396" t="s">
        <v>26</v>
      </c>
      <c r="E18" s="397" t="s">
        <v>26</v>
      </c>
      <c r="F18" s="398" t="s">
        <v>26</v>
      </c>
      <c r="G18" s="69"/>
      <c r="H18"/>
      <c r="I18"/>
      <c r="J18" s="186">
        <v>310047</v>
      </c>
      <c r="K18"/>
      <c r="L18"/>
      <c r="M18"/>
    </row>
    <row r="19" spans="1:13" s="34" customFormat="1" x14ac:dyDescent="0.2">
      <c r="A19" s="60" t="s">
        <v>27</v>
      </c>
      <c r="B19" s="75">
        <f>SUM(B7:B18)</f>
        <v>2681540</v>
      </c>
      <c r="C19" s="274">
        <v>63103</v>
      </c>
      <c r="D19" s="352">
        <v>21.34472719342164</v>
      </c>
      <c r="E19" s="75">
        <v>342454</v>
      </c>
      <c r="F19" s="403">
        <f t="shared" si="1"/>
        <v>12.770795885946134</v>
      </c>
      <c r="G19" s="69"/>
      <c r="H19"/>
      <c r="I19"/>
      <c r="J19"/>
      <c r="K19"/>
      <c r="L19"/>
      <c r="M19"/>
    </row>
    <row r="20" spans="1:13" s="34" customFormat="1" x14ac:dyDescent="0.2">
      <c r="B20" s="62"/>
      <c r="C20" s="62"/>
      <c r="D20" s="62"/>
      <c r="E20" s="75"/>
      <c r="G20"/>
      <c r="H20" s="106"/>
      <c r="I20" s="106"/>
      <c r="J20"/>
      <c r="K20"/>
      <c r="L20"/>
      <c r="M20"/>
    </row>
    <row r="21" spans="1:13" s="34" customFormat="1" x14ac:dyDescent="0.2">
      <c r="A21" s="27" t="s">
        <v>206</v>
      </c>
      <c r="B21" s="62"/>
      <c r="C21" s="62"/>
      <c r="D21" s="62"/>
      <c r="E21" s="62"/>
      <c r="G21"/>
      <c r="H21"/>
      <c r="I21"/>
      <c r="J21"/>
      <c r="K21"/>
      <c r="L21"/>
      <c r="M21"/>
    </row>
    <row r="22" spans="1:13" x14ac:dyDescent="0.2">
      <c r="A22" s="26" t="s">
        <v>42</v>
      </c>
      <c r="D22" s="134"/>
      <c r="G22"/>
      <c r="H22"/>
      <c r="I22"/>
      <c r="J22"/>
      <c r="K22"/>
      <c r="L22"/>
      <c r="M22"/>
    </row>
    <row r="24" spans="1:13" x14ac:dyDescent="0.2">
      <c r="A24" s="26"/>
    </row>
    <row r="32" spans="1:13" hidden="1" x14ac:dyDescent="0.2">
      <c r="A32" s="31" t="s">
        <v>17</v>
      </c>
      <c r="B32" s="70">
        <f>SUM(B15:B15)</f>
        <v>237431</v>
      </c>
      <c r="C32" s="70">
        <f>SUM(C15:C15)</f>
        <v>9893</v>
      </c>
      <c r="D32" s="16">
        <f t="shared" ref="D32" si="2">+C32/B32*1000</f>
        <v>41.666842156247498</v>
      </c>
      <c r="E32" s="70">
        <f>SUM(E15:E15)</f>
        <v>30061</v>
      </c>
      <c r="F32" s="19">
        <f t="shared" ref="F32" si="3">+E32/B32*100</f>
        <v>12.660941494581584</v>
      </c>
    </row>
  </sheetData>
  <pageMargins left="0.51181102362204722" right="0.51181102362204722" top="0.51181102362204722" bottom="0.5118110236220472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33"/>
  <sheetViews>
    <sheetView showGridLines="0" workbookViewId="0">
      <selection activeCell="J9" sqref="J9"/>
    </sheetView>
  </sheetViews>
  <sheetFormatPr baseColWidth="10" defaultColWidth="11.42578125" defaultRowHeight="12.75" x14ac:dyDescent="0.2"/>
  <cols>
    <col min="1" max="1" width="15.28515625" style="80" customWidth="1"/>
    <col min="2" max="2" width="13.85546875" style="80" customWidth="1"/>
    <col min="3" max="3" width="11.85546875" style="80" bestFit="1" customWidth="1"/>
    <col min="4" max="4" width="12" style="80" bestFit="1" customWidth="1"/>
    <col min="5" max="5" width="11" style="80" customWidth="1"/>
    <col min="6" max="6" width="12.140625" style="80" bestFit="1" customWidth="1"/>
    <col min="7" max="7" width="11" style="80" customWidth="1"/>
    <col min="8" max="8" width="12.5703125" style="80" bestFit="1" customWidth="1"/>
    <col min="9" max="9" width="10.42578125" style="80" customWidth="1"/>
    <col min="10" max="10" width="11.140625" style="80" bestFit="1" customWidth="1"/>
    <col min="11" max="11" width="13.5703125" style="80" bestFit="1" customWidth="1"/>
    <col min="12" max="12" width="11.7109375" style="80" bestFit="1" customWidth="1"/>
    <col min="13" max="13" width="12" style="80" bestFit="1" customWidth="1"/>
    <col min="14" max="16384" width="11.42578125" style="80"/>
  </cols>
  <sheetData>
    <row r="1" spans="1:19" x14ac:dyDescent="0.2">
      <c r="A1" s="1" t="s">
        <v>185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</row>
    <row r="2" spans="1:19" ht="18" x14ac:dyDescent="0.25">
      <c r="A2" s="4" t="s">
        <v>61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</row>
    <row r="3" spans="1:19" ht="15.75" x14ac:dyDescent="0.25">
      <c r="A3" s="9" t="s">
        <v>213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</row>
    <row r="4" spans="1:19" ht="12.95" customHeight="1" x14ac:dyDescent="0.2">
      <c r="A4" s="321"/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</row>
    <row r="5" spans="1:19" ht="51" x14ac:dyDescent="0.2">
      <c r="A5" s="440" t="s">
        <v>8</v>
      </c>
      <c r="B5" s="322" t="s">
        <v>79</v>
      </c>
      <c r="C5" s="437" t="s">
        <v>80</v>
      </c>
      <c r="D5" s="438"/>
      <c r="E5" s="438"/>
      <c r="F5" s="438"/>
      <c r="G5" s="438"/>
      <c r="H5" s="438"/>
      <c r="I5" s="439"/>
      <c r="J5" s="322" t="s">
        <v>214</v>
      </c>
      <c r="K5" s="437" t="s">
        <v>186</v>
      </c>
      <c r="L5" s="439"/>
      <c r="M5" s="437" t="s">
        <v>187</v>
      </c>
      <c r="N5" s="439"/>
      <c r="O5" s="322" t="s">
        <v>81</v>
      </c>
      <c r="P5" s="322" t="s">
        <v>188</v>
      </c>
      <c r="Q5" s="437" t="s">
        <v>189</v>
      </c>
      <c r="R5" s="438"/>
      <c r="S5" s="439"/>
    </row>
    <row r="6" spans="1:19" ht="63.75" x14ac:dyDescent="0.2">
      <c r="A6" s="441"/>
      <c r="B6" s="322" t="s">
        <v>118</v>
      </c>
      <c r="C6" s="322" t="s">
        <v>190</v>
      </c>
      <c r="D6" s="322" t="s">
        <v>191</v>
      </c>
      <c r="E6" s="322" t="s">
        <v>77</v>
      </c>
      <c r="F6" s="322" t="s">
        <v>192</v>
      </c>
      <c r="G6" s="322" t="s">
        <v>193</v>
      </c>
      <c r="H6" s="322" t="s">
        <v>194</v>
      </c>
      <c r="I6" s="322" t="s">
        <v>195</v>
      </c>
      <c r="J6" s="322" t="s">
        <v>196</v>
      </c>
      <c r="K6" s="322" t="s">
        <v>197</v>
      </c>
      <c r="L6" s="322" t="s">
        <v>198</v>
      </c>
      <c r="M6" s="374" t="s">
        <v>197</v>
      </c>
      <c r="N6" s="374" t="s">
        <v>198</v>
      </c>
      <c r="O6" s="322" t="s">
        <v>199</v>
      </c>
      <c r="P6" s="322" t="s">
        <v>200</v>
      </c>
      <c r="Q6" s="322" t="s">
        <v>78</v>
      </c>
      <c r="R6" s="322" t="s">
        <v>201</v>
      </c>
      <c r="S6" s="322" t="s">
        <v>202</v>
      </c>
    </row>
    <row r="7" spans="1:19" ht="12.75" customHeight="1" x14ac:dyDescent="0.2">
      <c r="A7" s="323" t="s">
        <v>9</v>
      </c>
      <c r="B7" s="324">
        <v>937</v>
      </c>
      <c r="C7" s="325">
        <v>58</v>
      </c>
      <c r="D7" s="325">
        <v>55</v>
      </c>
      <c r="E7" s="325">
        <v>38</v>
      </c>
      <c r="F7" s="325">
        <v>20</v>
      </c>
      <c r="G7" s="325">
        <v>38</v>
      </c>
      <c r="H7" s="325">
        <v>46</v>
      </c>
      <c r="I7" s="325">
        <v>29</v>
      </c>
      <c r="J7" s="324">
        <v>2169007</v>
      </c>
      <c r="K7" s="325">
        <v>4</v>
      </c>
      <c r="L7" s="325">
        <v>2.1</v>
      </c>
      <c r="M7" s="325">
        <v>8.1</v>
      </c>
      <c r="N7" s="325">
        <v>4.3</v>
      </c>
      <c r="O7" s="325">
        <v>65</v>
      </c>
      <c r="P7" s="325">
        <v>32</v>
      </c>
      <c r="Q7" s="325">
        <v>67</v>
      </c>
      <c r="R7" s="325">
        <v>46</v>
      </c>
      <c r="S7" s="326">
        <v>50</v>
      </c>
    </row>
    <row r="8" spans="1:19" ht="12.75" customHeight="1" x14ac:dyDescent="0.2">
      <c r="A8" s="327" t="s">
        <v>10</v>
      </c>
      <c r="B8" s="324">
        <v>2220</v>
      </c>
      <c r="C8" s="325">
        <v>61</v>
      </c>
      <c r="D8" s="325">
        <v>58</v>
      </c>
      <c r="E8" s="325">
        <v>42</v>
      </c>
      <c r="F8" s="325">
        <v>22</v>
      </c>
      <c r="G8" s="325">
        <v>37</v>
      </c>
      <c r="H8" s="325">
        <v>47</v>
      </c>
      <c r="I8" s="325">
        <v>31</v>
      </c>
      <c r="J8" s="324">
        <v>10897573</v>
      </c>
      <c r="K8" s="325">
        <v>5.9</v>
      </c>
      <c r="L8" s="325">
        <v>3.6</v>
      </c>
      <c r="M8" s="325">
        <v>10.4</v>
      </c>
      <c r="N8" s="325">
        <v>6.2</v>
      </c>
      <c r="O8" s="325">
        <v>73</v>
      </c>
      <c r="P8" s="325">
        <v>36</v>
      </c>
      <c r="Q8" s="325">
        <v>70</v>
      </c>
      <c r="R8" s="325">
        <v>39</v>
      </c>
      <c r="S8" s="326">
        <v>52</v>
      </c>
    </row>
    <row r="9" spans="1:19" ht="12.75" customHeight="1" x14ac:dyDescent="0.2">
      <c r="A9" s="327" t="s">
        <v>11</v>
      </c>
      <c r="B9" s="324">
        <v>4450</v>
      </c>
      <c r="C9" s="325">
        <v>65</v>
      </c>
      <c r="D9" s="325">
        <v>60</v>
      </c>
      <c r="E9" s="325">
        <v>42</v>
      </c>
      <c r="F9" s="325">
        <v>24</v>
      </c>
      <c r="G9" s="325">
        <v>42</v>
      </c>
      <c r="H9" s="325">
        <v>51</v>
      </c>
      <c r="I9" s="325">
        <v>33</v>
      </c>
      <c r="J9" s="324">
        <v>21274275</v>
      </c>
      <c r="K9" s="325">
        <v>3.9</v>
      </c>
      <c r="L9" s="325">
        <v>2.7</v>
      </c>
      <c r="M9" s="325">
        <v>6.5</v>
      </c>
      <c r="N9" s="325">
        <v>4.5</v>
      </c>
      <c r="O9" s="325">
        <v>75</v>
      </c>
      <c r="P9" s="325">
        <v>37</v>
      </c>
      <c r="Q9" s="325">
        <v>68</v>
      </c>
      <c r="R9" s="325">
        <v>40</v>
      </c>
      <c r="S9" s="326">
        <v>61</v>
      </c>
    </row>
    <row r="10" spans="1:19" ht="12.75" customHeight="1" x14ac:dyDescent="0.2">
      <c r="A10" s="327" t="s">
        <v>12</v>
      </c>
      <c r="B10" s="324">
        <v>598</v>
      </c>
      <c r="C10" s="325">
        <v>58</v>
      </c>
      <c r="D10" s="325">
        <v>53</v>
      </c>
      <c r="E10" s="325">
        <v>34</v>
      </c>
      <c r="F10" s="325">
        <v>22</v>
      </c>
      <c r="G10" s="325">
        <v>39</v>
      </c>
      <c r="H10" s="325">
        <v>46</v>
      </c>
      <c r="I10" s="325">
        <v>27</v>
      </c>
      <c r="J10" s="324">
        <v>2085953</v>
      </c>
      <c r="K10" s="325">
        <v>3.6</v>
      </c>
      <c r="L10" s="325">
        <v>2.7</v>
      </c>
      <c r="M10" s="325">
        <v>8.6999999999999993</v>
      </c>
      <c r="N10" s="325">
        <v>6.5</v>
      </c>
      <c r="O10" s="325">
        <v>58</v>
      </c>
      <c r="P10" s="325">
        <v>41</v>
      </c>
      <c r="Q10" s="325">
        <v>63</v>
      </c>
      <c r="R10" s="325">
        <v>57</v>
      </c>
      <c r="S10" s="326">
        <v>44</v>
      </c>
    </row>
    <row r="11" spans="1:19" ht="12.75" customHeight="1" x14ac:dyDescent="0.2">
      <c r="A11" s="327" t="s">
        <v>13</v>
      </c>
      <c r="B11" s="324">
        <v>658</v>
      </c>
      <c r="C11" s="325">
        <v>61</v>
      </c>
      <c r="D11" s="325">
        <v>56</v>
      </c>
      <c r="E11" s="325">
        <v>36</v>
      </c>
      <c r="F11" s="325">
        <v>24</v>
      </c>
      <c r="G11" s="325">
        <v>39</v>
      </c>
      <c r="H11" s="325">
        <v>47</v>
      </c>
      <c r="I11" s="325">
        <v>27</v>
      </c>
      <c r="J11" s="324">
        <v>1012306</v>
      </c>
      <c r="K11" s="325">
        <v>1.9</v>
      </c>
      <c r="L11" s="325">
        <v>1.8</v>
      </c>
      <c r="M11" s="325">
        <v>6</v>
      </c>
      <c r="N11" s="325">
        <v>5.5</v>
      </c>
      <c r="O11" s="325">
        <v>66</v>
      </c>
      <c r="P11" s="325">
        <v>31</v>
      </c>
      <c r="Q11" s="325">
        <v>67</v>
      </c>
      <c r="R11" s="325">
        <v>56</v>
      </c>
      <c r="S11" s="326">
        <v>36</v>
      </c>
    </row>
    <row r="12" spans="1:19" ht="12.75" customHeight="1" x14ac:dyDescent="0.2">
      <c r="A12" s="327" t="s">
        <v>14</v>
      </c>
      <c r="B12" s="324">
        <v>1071</v>
      </c>
      <c r="C12" s="325">
        <v>60</v>
      </c>
      <c r="D12" s="325">
        <v>55</v>
      </c>
      <c r="E12" s="325">
        <v>37</v>
      </c>
      <c r="F12" s="325">
        <v>21</v>
      </c>
      <c r="G12" s="325">
        <v>37</v>
      </c>
      <c r="H12" s="325">
        <v>45</v>
      </c>
      <c r="I12" s="325">
        <v>27</v>
      </c>
      <c r="J12" s="324">
        <v>4308287</v>
      </c>
      <c r="K12" s="325">
        <v>3.8</v>
      </c>
      <c r="L12" s="325">
        <v>3.9</v>
      </c>
      <c r="M12" s="325">
        <v>8.1999999999999993</v>
      </c>
      <c r="N12" s="325">
        <v>8.4</v>
      </c>
      <c r="O12" s="325">
        <v>66</v>
      </c>
      <c r="P12" s="325">
        <v>32</v>
      </c>
      <c r="Q12" s="325">
        <v>63</v>
      </c>
      <c r="R12" s="325">
        <v>40</v>
      </c>
      <c r="S12" s="326">
        <v>41</v>
      </c>
    </row>
    <row r="13" spans="1:19" ht="12.75" customHeight="1" x14ac:dyDescent="0.2">
      <c r="A13" s="327" t="s">
        <v>15</v>
      </c>
      <c r="B13" s="324">
        <v>944</v>
      </c>
      <c r="C13" s="325">
        <v>66</v>
      </c>
      <c r="D13" s="325">
        <v>63</v>
      </c>
      <c r="E13" s="325">
        <v>43</v>
      </c>
      <c r="F13" s="325">
        <v>23</v>
      </c>
      <c r="G13" s="325">
        <v>44</v>
      </c>
      <c r="H13" s="325">
        <v>54</v>
      </c>
      <c r="I13" s="325">
        <v>35</v>
      </c>
      <c r="J13" s="324">
        <v>3007835</v>
      </c>
      <c r="K13" s="325">
        <v>5.6</v>
      </c>
      <c r="L13" s="325">
        <v>2.7</v>
      </c>
      <c r="M13" s="325">
        <v>9.9</v>
      </c>
      <c r="N13" s="325">
        <v>4.7</v>
      </c>
      <c r="O13" s="325">
        <v>70</v>
      </c>
      <c r="P13" s="325">
        <v>34</v>
      </c>
      <c r="Q13" s="325">
        <v>60</v>
      </c>
      <c r="R13" s="325">
        <v>47</v>
      </c>
      <c r="S13" s="326">
        <v>37</v>
      </c>
    </row>
    <row r="14" spans="1:19" ht="12.75" customHeight="1" x14ac:dyDescent="0.2">
      <c r="A14" s="327" t="s">
        <v>16</v>
      </c>
      <c r="B14" s="324">
        <v>558</v>
      </c>
      <c r="C14" s="325">
        <v>56</v>
      </c>
      <c r="D14" s="325">
        <v>51</v>
      </c>
      <c r="E14" s="325">
        <v>34</v>
      </c>
      <c r="F14" s="325">
        <v>19</v>
      </c>
      <c r="G14" s="325">
        <v>32</v>
      </c>
      <c r="H14" s="325">
        <v>43</v>
      </c>
      <c r="I14" s="325">
        <v>26</v>
      </c>
      <c r="J14" s="324">
        <v>710553</v>
      </c>
      <c r="K14" s="325">
        <v>1.1000000000000001</v>
      </c>
      <c r="L14" s="325">
        <v>1.9</v>
      </c>
      <c r="M14" s="325">
        <v>3.2</v>
      </c>
      <c r="N14" s="325">
        <v>5.4</v>
      </c>
      <c r="O14" s="325">
        <v>61</v>
      </c>
      <c r="P14" s="325">
        <v>44</v>
      </c>
      <c r="Q14" s="325">
        <v>42</v>
      </c>
      <c r="R14" s="325">
        <v>71</v>
      </c>
      <c r="S14" s="326">
        <v>40</v>
      </c>
    </row>
    <row r="15" spans="1:19" ht="12.75" customHeight="1" x14ac:dyDescent="0.2">
      <c r="A15" s="327" t="s">
        <v>31</v>
      </c>
      <c r="B15" s="324">
        <v>396</v>
      </c>
      <c r="C15" s="325">
        <v>63</v>
      </c>
      <c r="D15" s="325">
        <v>56</v>
      </c>
      <c r="E15" s="325">
        <v>45</v>
      </c>
      <c r="F15" s="325">
        <v>17</v>
      </c>
      <c r="G15" s="325">
        <v>38</v>
      </c>
      <c r="H15" s="325">
        <v>47</v>
      </c>
      <c r="I15" s="325">
        <v>36</v>
      </c>
      <c r="J15" s="324">
        <v>578977</v>
      </c>
      <c r="K15" s="325">
        <v>11.2</v>
      </c>
      <c r="L15" s="325">
        <v>2.9</v>
      </c>
      <c r="M15" s="325">
        <v>24.7</v>
      </c>
      <c r="N15" s="325">
        <v>6.3</v>
      </c>
      <c r="O15" s="325">
        <v>68</v>
      </c>
      <c r="P15" s="325">
        <v>39</v>
      </c>
      <c r="Q15" s="325">
        <v>77</v>
      </c>
      <c r="R15" s="325">
        <v>41</v>
      </c>
      <c r="S15" s="326">
        <v>61</v>
      </c>
    </row>
    <row r="16" spans="1:19" ht="12.75" customHeight="1" x14ac:dyDescent="0.2">
      <c r="A16" s="327" t="s">
        <v>32</v>
      </c>
      <c r="B16" s="324">
        <v>700</v>
      </c>
      <c r="C16" s="325">
        <v>62</v>
      </c>
      <c r="D16" s="325">
        <v>59</v>
      </c>
      <c r="E16" s="325">
        <v>39</v>
      </c>
      <c r="F16" s="325">
        <v>18</v>
      </c>
      <c r="G16" s="325">
        <v>39</v>
      </c>
      <c r="H16" s="325">
        <v>47</v>
      </c>
      <c r="I16" s="325">
        <v>26</v>
      </c>
      <c r="J16" s="324">
        <v>1509190</v>
      </c>
      <c r="K16" s="325">
        <v>3</v>
      </c>
      <c r="L16" s="325">
        <v>2.2999999999999998</v>
      </c>
      <c r="M16" s="325">
        <v>6.7</v>
      </c>
      <c r="N16" s="325">
        <v>5</v>
      </c>
      <c r="O16" s="325">
        <v>70</v>
      </c>
      <c r="P16" s="325">
        <v>35</v>
      </c>
      <c r="Q16" s="325">
        <v>65</v>
      </c>
      <c r="R16" s="325">
        <v>61</v>
      </c>
      <c r="S16" s="326">
        <v>36</v>
      </c>
    </row>
    <row r="17" spans="1:19" ht="12.75" customHeight="1" x14ac:dyDescent="0.2">
      <c r="A17" s="327" t="s">
        <v>18</v>
      </c>
      <c r="B17" s="324">
        <v>1985</v>
      </c>
      <c r="C17" s="325">
        <v>60</v>
      </c>
      <c r="D17" s="325">
        <v>55</v>
      </c>
      <c r="E17" s="325">
        <v>34</v>
      </c>
      <c r="F17" s="325">
        <v>19</v>
      </c>
      <c r="G17" s="325">
        <v>37</v>
      </c>
      <c r="H17" s="325">
        <v>45</v>
      </c>
      <c r="I17" s="325">
        <v>25</v>
      </c>
      <c r="J17" s="324">
        <v>9303265</v>
      </c>
      <c r="K17" s="325">
        <v>3.5</v>
      </c>
      <c r="L17" s="325">
        <v>2.4</v>
      </c>
      <c r="M17" s="325">
        <v>5.4</v>
      </c>
      <c r="N17" s="325">
        <v>3.7</v>
      </c>
      <c r="O17" s="325">
        <v>72</v>
      </c>
      <c r="P17" s="325">
        <v>39</v>
      </c>
      <c r="Q17" s="325">
        <v>69</v>
      </c>
      <c r="R17" s="325">
        <v>50</v>
      </c>
      <c r="S17" s="326">
        <v>43</v>
      </c>
    </row>
    <row r="18" spans="1:19" ht="12.75" customHeight="1" x14ac:dyDescent="0.2">
      <c r="A18" s="327" t="s">
        <v>19</v>
      </c>
      <c r="B18" s="324">
        <v>1903</v>
      </c>
      <c r="C18" s="325">
        <v>60</v>
      </c>
      <c r="D18" s="325">
        <v>57</v>
      </c>
      <c r="E18" s="325">
        <v>38</v>
      </c>
      <c r="F18" s="325">
        <v>20</v>
      </c>
      <c r="G18" s="325">
        <v>40</v>
      </c>
      <c r="H18" s="325">
        <v>48</v>
      </c>
      <c r="I18" s="325">
        <v>29</v>
      </c>
      <c r="J18" s="324">
        <v>6677058</v>
      </c>
      <c r="K18" s="325">
        <v>5.7</v>
      </c>
      <c r="L18" s="325">
        <v>3.4</v>
      </c>
      <c r="M18" s="325">
        <v>9.9</v>
      </c>
      <c r="N18" s="325">
        <v>5.8</v>
      </c>
      <c r="O18" s="325">
        <v>72</v>
      </c>
      <c r="P18" s="325">
        <v>41</v>
      </c>
      <c r="Q18" s="325">
        <v>70</v>
      </c>
      <c r="R18" s="325">
        <v>56</v>
      </c>
      <c r="S18" s="326">
        <v>44</v>
      </c>
    </row>
    <row r="19" spans="1:19" ht="12.75" customHeight="1" x14ac:dyDescent="0.2">
      <c r="A19" s="327" t="s">
        <v>20</v>
      </c>
      <c r="B19" s="324">
        <v>533</v>
      </c>
      <c r="C19" s="325">
        <v>66</v>
      </c>
      <c r="D19" s="325">
        <v>62</v>
      </c>
      <c r="E19" s="325">
        <v>39</v>
      </c>
      <c r="F19" s="325">
        <v>31</v>
      </c>
      <c r="G19" s="325">
        <v>53</v>
      </c>
      <c r="H19" s="325">
        <v>56</v>
      </c>
      <c r="I19" s="325">
        <v>33</v>
      </c>
      <c r="J19" s="324">
        <v>2043138</v>
      </c>
      <c r="K19" s="325">
        <v>1.7</v>
      </c>
      <c r="L19" s="325">
        <v>2.6</v>
      </c>
      <c r="M19" s="325">
        <v>2.6</v>
      </c>
      <c r="N19" s="325">
        <v>4</v>
      </c>
      <c r="O19" s="325">
        <v>68</v>
      </c>
      <c r="P19" s="325">
        <v>45</v>
      </c>
      <c r="Q19" s="325">
        <v>79</v>
      </c>
      <c r="R19" s="325">
        <v>52</v>
      </c>
      <c r="S19" s="326">
        <v>19</v>
      </c>
    </row>
    <row r="20" spans="1:19" ht="12.75" customHeight="1" x14ac:dyDescent="0.2">
      <c r="A20" s="327" t="s">
        <v>21</v>
      </c>
      <c r="B20" s="324">
        <v>1196</v>
      </c>
      <c r="C20" s="325">
        <v>60</v>
      </c>
      <c r="D20" s="325">
        <v>55</v>
      </c>
      <c r="E20" s="325">
        <v>39</v>
      </c>
      <c r="F20" s="325">
        <v>20</v>
      </c>
      <c r="G20" s="325">
        <v>36</v>
      </c>
      <c r="H20" s="325">
        <v>45</v>
      </c>
      <c r="I20" s="325">
        <v>28</v>
      </c>
      <c r="J20" s="324">
        <v>2341175</v>
      </c>
      <c r="K20" s="325">
        <v>3.4</v>
      </c>
      <c r="L20" s="325">
        <v>3.5</v>
      </c>
      <c r="M20" s="325">
        <v>7.9</v>
      </c>
      <c r="N20" s="325">
        <v>8.1</v>
      </c>
      <c r="O20" s="325">
        <v>66</v>
      </c>
      <c r="P20" s="325">
        <v>44</v>
      </c>
      <c r="Q20" s="325">
        <v>62</v>
      </c>
      <c r="R20" s="325">
        <v>53</v>
      </c>
      <c r="S20" s="326">
        <v>30</v>
      </c>
    </row>
    <row r="21" spans="1:19" ht="12.75" customHeight="1" x14ac:dyDescent="0.2">
      <c r="A21" s="327" t="s">
        <v>147</v>
      </c>
      <c r="B21" s="324">
        <v>1673</v>
      </c>
      <c r="C21" s="325">
        <v>63</v>
      </c>
      <c r="D21" s="325">
        <v>59</v>
      </c>
      <c r="E21" s="325">
        <v>39</v>
      </c>
      <c r="F21" s="325">
        <v>22</v>
      </c>
      <c r="G21" s="325">
        <v>43</v>
      </c>
      <c r="H21" s="325">
        <v>49</v>
      </c>
      <c r="I21" s="325">
        <v>30</v>
      </c>
      <c r="J21" s="324">
        <v>5479939</v>
      </c>
      <c r="K21" s="325">
        <v>5</v>
      </c>
      <c r="L21" s="325">
        <v>4.9000000000000004</v>
      </c>
      <c r="M21" s="325">
        <v>11.1</v>
      </c>
      <c r="N21" s="325">
        <v>11</v>
      </c>
      <c r="O21" s="325">
        <v>68</v>
      </c>
      <c r="P21" s="325">
        <v>46</v>
      </c>
      <c r="Q21" s="325">
        <v>66</v>
      </c>
      <c r="R21" s="325">
        <v>59</v>
      </c>
      <c r="S21" s="326">
        <v>32</v>
      </c>
    </row>
    <row r="22" spans="1:19" ht="12.75" customHeight="1" x14ac:dyDescent="0.2">
      <c r="A22" s="327" t="s">
        <v>22</v>
      </c>
      <c r="B22" s="324">
        <v>923</v>
      </c>
      <c r="C22" s="325">
        <v>54</v>
      </c>
      <c r="D22" s="325">
        <v>48</v>
      </c>
      <c r="E22" s="325">
        <v>29</v>
      </c>
      <c r="F22" s="325">
        <v>16</v>
      </c>
      <c r="G22" s="325">
        <v>32</v>
      </c>
      <c r="H22" s="325">
        <v>38</v>
      </c>
      <c r="I22" s="325">
        <v>19</v>
      </c>
      <c r="J22" s="324">
        <v>1568530</v>
      </c>
      <c r="K22" s="325">
        <v>1.7</v>
      </c>
      <c r="L22" s="325">
        <v>2.2000000000000002</v>
      </c>
      <c r="M22" s="325">
        <v>4.8</v>
      </c>
      <c r="N22" s="325">
        <v>6.4</v>
      </c>
      <c r="O22" s="325">
        <v>56</v>
      </c>
      <c r="P22" s="325">
        <v>51</v>
      </c>
      <c r="Q22" s="325">
        <v>71</v>
      </c>
      <c r="R22" s="325">
        <v>47</v>
      </c>
      <c r="S22" s="326">
        <v>23</v>
      </c>
    </row>
    <row r="23" spans="1:19" ht="12.75" customHeight="1" x14ac:dyDescent="0.2">
      <c r="A23" s="327" t="s">
        <v>23</v>
      </c>
      <c r="B23" s="324">
        <v>607</v>
      </c>
      <c r="C23" s="325">
        <v>55</v>
      </c>
      <c r="D23" s="325">
        <v>50</v>
      </c>
      <c r="E23" s="325">
        <v>27</v>
      </c>
      <c r="F23" s="325">
        <v>15</v>
      </c>
      <c r="G23" s="325">
        <v>37</v>
      </c>
      <c r="H23" s="325">
        <v>42</v>
      </c>
      <c r="I23" s="325">
        <v>19</v>
      </c>
      <c r="J23" s="324">
        <v>1281643</v>
      </c>
      <c r="K23" s="325">
        <v>5</v>
      </c>
      <c r="L23" s="325">
        <v>3.6</v>
      </c>
      <c r="M23" s="325">
        <v>13.8</v>
      </c>
      <c r="N23" s="325">
        <v>9.9</v>
      </c>
      <c r="O23" s="325">
        <v>62</v>
      </c>
      <c r="P23" s="325">
        <v>39</v>
      </c>
      <c r="Q23" s="325">
        <v>84</v>
      </c>
      <c r="R23" s="325">
        <v>45</v>
      </c>
      <c r="S23" s="326">
        <v>38</v>
      </c>
    </row>
    <row r="24" spans="1:19" ht="12.75" customHeight="1" x14ac:dyDescent="0.2">
      <c r="A24" s="327" t="s">
        <v>24</v>
      </c>
      <c r="B24" s="324">
        <v>318</v>
      </c>
      <c r="C24" s="325">
        <v>51</v>
      </c>
      <c r="D24" s="325">
        <v>46</v>
      </c>
      <c r="E24" s="325">
        <v>26</v>
      </c>
      <c r="F24" s="325">
        <v>13</v>
      </c>
      <c r="G24" s="325">
        <v>39</v>
      </c>
      <c r="H24" s="325">
        <v>42</v>
      </c>
      <c r="I24" s="325">
        <v>21</v>
      </c>
      <c r="J24" s="324">
        <v>426840</v>
      </c>
      <c r="K24" s="325">
        <v>3</v>
      </c>
      <c r="L24" s="325">
        <v>1.5</v>
      </c>
      <c r="M24" s="325">
        <v>8.4</v>
      </c>
      <c r="N24" s="325">
        <v>4.3</v>
      </c>
      <c r="O24" s="325">
        <v>53</v>
      </c>
      <c r="P24" s="325">
        <v>45</v>
      </c>
      <c r="Q24" s="325">
        <v>68</v>
      </c>
      <c r="R24" s="325">
        <v>40</v>
      </c>
      <c r="S24" s="326">
        <v>38</v>
      </c>
    </row>
    <row r="25" spans="1:19" ht="12.75" customHeight="1" x14ac:dyDescent="0.2">
      <c r="A25" s="328" t="s">
        <v>137</v>
      </c>
      <c r="B25" s="329">
        <v>21687</v>
      </c>
      <c r="C25" s="330">
        <v>61</v>
      </c>
      <c r="D25" s="330">
        <v>57</v>
      </c>
      <c r="E25" s="330">
        <v>30</v>
      </c>
      <c r="F25" s="330">
        <v>26</v>
      </c>
      <c r="G25" s="330">
        <v>18</v>
      </c>
      <c r="H25" s="330">
        <v>48</v>
      </c>
      <c r="I25" s="330">
        <v>29</v>
      </c>
      <c r="J25" s="329">
        <v>76696946</v>
      </c>
      <c r="K25" s="330">
        <v>4.3</v>
      </c>
      <c r="L25" s="330">
        <v>2.9</v>
      </c>
      <c r="M25" s="330">
        <v>7.6</v>
      </c>
      <c r="N25" s="330">
        <v>5.2</v>
      </c>
      <c r="O25" s="330">
        <v>70</v>
      </c>
      <c r="P25" s="330">
        <v>39</v>
      </c>
      <c r="Q25" s="330">
        <v>67</v>
      </c>
      <c r="R25" s="330">
        <v>48</v>
      </c>
      <c r="S25" s="331">
        <v>44</v>
      </c>
    </row>
    <row r="26" spans="1:19" ht="12.75" customHeight="1" x14ac:dyDescent="0.2">
      <c r="A26" s="332"/>
      <c r="B26" s="333"/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</row>
    <row r="27" spans="1:19" ht="12.75" customHeight="1" x14ac:dyDescent="0.2">
      <c r="A27" s="144" t="s">
        <v>126</v>
      </c>
      <c r="B27" s="333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</row>
    <row r="28" spans="1:19" ht="12.95" customHeight="1" x14ac:dyDescent="0.2">
      <c r="A28" s="144" t="s">
        <v>138</v>
      </c>
      <c r="B28" s="333"/>
      <c r="C28" s="334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34"/>
      <c r="S28" s="334"/>
    </row>
    <row r="29" spans="1:19" ht="12.95" customHeight="1" x14ac:dyDescent="0.2">
      <c r="A29" s="146" t="s">
        <v>203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1"/>
    </row>
    <row r="30" spans="1:19" x14ac:dyDescent="0.2">
      <c r="A30" s="146" t="s">
        <v>145</v>
      </c>
      <c r="B30" s="321"/>
      <c r="C30" s="321"/>
      <c r="D30" s="321"/>
      <c r="E30" s="321"/>
      <c r="F30" s="321"/>
      <c r="G30" s="321"/>
      <c r="H30" s="321"/>
      <c r="I30" s="321"/>
      <c r="J30" s="321"/>
      <c r="K30" s="321"/>
      <c r="L30" s="321"/>
      <c r="M30" s="321"/>
    </row>
    <row r="31" spans="1:19" x14ac:dyDescent="0.2">
      <c r="A31" s="321"/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  <c r="M31" s="321"/>
    </row>
    <row r="32" spans="1:19" x14ac:dyDescent="0.2">
      <c r="A32" s="321"/>
      <c r="B32" s="321"/>
      <c r="C32" s="321"/>
      <c r="D32" s="321"/>
      <c r="E32" s="321"/>
      <c r="F32" s="321"/>
      <c r="G32" s="321"/>
      <c r="H32" s="321"/>
      <c r="I32" s="321"/>
      <c r="J32" s="321"/>
      <c r="K32" s="321"/>
      <c r="L32" s="321"/>
      <c r="M32" s="321"/>
    </row>
    <row r="33" spans="1:13" x14ac:dyDescent="0.2">
      <c r="A33" s="321"/>
      <c r="B33" s="321"/>
      <c r="C33" s="321"/>
      <c r="D33" s="321"/>
      <c r="E33" s="321"/>
      <c r="F33" s="321"/>
      <c r="G33" s="321"/>
      <c r="H33" s="321"/>
      <c r="I33" s="321"/>
      <c r="J33" s="321"/>
      <c r="K33" s="321"/>
      <c r="L33" s="321"/>
      <c r="M33" s="321"/>
    </row>
  </sheetData>
  <mergeCells count="5">
    <mergeCell ref="Q5:S5"/>
    <mergeCell ref="A5:A6"/>
    <mergeCell ref="C5:I5"/>
    <mergeCell ref="K5:L5"/>
    <mergeCell ref="M5:N5"/>
  </mergeCells>
  <pageMargins left="0.78740157499999996" right="0.78740157499999996" top="0.984251969" bottom="0.984251969" header="0.5" footer="0.5"/>
  <pageSetup scale="7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68"/>
  <sheetViews>
    <sheetView showGridLines="0" workbookViewId="0"/>
  </sheetViews>
  <sheetFormatPr baseColWidth="10" defaultColWidth="11.42578125" defaultRowHeight="12.75" x14ac:dyDescent="0.2"/>
  <cols>
    <col min="1" max="1" width="20" style="81" customWidth="1"/>
    <col min="2" max="2" width="10.28515625" style="81" customWidth="1"/>
    <col min="3" max="16384" width="11.42578125" style="81"/>
  </cols>
  <sheetData>
    <row r="1" spans="1:17" x14ac:dyDescent="0.2">
      <c r="A1" s="1" t="s">
        <v>204</v>
      </c>
      <c r="D1" s="172"/>
    </row>
    <row r="2" spans="1:17" ht="18" x14ac:dyDescent="0.25">
      <c r="A2" s="4" t="s">
        <v>62</v>
      </c>
    </row>
    <row r="3" spans="1:17" ht="15.75" x14ac:dyDescent="0.25">
      <c r="A3" s="194" t="s">
        <v>177</v>
      </c>
      <c r="B3" s="193"/>
      <c r="C3" s="193"/>
      <c r="D3" s="193"/>
      <c r="E3" s="193"/>
      <c r="F3" s="193"/>
      <c r="G3" s="193"/>
      <c r="H3" s="193"/>
      <c r="I3" s="193"/>
      <c r="J3" s="193"/>
    </row>
    <row r="4" spans="1:17" x14ac:dyDescent="0.2">
      <c r="A4" s="193"/>
      <c r="B4" s="193"/>
      <c r="C4" s="193"/>
      <c r="D4" s="193"/>
      <c r="E4" s="193"/>
      <c r="F4" s="193"/>
      <c r="G4" s="195"/>
      <c r="H4" s="195"/>
      <c r="I4" s="195"/>
      <c r="J4" s="195"/>
      <c r="N4" s="86"/>
      <c r="O4" s="86"/>
      <c r="P4" s="86"/>
      <c r="Q4" s="86"/>
    </row>
    <row r="5" spans="1:17" s="86" customFormat="1" ht="89.25" x14ac:dyDescent="0.2">
      <c r="A5" s="209" t="s">
        <v>8</v>
      </c>
      <c r="B5" s="204" t="s">
        <v>142</v>
      </c>
      <c r="C5" s="202" t="s">
        <v>97</v>
      </c>
      <c r="D5" s="201" t="s">
        <v>98</v>
      </c>
      <c r="E5" s="202" t="s">
        <v>82</v>
      </c>
      <c r="F5" s="203" t="s">
        <v>99</v>
      </c>
      <c r="G5" s="202" t="s">
        <v>95</v>
      </c>
      <c r="H5" s="202" t="s">
        <v>100</v>
      </c>
      <c r="I5" s="202" t="s">
        <v>96</v>
      </c>
      <c r="J5" s="205" t="s">
        <v>101</v>
      </c>
      <c r="L5" s="135"/>
      <c r="M5" s="136"/>
      <c r="N5" s="193"/>
      <c r="O5" s="193"/>
      <c r="P5" s="193"/>
      <c r="Q5" s="193"/>
    </row>
    <row r="6" spans="1:17" ht="14.25" customHeight="1" x14ac:dyDescent="0.2">
      <c r="A6" s="14" t="s">
        <v>168</v>
      </c>
      <c r="B6" s="268">
        <v>525834</v>
      </c>
      <c r="C6" s="196">
        <v>14882.5128</v>
      </c>
      <c r="D6" s="197">
        <v>2.8302682595648059</v>
      </c>
      <c r="E6" s="220">
        <v>9341</v>
      </c>
      <c r="F6" s="197">
        <v>1.7764161313266165</v>
      </c>
      <c r="G6" s="213">
        <v>2999.5127999999995</v>
      </c>
      <c r="H6" s="197">
        <v>0.57042960325882297</v>
      </c>
      <c r="I6" s="213">
        <v>2542</v>
      </c>
      <c r="J6" s="88">
        <v>0.48342252497936605</v>
      </c>
      <c r="L6" s="135"/>
      <c r="M6" s="136"/>
      <c r="N6" s="193"/>
      <c r="O6" s="193"/>
      <c r="P6" s="193"/>
      <c r="Q6" s="193"/>
    </row>
    <row r="7" spans="1:17" ht="14.25" customHeight="1" x14ac:dyDescent="0.2">
      <c r="A7" s="14" t="s">
        <v>11</v>
      </c>
      <c r="B7" s="268">
        <v>600652</v>
      </c>
      <c r="C7" s="196">
        <v>22738.176100000001</v>
      </c>
      <c r="D7" s="198">
        <v>3.7855823505124433</v>
      </c>
      <c r="E7" s="221">
        <v>9810</v>
      </c>
      <c r="F7" s="198">
        <v>1.6332252285849378</v>
      </c>
      <c r="G7" s="211">
        <v>4089.1760999999997</v>
      </c>
      <c r="H7" s="198">
        <v>0.68078955867956814</v>
      </c>
      <c r="I7" s="211">
        <v>8839</v>
      </c>
      <c r="J7" s="89">
        <v>1.4715675632479372</v>
      </c>
      <c r="L7" s="135"/>
      <c r="M7" s="136"/>
      <c r="N7" s="193"/>
      <c r="O7" s="193"/>
      <c r="P7" s="193"/>
      <c r="Q7" s="193"/>
    </row>
    <row r="8" spans="1:17" ht="14.25" customHeight="1" x14ac:dyDescent="0.2">
      <c r="A8" s="14" t="s">
        <v>115</v>
      </c>
      <c r="B8" s="268">
        <v>151037</v>
      </c>
      <c r="C8" s="196">
        <v>1556.04829</v>
      </c>
      <c r="D8" s="198">
        <v>1.0302431126147897</v>
      </c>
      <c r="E8" s="221">
        <v>799</v>
      </c>
      <c r="F8" s="198">
        <v>0.5290094480160491</v>
      </c>
      <c r="G8" s="211">
        <v>279.04828999999995</v>
      </c>
      <c r="H8" s="198">
        <v>0.18475492097962748</v>
      </c>
      <c r="I8" s="211">
        <v>478</v>
      </c>
      <c r="J8" s="89">
        <v>0.31647874361911321</v>
      </c>
      <c r="L8" s="135"/>
      <c r="M8" s="136"/>
      <c r="N8" s="193"/>
      <c r="O8" s="193"/>
      <c r="P8" s="193"/>
      <c r="Q8" s="193"/>
    </row>
    <row r="9" spans="1:17" ht="14.25" customHeight="1" x14ac:dyDescent="0.2">
      <c r="A9" s="14" t="s">
        <v>169</v>
      </c>
      <c r="B9" s="268">
        <v>168754</v>
      </c>
      <c r="C9" s="196">
        <v>3775.1128399999998</v>
      </c>
      <c r="D9" s="198">
        <v>2.2370508787939838</v>
      </c>
      <c r="E9" s="221">
        <v>3040</v>
      </c>
      <c r="F9" s="198">
        <v>1.8014387807103831</v>
      </c>
      <c r="G9" s="211">
        <v>356.11283999999995</v>
      </c>
      <c r="H9" s="198">
        <v>0.21102482904108935</v>
      </c>
      <c r="I9" s="211">
        <v>379</v>
      </c>
      <c r="J9" s="89">
        <v>0.22458726904251158</v>
      </c>
      <c r="L9" s="135"/>
      <c r="M9" s="136"/>
      <c r="N9" s="193"/>
      <c r="O9" s="133"/>
      <c r="P9" s="193"/>
      <c r="Q9" s="193"/>
    </row>
    <row r="10" spans="1:17" ht="14.25" customHeight="1" x14ac:dyDescent="0.2">
      <c r="A10" s="14" t="s">
        <v>170</v>
      </c>
      <c r="B10" s="268">
        <v>123551</v>
      </c>
      <c r="C10" s="196">
        <v>1859.03837</v>
      </c>
      <c r="D10" s="198">
        <v>1.5046728638376057</v>
      </c>
      <c r="E10" s="221">
        <v>982</v>
      </c>
      <c r="F10" s="198">
        <v>0.79481347783506395</v>
      </c>
      <c r="G10" s="211">
        <v>262.03836999999999</v>
      </c>
      <c r="H10" s="198">
        <v>0.21208923440522537</v>
      </c>
      <c r="I10" s="211">
        <v>615</v>
      </c>
      <c r="J10" s="89">
        <v>0.49777015159731608</v>
      </c>
      <c r="L10" s="135"/>
      <c r="M10" s="136"/>
      <c r="N10" s="193"/>
      <c r="O10" s="133"/>
      <c r="P10" s="193"/>
      <c r="Q10" s="193"/>
    </row>
    <row r="11" spans="1:17" ht="14.25" customHeight="1" x14ac:dyDescent="0.2">
      <c r="A11" s="14" t="s">
        <v>18</v>
      </c>
      <c r="B11" s="268">
        <v>264514</v>
      </c>
      <c r="C11" s="196">
        <v>4301.5426800000005</v>
      </c>
      <c r="D11" s="198">
        <v>1.6262060533657956</v>
      </c>
      <c r="E11" s="221">
        <v>3082</v>
      </c>
      <c r="F11" s="198">
        <v>1.1651557195460354</v>
      </c>
      <c r="G11" s="211">
        <v>341.5426799999999</v>
      </c>
      <c r="H11" s="198">
        <v>0.12912083292377716</v>
      </c>
      <c r="I11" s="211">
        <v>878</v>
      </c>
      <c r="J11" s="89">
        <v>0.33192950089598283</v>
      </c>
      <c r="L11" s="135"/>
      <c r="M11" s="136"/>
      <c r="N11" s="193"/>
      <c r="O11" s="133"/>
      <c r="P11" s="193"/>
      <c r="Q11" s="193"/>
    </row>
    <row r="12" spans="1:17" ht="14.25" customHeight="1" x14ac:dyDescent="0.2">
      <c r="A12" s="14" t="s">
        <v>171</v>
      </c>
      <c r="B12" s="268">
        <v>314576</v>
      </c>
      <c r="C12" s="196">
        <v>9957.3889100000015</v>
      </c>
      <c r="D12" s="198">
        <v>3.1653364878439554</v>
      </c>
      <c r="E12" s="221">
        <v>3549</v>
      </c>
      <c r="F12" s="198">
        <v>1.1281852398148617</v>
      </c>
      <c r="G12" s="211">
        <v>2342.388910000001</v>
      </c>
      <c r="H12" s="198">
        <v>0.74461780618991946</v>
      </c>
      <c r="I12" s="211">
        <v>4066</v>
      </c>
      <c r="J12" s="89">
        <v>1.2925334418391741</v>
      </c>
      <c r="L12" s="135"/>
      <c r="M12" s="136"/>
      <c r="N12" s="193"/>
      <c r="O12" s="133"/>
      <c r="P12" s="193"/>
      <c r="Q12" s="193"/>
    </row>
    <row r="13" spans="1:17" ht="14.25" customHeight="1" x14ac:dyDescent="0.2">
      <c r="A13" s="14" t="s">
        <v>21</v>
      </c>
      <c r="B13" s="268">
        <v>125440</v>
      </c>
      <c r="C13" s="196">
        <v>1816.07735</v>
      </c>
      <c r="D13" s="198">
        <v>1.4477657445790817</v>
      </c>
      <c r="E13" s="221">
        <v>1281</v>
      </c>
      <c r="F13" s="198">
        <v>1.0212053571428572</v>
      </c>
      <c r="G13" s="211">
        <v>185.07735000000002</v>
      </c>
      <c r="H13" s="198">
        <v>0.14754253029336736</v>
      </c>
      <c r="I13" s="211">
        <v>350</v>
      </c>
      <c r="J13" s="89">
        <v>0.27901785714285715</v>
      </c>
      <c r="L13" s="135"/>
      <c r="M13" s="136"/>
      <c r="N13" s="193"/>
      <c r="O13" s="193"/>
      <c r="P13" s="193"/>
      <c r="Q13" s="193"/>
    </row>
    <row r="14" spans="1:17" ht="14.25" customHeight="1" x14ac:dyDescent="0.2">
      <c r="A14" s="14" t="s">
        <v>147</v>
      </c>
      <c r="B14" s="268">
        <v>221953</v>
      </c>
      <c r="C14" s="196">
        <v>12135.995640000001</v>
      </c>
      <c r="D14" s="198">
        <v>5.467822304722171</v>
      </c>
      <c r="E14" s="221">
        <v>3949</v>
      </c>
      <c r="F14" s="198">
        <v>1.7792055074723028</v>
      </c>
      <c r="G14" s="211">
        <v>3190.9956400000001</v>
      </c>
      <c r="H14" s="198">
        <v>1.4376897991917208</v>
      </c>
      <c r="I14" s="211">
        <v>4996</v>
      </c>
      <c r="J14" s="89">
        <v>2.2509269980581474</v>
      </c>
      <c r="L14" s="135"/>
      <c r="M14" s="136"/>
      <c r="N14" s="193"/>
      <c r="O14" s="133"/>
      <c r="P14" s="193"/>
      <c r="Q14" s="193"/>
    </row>
    <row r="15" spans="1:17" ht="14.25" customHeight="1" x14ac:dyDescent="0.2">
      <c r="A15" s="14" t="s">
        <v>22</v>
      </c>
      <c r="B15" s="268">
        <v>111551</v>
      </c>
      <c r="C15" s="196">
        <v>1200.6080099999999</v>
      </c>
      <c r="D15" s="198">
        <v>1.0762861919660065</v>
      </c>
      <c r="E15" s="221">
        <v>555</v>
      </c>
      <c r="F15" s="198">
        <v>0.49753027763085944</v>
      </c>
      <c r="G15" s="211">
        <v>155.60801000000004</v>
      </c>
      <c r="H15" s="198">
        <v>0.13949494849889291</v>
      </c>
      <c r="I15" s="211">
        <v>490</v>
      </c>
      <c r="J15" s="89">
        <v>0.43926096583625429</v>
      </c>
      <c r="L15" s="135"/>
      <c r="M15" s="136"/>
      <c r="N15" s="193"/>
      <c r="O15" s="133"/>
      <c r="P15" s="193"/>
      <c r="Q15" s="193"/>
    </row>
    <row r="16" spans="1:17" ht="14.25" customHeight="1" x14ac:dyDescent="0.2">
      <c r="A16" s="18" t="s">
        <v>172</v>
      </c>
      <c r="B16" s="268">
        <v>116443</v>
      </c>
      <c r="C16" s="196">
        <v>3360.9097499999998</v>
      </c>
      <c r="D16" s="198">
        <v>2.8863132605652551</v>
      </c>
      <c r="E16" s="221">
        <v>489</v>
      </c>
      <c r="F16" s="198">
        <v>0.4199479573697002</v>
      </c>
      <c r="G16" s="211">
        <v>741.90975000000003</v>
      </c>
      <c r="H16" s="198">
        <v>0.63714413919256629</v>
      </c>
      <c r="I16" s="211">
        <v>2130</v>
      </c>
      <c r="J16" s="89">
        <v>1.8292211640029885</v>
      </c>
      <c r="L16" s="135"/>
      <c r="M16" s="136"/>
      <c r="N16" s="193"/>
      <c r="O16" s="133"/>
      <c r="P16" s="193"/>
      <c r="Q16" s="193"/>
    </row>
    <row r="17" spans="1:17" ht="14.25" customHeight="1" x14ac:dyDescent="0.2">
      <c r="A17" s="18" t="s">
        <v>37</v>
      </c>
      <c r="B17" s="268">
        <v>1562</v>
      </c>
      <c r="C17" s="196">
        <v>108.26525999999998</v>
      </c>
      <c r="D17" s="198">
        <v>6.9311946222791283</v>
      </c>
      <c r="E17" s="221" t="s">
        <v>26</v>
      </c>
      <c r="F17" s="400" t="s">
        <v>26</v>
      </c>
      <c r="G17" s="211">
        <v>54.265259999999991</v>
      </c>
      <c r="H17" s="198">
        <v>3.4740883482714464</v>
      </c>
      <c r="I17" s="211">
        <v>54</v>
      </c>
      <c r="J17" s="89">
        <v>3.4571062740076828</v>
      </c>
      <c r="L17" s="135"/>
      <c r="M17" s="136"/>
      <c r="N17" s="193"/>
      <c r="O17" s="133"/>
      <c r="P17" s="193"/>
      <c r="Q17" s="193"/>
    </row>
    <row r="18" spans="1:17" ht="14.25" customHeight="1" x14ac:dyDescent="0.2">
      <c r="A18" s="210" t="s">
        <v>27</v>
      </c>
      <c r="B18" s="269">
        <v>2725867</v>
      </c>
      <c r="C18" s="269">
        <v>77691.676000000007</v>
      </c>
      <c r="D18" s="199">
        <v>2.8501638561235749</v>
      </c>
      <c r="E18" s="275">
        <v>36876.300000000003</v>
      </c>
      <c r="F18" s="199">
        <v>1.3528282927963839</v>
      </c>
      <c r="G18" s="212">
        <v>14997.676000000001</v>
      </c>
      <c r="H18" s="199">
        <v>0.55019837725024734</v>
      </c>
      <c r="I18" s="212">
        <v>25817</v>
      </c>
      <c r="J18" s="200">
        <v>0.94711150617399897</v>
      </c>
      <c r="N18" s="193"/>
      <c r="O18" s="133"/>
      <c r="P18" s="193"/>
      <c r="Q18" s="193"/>
    </row>
    <row r="19" spans="1:17" ht="14.25" customHeight="1" x14ac:dyDescent="0.2">
      <c r="A19" s="137"/>
      <c r="B19" s="193"/>
      <c r="C19" s="193"/>
      <c r="D19" s="140"/>
      <c r="E19" s="141"/>
      <c r="F19" s="140"/>
      <c r="G19" s="139"/>
      <c r="H19" s="140"/>
      <c r="I19" s="139"/>
      <c r="J19" s="140"/>
      <c r="O19" s="133"/>
    </row>
    <row r="20" spans="1:17" x14ac:dyDescent="0.2">
      <c r="A20" s="142" t="s">
        <v>114</v>
      </c>
      <c r="B20" s="138"/>
      <c r="C20" s="139"/>
      <c r="D20" s="140"/>
      <c r="E20" s="141"/>
      <c r="F20" s="140"/>
      <c r="G20" s="139"/>
      <c r="H20" s="140"/>
      <c r="I20" s="139"/>
      <c r="J20" s="140"/>
      <c r="O20" s="133"/>
    </row>
    <row r="21" spans="1:17" x14ac:dyDescent="0.2">
      <c r="A21" s="142" t="s">
        <v>113</v>
      </c>
      <c r="O21" s="133"/>
    </row>
    <row r="22" spans="1:17" s="193" customFormat="1" x14ac:dyDescent="0.2">
      <c r="A22" s="267" t="s">
        <v>207</v>
      </c>
      <c r="O22" s="133"/>
    </row>
    <row r="23" spans="1:17" x14ac:dyDescent="0.2">
      <c r="A23" s="143" t="s">
        <v>208</v>
      </c>
      <c r="D23" s="85"/>
      <c r="E23" s="85"/>
      <c r="F23" s="85"/>
      <c r="O23" s="133"/>
    </row>
    <row r="24" spans="1:17" x14ac:dyDescent="0.2">
      <c r="A24" s="84"/>
    </row>
    <row r="25" spans="1:17" x14ac:dyDescent="0.2">
      <c r="A25" s="84"/>
    </row>
    <row r="26" spans="1:17" x14ac:dyDescent="0.2">
      <c r="A26" s="84"/>
    </row>
    <row r="27" spans="1:17" x14ac:dyDescent="0.2">
      <c r="A27" s="84"/>
    </row>
    <row r="28" spans="1:17" x14ac:dyDescent="0.2">
      <c r="A28" s="84"/>
    </row>
    <row r="29" spans="1:17" x14ac:dyDescent="0.2">
      <c r="A29" s="84"/>
    </row>
    <row r="30" spans="1:17" x14ac:dyDescent="0.2">
      <c r="A30" s="84"/>
    </row>
    <row r="33" spans="1:2" x14ac:dyDescent="0.2">
      <c r="A33" s="84"/>
    </row>
    <row r="34" spans="1:2" x14ac:dyDescent="0.2">
      <c r="A34" s="84"/>
    </row>
    <row r="35" spans="1:2" x14ac:dyDescent="0.2">
      <c r="A35" s="84"/>
    </row>
    <row r="36" spans="1:2" x14ac:dyDescent="0.2">
      <c r="A36" s="84"/>
    </row>
    <row r="39" spans="1:2" ht="18" x14ac:dyDescent="0.25">
      <c r="A39" s="83"/>
      <c r="B39" s="82"/>
    </row>
    <row r="40" spans="1:2" x14ac:dyDescent="0.2">
      <c r="A40" s="82"/>
      <c r="B40" s="82"/>
    </row>
    <row r="41" spans="1:2" x14ac:dyDescent="0.2">
      <c r="A41" s="82"/>
      <c r="B41" s="82"/>
    </row>
    <row r="42" spans="1:2" x14ac:dyDescent="0.2">
      <c r="A42" s="82"/>
      <c r="B42" s="82"/>
    </row>
    <row r="43" spans="1:2" x14ac:dyDescent="0.2">
      <c r="A43" s="82"/>
      <c r="B43" s="82"/>
    </row>
    <row r="44" spans="1:2" x14ac:dyDescent="0.2">
      <c r="A44" s="82"/>
      <c r="B44" s="82"/>
    </row>
    <row r="45" spans="1:2" x14ac:dyDescent="0.2">
      <c r="A45" s="82"/>
      <c r="B45" s="82"/>
    </row>
    <row r="46" spans="1:2" x14ac:dyDescent="0.2">
      <c r="A46" s="82"/>
      <c r="B46" s="82"/>
    </row>
    <row r="47" spans="1:2" x14ac:dyDescent="0.2">
      <c r="A47" s="82"/>
      <c r="B47" s="82"/>
    </row>
    <row r="48" spans="1:2" x14ac:dyDescent="0.2">
      <c r="A48" s="82"/>
      <c r="B48" s="82"/>
    </row>
    <row r="49" spans="1:2" x14ac:dyDescent="0.2">
      <c r="A49" s="82"/>
      <c r="B49" s="82"/>
    </row>
    <row r="50" spans="1:2" x14ac:dyDescent="0.2">
      <c r="A50" s="82"/>
      <c r="B50" s="82"/>
    </row>
    <row r="51" spans="1:2" x14ac:dyDescent="0.2">
      <c r="A51" s="82"/>
      <c r="B51" s="82"/>
    </row>
    <row r="52" spans="1:2" x14ac:dyDescent="0.2">
      <c r="A52" s="82"/>
      <c r="B52" s="82"/>
    </row>
    <row r="53" spans="1:2" x14ac:dyDescent="0.2">
      <c r="A53" s="82"/>
      <c r="B53" s="82"/>
    </row>
    <row r="54" spans="1:2" x14ac:dyDescent="0.2">
      <c r="A54" s="82"/>
      <c r="B54" s="82"/>
    </row>
    <row r="55" spans="1:2" x14ac:dyDescent="0.2">
      <c r="A55" s="82"/>
      <c r="B55" s="82"/>
    </row>
    <row r="56" spans="1:2" x14ac:dyDescent="0.2">
      <c r="A56" s="82"/>
      <c r="B56" s="82"/>
    </row>
    <row r="57" spans="1:2" x14ac:dyDescent="0.2">
      <c r="A57" s="82"/>
      <c r="B57" s="82"/>
    </row>
    <row r="58" spans="1:2" x14ac:dyDescent="0.2">
      <c r="A58" s="82"/>
      <c r="B58" s="82"/>
    </row>
    <row r="59" spans="1:2" x14ac:dyDescent="0.2">
      <c r="A59" s="82"/>
      <c r="B59" s="82"/>
    </row>
    <row r="60" spans="1:2" x14ac:dyDescent="0.2">
      <c r="A60" s="82"/>
      <c r="B60" s="82"/>
    </row>
    <row r="61" spans="1:2" x14ac:dyDescent="0.2">
      <c r="A61" s="82"/>
      <c r="B61" s="82"/>
    </row>
    <row r="62" spans="1:2" x14ac:dyDescent="0.2">
      <c r="A62" s="82"/>
      <c r="B62" s="82"/>
    </row>
    <row r="63" spans="1:2" x14ac:dyDescent="0.2">
      <c r="A63" s="82"/>
      <c r="B63" s="82"/>
    </row>
    <row r="64" spans="1:2" x14ac:dyDescent="0.2">
      <c r="A64" s="82"/>
      <c r="B64" s="82"/>
    </row>
    <row r="65" spans="1:2" x14ac:dyDescent="0.2">
      <c r="A65" s="82"/>
      <c r="B65" s="82"/>
    </row>
    <row r="66" spans="1:2" x14ac:dyDescent="0.2">
      <c r="A66" s="82"/>
      <c r="B66" s="82"/>
    </row>
    <row r="67" spans="1:2" x14ac:dyDescent="0.2">
      <c r="A67" s="82"/>
      <c r="B67" s="82"/>
    </row>
    <row r="68" spans="1:2" x14ac:dyDescent="0.2">
      <c r="A68" s="82"/>
      <c r="B68" s="82"/>
    </row>
  </sheetData>
  <pageMargins left="0.75" right="0.75" top="1" bottom="1" header="0.5" footer="0.5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46"/>
  <sheetViews>
    <sheetView zoomScaleNormal="100" workbookViewId="0">
      <selection activeCell="D45" sqref="D45"/>
    </sheetView>
  </sheetViews>
  <sheetFormatPr baseColWidth="10" defaultColWidth="9.140625" defaultRowHeight="12.75" x14ac:dyDescent="0.2"/>
  <cols>
    <col min="1" max="1" width="24.28515625" style="150" customWidth="1"/>
    <col min="2" max="6" width="18.28515625" style="150" customWidth="1"/>
    <col min="7" max="7" width="13.7109375" style="150" customWidth="1"/>
    <col min="8" max="9" width="13.7109375" style="206" customWidth="1"/>
    <col min="10" max="10" width="13.7109375" style="150" customWidth="1"/>
    <col min="11" max="12" width="9.140625" style="150"/>
    <col min="13" max="13" width="12.85546875" style="150" bestFit="1" customWidth="1"/>
    <col min="14" max="254" width="9.140625" style="150"/>
    <col min="255" max="255" width="2.42578125" style="150" customWidth="1"/>
    <col min="256" max="256" width="33.85546875" style="150" customWidth="1"/>
    <col min="257" max="260" width="18.140625" style="150" customWidth="1"/>
    <col min="261" max="261" width="18.28515625" style="150" customWidth="1"/>
    <col min="262" max="510" width="9.140625" style="150"/>
    <col min="511" max="511" width="2.42578125" style="150" customWidth="1"/>
    <col min="512" max="512" width="33.85546875" style="150" customWidth="1"/>
    <col min="513" max="516" width="18.140625" style="150" customWidth="1"/>
    <col min="517" max="517" width="18.28515625" style="150" customWidth="1"/>
    <col min="518" max="766" width="9.140625" style="150"/>
    <col min="767" max="767" width="2.42578125" style="150" customWidth="1"/>
    <col min="768" max="768" width="33.85546875" style="150" customWidth="1"/>
    <col min="769" max="772" width="18.140625" style="150" customWidth="1"/>
    <col min="773" max="773" width="18.28515625" style="150" customWidth="1"/>
    <col min="774" max="1022" width="9.140625" style="150"/>
    <col min="1023" max="1023" width="2.42578125" style="150" customWidth="1"/>
    <col min="1024" max="1024" width="33.85546875" style="150" customWidth="1"/>
    <col min="1025" max="1028" width="18.140625" style="150" customWidth="1"/>
    <col min="1029" max="1029" width="18.28515625" style="150" customWidth="1"/>
    <col min="1030" max="1278" width="9.140625" style="150"/>
    <col min="1279" max="1279" width="2.42578125" style="150" customWidth="1"/>
    <col min="1280" max="1280" width="33.85546875" style="150" customWidth="1"/>
    <col min="1281" max="1284" width="18.140625" style="150" customWidth="1"/>
    <col min="1285" max="1285" width="18.28515625" style="150" customWidth="1"/>
    <col min="1286" max="1534" width="9.140625" style="150"/>
    <col min="1535" max="1535" width="2.42578125" style="150" customWidth="1"/>
    <col min="1536" max="1536" width="33.85546875" style="150" customWidth="1"/>
    <col min="1537" max="1540" width="18.140625" style="150" customWidth="1"/>
    <col min="1541" max="1541" width="18.28515625" style="150" customWidth="1"/>
    <col min="1542" max="1790" width="9.140625" style="150"/>
    <col min="1791" max="1791" width="2.42578125" style="150" customWidth="1"/>
    <col min="1792" max="1792" width="33.85546875" style="150" customWidth="1"/>
    <col min="1793" max="1796" width="18.140625" style="150" customWidth="1"/>
    <col min="1797" max="1797" width="18.28515625" style="150" customWidth="1"/>
    <col min="1798" max="2046" width="9.140625" style="150"/>
    <col min="2047" max="2047" width="2.42578125" style="150" customWidth="1"/>
    <col min="2048" max="2048" width="33.85546875" style="150" customWidth="1"/>
    <col min="2049" max="2052" width="18.140625" style="150" customWidth="1"/>
    <col min="2053" max="2053" width="18.28515625" style="150" customWidth="1"/>
    <col min="2054" max="2302" width="9.140625" style="150"/>
    <col min="2303" max="2303" width="2.42578125" style="150" customWidth="1"/>
    <col min="2304" max="2304" width="33.85546875" style="150" customWidth="1"/>
    <col min="2305" max="2308" width="18.140625" style="150" customWidth="1"/>
    <col min="2309" max="2309" width="18.28515625" style="150" customWidth="1"/>
    <col min="2310" max="2558" width="9.140625" style="150"/>
    <col min="2559" max="2559" width="2.42578125" style="150" customWidth="1"/>
    <col min="2560" max="2560" width="33.85546875" style="150" customWidth="1"/>
    <col min="2561" max="2564" width="18.140625" style="150" customWidth="1"/>
    <col min="2565" max="2565" width="18.28515625" style="150" customWidth="1"/>
    <col min="2566" max="2814" width="9.140625" style="150"/>
    <col min="2815" max="2815" width="2.42578125" style="150" customWidth="1"/>
    <col min="2816" max="2816" width="33.85546875" style="150" customWidth="1"/>
    <col min="2817" max="2820" width="18.140625" style="150" customWidth="1"/>
    <col min="2821" max="2821" width="18.28515625" style="150" customWidth="1"/>
    <col min="2822" max="3070" width="9.140625" style="150"/>
    <col min="3071" max="3071" width="2.42578125" style="150" customWidth="1"/>
    <col min="3072" max="3072" width="33.85546875" style="150" customWidth="1"/>
    <col min="3073" max="3076" width="18.140625" style="150" customWidth="1"/>
    <col min="3077" max="3077" width="18.28515625" style="150" customWidth="1"/>
    <col min="3078" max="3326" width="9.140625" style="150"/>
    <col min="3327" max="3327" width="2.42578125" style="150" customWidth="1"/>
    <col min="3328" max="3328" width="33.85546875" style="150" customWidth="1"/>
    <col min="3329" max="3332" width="18.140625" style="150" customWidth="1"/>
    <col min="3333" max="3333" width="18.28515625" style="150" customWidth="1"/>
    <col min="3334" max="3582" width="9.140625" style="150"/>
    <col min="3583" max="3583" width="2.42578125" style="150" customWidth="1"/>
    <col min="3584" max="3584" width="33.85546875" style="150" customWidth="1"/>
    <col min="3585" max="3588" width="18.140625" style="150" customWidth="1"/>
    <col min="3589" max="3589" width="18.28515625" style="150" customWidth="1"/>
    <col min="3590" max="3838" width="9.140625" style="150"/>
    <col min="3839" max="3839" width="2.42578125" style="150" customWidth="1"/>
    <col min="3840" max="3840" width="33.85546875" style="150" customWidth="1"/>
    <col min="3841" max="3844" width="18.140625" style="150" customWidth="1"/>
    <col min="3845" max="3845" width="18.28515625" style="150" customWidth="1"/>
    <col min="3846" max="4094" width="9.140625" style="150"/>
    <col min="4095" max="4095" width="2.42578125" style="150" customWidth="1"/>
    <col min="4096" max="4096" width="33.85546875" style="150" customWidth="1"/>
    <col min="4097" max="4100" width="18.140625" style="150" customWidth="1"/>
    <col min="4101" max="4101" width="18.28515625" style="150" customWidth="1"/>
    <col min="4102" max="4350" width="9.140625" style="150"/>
    <col min="4351" max="4351" width="2.42578125" style="150" customWidth="1"/>
    <col min="4352" max="4352" width="33.85546875" style="150" customWidth="1"/>
    <col min="4353" max="4356" width="18.140625" style="150" customWidth="1"/>
    <col min="4357" max="4357" width="18.28515625" style="150" customWidth="1"/>
    <col min="4358" max="4606" width="9.140625" style="150"/>
    <col min="4607" max="4607" width="2.42578125" style="150" customWidth="1"/>
    <col min="4608" max="4608" width="33.85546875" style="150" customWidth="1"/>
    <col min="4609" max="4612" width="18.140625" style="150" customWidth="1"/>
    <col min="4613" max="4613" width="18.28515625" style="150" customWidth="1"/>
    <col min="4614" max="4862" width="9.140625" style="150"/>
    <col min="4863" max="4863" width="2.42578125" style="150" customWidth="1"/>
    <col min="4864" max="4864" width="33.85546875" style="150" customWidth="1"/>
    <col min="4865" max="4868" width="18.140625" style="150" customWidth="1"/>
    <col min="4869" max="4869" width="18.28515625" style="150" customWidth="1"/>
    <col min="4870" max="5118" width="9.140625" style="150"/>
    <col min="5119" max="5119" width="2.42578125" style="150" customWidth="1"/>
    <col min="5120" max="5120" width="33.85546875" style="150" customWidth="1"/>
    <col min="5121" max="5124" width="18.140625" style="150" customWidth="1"/>
    <col min="5125" max="5125" width="18.28515625" style="150" customWidth="1"/>
    <col min="5126" max="5374" width="9.140625" style="150"/>
    <col min="5375" max="5375" width="2.42578125" style="150" customWidth="1"/>
    <col min="5376" max="5376" width="33.85546875" style="150" customWidth="1"/>
    <col min="5377" max="5380" width="18.140625" style="150" customWidth="1"/>
    <col min="5381" max="5381" width="18.28515625" style="150" customWidth="1"/>
    <col min="5382" max="5630" width="9.140625" style="150"/>
    <col min="5631" max="5631" width="2.42578125" style="150" customWidth="1"/>
    <col min="5632" max="5632" width="33.85546875" style="150" customWidth="1"/>
    <col min="5633" max="5636" width="18.140625" style="150" customWidth="1"/>
    <col min="5637" max="5637" width="18.28515625" style="150" customWidth="1"/>
    <col min="5638" max="5886" width="9.140625" style="150"/>
    <col min="5887" max="5887" width="2.42578125" style="150" customWidth="1"/>
    <col min="5888" max="5888" width="33.85546875" style="150" customWidth="1"/>
    <col min="5889" max="5892" width="18.140625" style="150" customWidth="1"/>
    <col min="5893" max="5893" width="18.28515625" style="150" customWidth="1"/>
    <col min="5894" max="6142" width="9.140625" style="150"/>
    <col min="6143" max="6143" width="2.42578125" style="150" customWidth="1"/>
    <col min="6144" max="6144" width="33.85546875" style="150" customWidth="1"/>
    <col min="6145" max="6148" width="18.140625" style="150" customWidth="1"/>
    <col min="6149" max="6149" width="18.28515625" style="150" customWidth="1"/>
    <col min="6150" max="6398" width="9.140625" style="150"/>
    <col min="6399" max="6399" width="2.42578125" style="150" customWidth="1"/>
    <col min="6400" max="6400" width="33.85546875" style="150" customWidth="1"/>
    <col min="6401" max="6404" width="18.140625" style="150" customWidth="1"/>
    <col min="6405" max="6405" width="18.28515625" style="150" customWidth="1"/>
    <col min="6406" max="6654" width="9.140625" style="150"/>
    <col min="6655" max="6655" width="2.42578125" style="150" customWidth="1"/>
    <col min="6656" max="6656" width="33.85546875" style="150" customWidth="1"/>
    <col min="6657" max="6660" width="18.140625" style="150" customWidth="1"/>
    <col min="6661" max="6661" width="18.28515625" style="150" customWidth="1"/>
    <col min="6662" max="6910" width="9.140625" style="150"/>
    <col min="6911" max="6911" width="2.42578125" style="150" customWidth="1"/>
    <col min="6912" max="6912" width="33.85546875" style="150" customWidth="1"/>
    <col min="6913" max="6916" width="18.140625" style="150" customWidth="1"/>
    <col min="6917" max="6917" width="18.28515625" style="150" customWidth="1"/>
    <col min="6918" max="7166" width="9.140625" style="150"/>
    <col min="7167" max="7167" width="2.42578125" style="150" customWidth="1"/>
    <col min="7168" max="7168" width="33.85546875" style="150" customWidth="1"/>
    <col min="7169" max="7172" width="18.140625" style="150" customWidth="1"/>
    <col min="7173" max="7173" width="18.28515625" style="150" customWidth="1"/>
    <col min="7174" max="7422" width="9.140625" style="150"/>
    <col min="7423" max="7423" width="2.42578125" style="150" customWidth="1"/>
    <col min="7424" max="7424" width="33.85546875" style="150" customWidth="1"/>
    <col min="7425" max="7428" width="18.140625" style="150" customWidth="1"/>
    <col min="7429" max="7429" width="18.28515625" style="150" customWidth="1"/>
    <col min="7430" max="7678" width="9.140625" style="150"/>
    <col min="7679" max="7679" width="2.42578125" style="150" customWidth="1"/>
    <col min="7680" max="7680" width="33.85546875" style="150" customWidth="1"/>
    <col min="7681" max="7684" width="18.140625" style="150" customWidth="1"/>
    <col min="7685" max="7685" width="18.28515625" style="150" customWidth="1"/>
    <col min="7686" max="7934" width="9.140625" style="150"/>
    <col min="7935" max="7935" width="2.42578125" style="150" customWidth="1"/>
    <col min="7936" max="7936" width="33.85546875" style="150" customWidth="1"/>
    <col min="7937" max="7940" width="18.140625" style="150" customWidth="1"/>
    <col min="7941" max="7941" width="18.28515625" style="150" customWidth="1"/>
    <col min="7942" max="8190" width="9.140625" style="150"/>
    <col min="8191" max="8191" width="2.42578125" style="150" customWidth="1"/>
    <col min="8192" max="8192" width="33.85546875" style="150" customWidth="1"/>
    <col min="8193" max="8196" width="18.140625" style="150" customWidth="1"/>
    <col min="8197" max="8197" width="18.28515625" style="150" customWidth="1"/>
    <col min="8198" max="8446" width="9.140625" style="150"/>
    <col min="8447" max="8447" width="2.42578125" style="150" customWidth="1"/>
    <col min="8448" max="8448" width="33.85546875" style="150" customWidth="1"/>
    <col min="8449" max="8452" width="18.140625" style="150" customWidth="1"/>
    <col min="8453" max="8453" width="18.28515625" style="150" customWidth="1"/>
    <col min="8454" max="8702" width="9.140625" style="150"/>
    <col min="8703" max="8703" width="2.42578125" style="150" customWidth="1"/>
    <col min="8704" max="8704" width="33.85546875" style="150" customWidth="1"/>
    <col min="8705" max="8708" width="18.140625" style="150" customWidth="1"/>
    <col min="8709" max="8709" width="18.28515625" style="150" customWidth="1"/>
    <col min="8710" max="8958" width="9.140625" style="150"/>
    <col min="8959" max="8959" width="2.42578125" style="150" customWidth="1"/>
    <col min="8960" max="8960" width="33.85546875" style="150" customWidth="1"/>
    <col min="8961" max="8964" width="18.140625" style="150" customWidth="1"/>
    <col min="8965" max="8965" width="18.28515625" style="150" customWidth="1"/>
    <col min="8966" max="9214" width="9.140625" style="150"/>
    <col min="9215" max="9215" width="2.42578125" style="150" customWidth="1"/>
    <col min="9216" max="9216" width="33.85546875" style="150" customWidth="1"/>
    <col min="9217" max="9220" width="18.140625" style="150" customWidth="1"/>
    <col min="9221" max="9221" width="18.28515625" style="150" customWidth="1"/>
    <col min="9222" max="9470" width="9.140625" style="150"/>
    <col min="9471" max="9471" width="2.42578125" style="150" customWidth="1"/>
    <col min="9472" max="9472" width="33.85546875" style="150" customWidth="1"/>
    <col min="9473" max="9476" width="18.140625" style="150" customWidth="1"/>
    <col min="9477" max="9477" width="18.28515625" style="150" customWidth="1"/>
    <col min="9478" max="9726" width="9.140625" style="150"/>
    <col min="9727" max="9727" width="2.42578125" style="150" customWidth="1"/>
    <col min="9728" max="9728" width="33.85546875" style="150" customWidth="1"/>
    <col min="9729" max="9732" width="18.140625" style="150" customWidth="1"/>
    <col min="9733" max="9733" width="18.28515625" style="150" customWidth="1"/>
    <col min="9734" max="9982" width="9.140625" style="150"/>
    <col min="9983" max="9983" width="2.42578125" style="150" customWidth="1"/>
    <col min="9984" max="9984" width="33.85546875" style="150" customWidth="1"/>
    <col min="9985" max="9988" width="18.140625" style="150" customWidth="1"/>
    <col min="9989" max="9989" width="18.28515625" style="150" customWidth="1"/>
    <col min="9990" max="10238" width="9.140625" style="150"/>
    <col min="10239" max="10239" width="2.42578125" style="150" customWidth="1"/>
    <col min="10240" max="10240" width="33.85546875" style="150" customWidth="1"/>
    <col min="10241" max="10244" width="18.140625" style="150" customWidth="1"/>
    <col min="10245" max="10245" width="18.28515625" style="150" customWidth="1"/>
    <col min="10246" max="10494" width="9.140625" style="150"/>
    <col min="10495" max="10495" width="2.42578125" style="150" customWidth="1"/>
    <col min="10496" max="10496" width="33.85546875" style="150" customWidth="1"/>
    <col min="10497" max="10500" width="18.140625" style="150" customWidth="1"/>
    <col min="10501" max="10501" width="18.28515625" style="150" customWidth="1"/>
    <col min="10502" max="10750" width="9.140625" style="150"/>
    <col min="10751" max="10751" width="2.42578125" style="150" customWidth="1"/>
    <col min="10752" max="10752" width="33.85546875" style="150" customWidth="1"/>
    <col min="10753" max="10756" width="18.140625" style="150" customWidth="1"/>
    <col min="10757" max="10757" width="18.28515625" style="150" customWidth="1"/>
    <col min="10758" max="11006" width="9.140625" style="150"/>
    <col min="11007" max="11007" width="2.42578125" style="150" customWidth="1"/>
    <col min="11008" max="11008" width="33.85546875" style="150" customWidth="1"/>
    <col min="11009" max="11012" width="18.140625" style="150" customWidth="1"/>
    <col min="11013" max="11013" width="18.28515625" style="150" customWidth="1"/>
    <col min="11014" max="11262" width="9.140625" style="150"/>
    <col min="11263" max="11263" width="2.42578125" style="150" customWidth="1"/>
    <col min="11264" max="11264" width="33.85546875" style="150" customWidth="1"/>
    <col min="11265" max="11268" width="18.140625" style="150" customWidth="1"/>
    <col min="11269" max="11269" width="18.28515625" style="150" customWidth="1"/>
    <col min="11270" max="11518" width="9.140625" style="150"/>
    <col min="11519" max="11519" width="2.42578125" style="150" customWidth="1"/>
    <col min="11520" max="11520" width="33.85546875" style="150" customWidth="1"/>
    <col min="11521" max="11524" width="18.140625" style="150" customWidth="1"/>
    <col min="11525" max="11525" width="18.28515625" style="150" customWidth="1"/>
    <col min="11526" max="11774" width="9.140625" style="150"/>
    <col min="11775" max="11775" width="2.42578125" style="150" customWidth="1"/>
    <col min="11776" max="11776" width="33.85546875" style="150" customWidth="1"/>
    <col min="11777" max="11780" width="18.140625" style="150" customWidth="1"/>
    <col min="11781" max="11781" width="18.28515625" style="150" customWidth="1"/>
    <col min="11782" max="12030" width="9.140625" style="150"/>
    <col min="12031" max="12031" width="2.42578125" style="150" customWidth="1"/>
    <col min="12032" max="12032" width="33.85546875" style="150" customWidth="1"/>
    <col min="12033" max="12036" width="18.140625" style="150" customWidth="1"/>
    <col min="12037" max="12037" width="18.28515625" style="150" customWidth="1"/>
    <col min="12038" max="12286" width="9.140625" style="150"/>
    <col min="12287" max="12287" width="2.42578125" style="150" customWidth="1"/>
    <col min="12288" max="12288" width="33.85546875" style="150" customWidth="1"/>
    <col min="12289" max="12292" width="18.140625" style="150" customWidth="1"/>
    <col min="12293" max="12293" width="18.28515625" style="150" customWidth="1"/>
    <col min="12294" max="12542" width="9.140625" style="150"/>
    <col min="12543" max="12543" width="2.42578125" style="150" customWidth="1"/>
    <col min="12544" max="12544" width="33.85546875" style="150" customWidth="1"/>
    <col min="12545" max="12548" width="18.140625" style="150" customWidth="1"/>
    <col min="12549" max="12549" width="18.28515625" style="150" customWidth="1"/>
    <col min="12550" max="12798" width="9.140625" style="150"/>
    <col min="12799" max="12799" width="2.42578125" style="150" customWidth="1"/>
    <col min="12800" max="12800" width="33.85546875" style="150" customWidth="1"/>
    <col min="12801" max="12804" width="18.140625" style="150" customWidth="1"/>
    <col min="12805" max="12805" width="18.28515625" style="150" customWidth="1"/>
    <col min="12806" max="13054" width="9.140625" style="150"/>
    <col min="13055" max="13055" width="2.42578125" style="150" customWidth="1"/>
    <col min="13056" max="13056" width="33.85546875" style="150" customWidth="1"/>
    <col min="13057" max="13060" width="18.140625" style="150" customWidth="1"/>
    <col min="13061" max="13061" width="18.28515625" style="150" customWidth="1"/>
    <col min="13062" max="13310" width="9.140625" style="150"/>
    <col min="13311" max="13311" width="2.42578125" style="150" customWidth="1"/>
    <col min="13312" max="13312" width="33.85546875" style="150" customWidth="1"/>
    <col min="13313" max="13316" width="18.140625" style="150" customWidth="1"/>
    <col min="13317" max="13317" width="18.28515625" style="150" customWidth="1"/>
    <col min="13318" max="13566" width="9.140625" style="150"/>
    <col min="13567" max="13567" width="2.42578125" style="150" customWidth="1"/>
    <col min="13568" max="13568" width="33.85546875" style="150" customWidth="1"/>
    <col min="13569" max="13572" width="18.140625" style="150" customWidth="1"/>
    <col min="13573" max="13573" width="18.28515625" style="150" customWidth="1"/>
    <col min="13574" max="13822" width="9.140625" style="150"/>
    <col min="13823" max="13823" width="2.42578125" style="150" customWidth="1"/>
    <col min="13824" max="13824" width="33.85546875" style="150" customWidth="1"/>
    <col min="13825" max="13828" width="18.140625" style="150" customWidth="1"/>
    <col min="13829" max="13829" width="18.28515625" style="150" customWidth="1"/>
    <col min="13830" max="14078" width="9.140625" style="150"/>
    <col min="14079" max="14079" width="2.42578125" style="150" customWidth="1"/>
    <col min="14080" max="14080" width="33.85546875" style="150" customWidth="1"/>
    <col min="14081" max="14084" width="18.140625" style="150" customWidth="1"/>
    <col min="14085" max="14085" width="18.28515625" style="150" customWidth="1"/>
    <col min="14086" max="14334" width="9.140625" style="150"/>
    <col min="14335" max="14335" width="2.42578125" style="150" customWidth="1"/>
    <col min="14336" max="14336" width="33.85546875" style="150" customWidth="1"/>
    <col min="14337" max="14340" width="18.140625" style="150" customWidth="1"/>
    <col min="14341" max="14341" width="18.28515625" style="150" customWidth="1"/>
    <col min="14342" max="14590" width="9.140625" style="150"/>
    <col min="14591" max="14591" width="2.42578125" style="150" customWidth="1"/>
    <col min="14592" max="14592" width="33.85546875" style="150" customWidth="1"/>
    <col min="14593" max="14596" width="18.140625" style="150" customWidth="1"/>
    <col min="14597" max="14597" width="18.28515625" style="150" customWidth="1"/>
    <col min="14598" max="14846" width="9.140625" style="150"/>
    <col min="14847" max="14847" width="2.42578125" style="150" customWidth="1"/>
    <col min="14848" max="14848" width="33.85546875" style="150" customWidth="1"/>
    <col min="14849" max="14852" width="18.140625" style="150" customWidth="1"/>
    <col min="14853" max="14853" width="18.28515625" style="150" customWidth="1"/>
    <col min="14854" max="15102" width="9.140625" style="150"/>
    <col min="15103" max="15103" width="2.42578125" style="150" customWidth="1"/>
    <col min="15104" max="15104" width="33.85546875" style="150" customWidth="1"/>
    <col min="15105" max="15108" width="18.140625" style="150" customWidth="1"/>
    <col min="15109" max="15109" width="18.28515625" style="150" customWidth="1"/>
    <col min="15110" max="15358" width="9.140625" style="150"/>
    <col min="15359" max="15359" width="2.42578125" style="150" customWidth="1"/>
    <col min="15360" max="15360" width="33.85546875" style="150" customWidth="1"/>
    <col min="15361" max="15364" width="18.140625" style="150" customWidth="1"/>
    <col min="15365" max="15365" width="18.28515625" style="150" customWidth="1"/>
    <col min="15366" max="15614" width="9.140625" style="150"/>
    <col min="15615" max="15615" width="2.42578125" style="150" customWidth="1"/>
    <col min="15616" max="15616" width="33.85546875" style="150" customWidth="1"/>
    <col min="15617" max="15620" width="18.140625" style="150" customWidth="1"/>
    <col min="15621" max="15621" width="18.28515625" style="150" customWidth="1"/>
    <col min="15622" max="15870" width="9.140625" style="150"/>
    <col min="15871" max="15871" width="2.42578125" style="150" customWidth="1"/>
    <col min="15872" max="15872" width="33.85546875" style="150" customWidth="1"/>
    <col min="15873" max="15876" width="18.140625" style="150" customWidth="1"/>
    <col min="15877" max="15877" width="18.28515625" style="150" customWidth="1"/>
    <col min="15878" max="16126" width="9.140625" style="150"/>
    <col min="16127" max="16127" width="2.42578125" style="150" customWidth="1"/>
    <col min="16128" max="16128" width="33.85546875" style="150" customWidth="1"/>
    <col min="16129" max="16132" width="18.140625" style="150" customWidth="1"/>
    <col min="16133" max="16133" width="18.28515625" style="150" customWidth="1"/>
    <col min="16134" max="16384" width="9.140625" style="150"/>
  </cols>
  <sheetData>
    <row r="1" spans="1:15" x14ac:dyDescent="0.2">
      <c r="A1" s="1" t="s">
        <v>204</v>
      </c>
    </row>
    <row r="2" spans="1:15" ht="18" x14ac:dyDescent="0.25">
      <c r="A2" s="151" t="s">
        <v>110</v>
      </c>
    </row>
    <row r="3" spans="1:15" ht="18.75" x14ac:dyDescent="0.25">
      <c r="A3" s="194" t="s">
        <v>178</v>
      </c>
    </row>
    <row r="5" spans="1:15" s="157" customFormat="1" ht="29.25" customHeight="1" x14ac:dyDescent="0.2">
      <c r="A5" s="152" t="s">
        <v>44</v>
      </c>
      <c r="B5" s="153" t="s">
        <v>179</v>
      </c>
      <c r="C5" s="153" t="s">
        <v>45</v>
      </c>
      <c r="D5" s="154" t="s">
        <v>132</v>
      </c>
      <c r="E5" s="155" t="s">
        <v>27</v>
      </c>
      <c r="F5" s="156" t="s">
        <v>129</v>
      </c>
      <c r="H5"/>
      <c r="I5"/>
      <c r="J5"/>
    </row>
    <row r="6" spans="1:15" s="158" customFormat="1" x14ac:dyDescent="0.2">
      <c r="A6" s="18" t="s">
        <v>168</v>
      </c>
      <c r="B6" s="375">
        <v>9341</v>
      </c>
      <c r="C6" s="375">
        <v>2999.5127999999995</v>
      </c>
      <c r="D6" s="375">
        <v>2542</v>
      </c>
      <c r="E6" s="376">
        <v>14882.5128</v>
      </c>
      <c r="F6" s="377">
        <v>11990.760938311991</v>
      </c>
      <c r="H6"/>
      <c r="I6"/>
      <c r="J6"/>
      <c r="L6" s="44"/>
      <c r="M6" s="44"/>
      <c r="N6" s="44"/>
      <c r="O6" s="193"/>
    </row>
    <row r="7" spans="1:15" s="160" customFormat="1" x14ac:dyDescent="0.2">
      <c r="A7" s="18" t="s">
        <v>11</v>
      </c>
      <c r="B7" s="375">
        <v>9810</v>
      </c>
      <c r="C7" s="375">
        <v>4089.1760999999997</v>
      </c>
      <c r="D7" s="375">
        <v>8839</v>
      </c>
      <c r="E7" s="376">
        <v>22738.176100000001</v>
      </c>
      <c r="F7" s="376">
        <v>32787.848344758568</v>
      </c>
      <c r="G7" s="158"/>
      <c r="H7"/>
      <c r="I7"/>
      <c r="J7"/>
      <c r="K7" s="187"/>
      <c r="L7" s="44"/>
      <c r="M7" s="270"/>
      <c r="N7" s="44"/>
      <c r="O7" s="186"/>
    </row>
    <row r="8" spans="1:15" s="159" customFormat="1" x14ac:dyDescent="0.2">
      <c r="A8" s="18" t="s">
        <v>115</v>
      </c>
      <c r="B8" s="375">
        <v>799</v>
      </c>
      <c r="C8" s="375">
        <v>279.04828999999995</v>
      </c>
      <c r="D8" s="375">
        <v>478</v>
      </c>
      <c r="E8" s="376">
        <v>1556.04829</v>
      </c>
      <c r="F8" s="376">
        <v>4189.8522826716217</v>
      </c>
      <c r="G8" s="158"/>
      <c r="H8"/>
      <c r="I8"/>
      <c r="J8"/>
      <c r="K8" s="187"/>
      <c r="L8" s="44"/>
      <c r="M8" s="270"/>
      <c r="N8" s="44"/>
      <c r="O8" s="186"/>
    </row>
    <row r="9" spans="1:15" s="159" customFormat="1" x14ac:dyDescent="0.2">
      <c r="A9" s="18" t="s">
        <v>169</v>
      </c>
      <c r="B9" s="375">
        <v>3040</v>
      </c>
      <c r="C9" s="375">
        <v>356.11283999999995</v>
      </c>
      <c r="D9" s="375">
        <v>379</v>
      </c>
      <c r="E9" s="376">
        <v>3775.1128399999998</v>
      </c>
      <c r="F9" s="376">
        <v>9001.3086438592636</v>
      </c>
      <c r="G9" s="158"/>
      <c r="H9"/>
      <c r="I9"/>
      <c r="J9"/>
      <c r="K9" s="187"/>
      <c r="L9" s="44"/>
      <c r="M9" s="270"/>
      <c r="N9" s="44"/>
      <c r="O9" s="44"/>
    </row>
    <row r="10" spans="1:15" s="159" customFormat="1" x14ac:dyDescent="0.2">
      <c r="A10" s="18" t="s">
        <v>170</v>
      </c>
      <c r="B10" s="375">
        <v>982</v>
      </c>
      <c r="C10" s="375">
        <v>262.03836999999999</v>
      </c>
      <c r="D10" s="375">
        <v>615</v>
      </c>
      <c r="E10" s="376">
        <v>1859.03837</v>
      </c>
      <c r="F10" s="376">
        <v>6050.9465841663114</v>
      </c>
      <c r="G10" s="158"/>
      <c r="H10"/>
      <c r="I10"/>
      <c r="J10"/>
      <c r="K10" s="187"/>
      <c r="L10" s="44"/>
      <c r="M10" s="270"/>
      <c r="N10" s="44"/>
      <c r="O10" s="44"/>
    </row>
    <row r="11" spans="1:15" s="159" customFormat="1" x14ac:dyDescent="0.2">
      <c r="A11" s="18" t="s">
        <v>18</v>
      </c>
      <c r="B11" s="375">
        <v>3082</v>
      </c>
      <c r="C11" s="375">
        <v>341.5426799999999</v>
      </c>
      <c r="D11" s="375">
        <v>878</v>
      </c>
      <c r="E11" s="376">
        <v>4301.5426800000005</v>
      </c>
      <c r="F11" s="376">
        <v>8963.5640519116823</v>
      </c>
      <c r="G11" s="158"/>
      <c r="H11"/>
      <c r="I11"/>
      <c r="J11"/>
      <c r="K11" s="187"/>
      <c r="L11" s="44"/>
      <c r="M11" s="270"/>
      <c r="N11" s="44"/>
      <c r="O11" s="186"/>
    </row>
    <row r="12" spans="1:15" x14ac:dyDescent="0.2">
      <c r="A12" s="18" t="s">
        <v>171</v>
      </c>
      <c r="B12" s="375">
        <v>3549</v>
      </c>
      <c r="C12" s="375">
        <v>2342.388910000001</v>
      </c>
      <c r="D12" s="375">
        <v>4066</v>
      </c>
      <c r="E12" s="376">
        <v>9957.3889100000015</v>
      </c>
      <c r="F12" s="376">
        <v>15643.211265437194</v>
      </c>
      <c r="G12" s="158"/>
      <c r="H12"/>
      <c r="I12"/>
      <c r="J12"/>
      <c r="K12" s="187"/>
      <c r="L12" s="44"/>
      <c r="M12" s="270"/>
      <c r="N12" s="44"/>
      <c r="O12" s="186"/>
    </row>
    <row r="13" spans="1:15" s="159" customFormat="1" x14ac:dyDescent="0.2">
      <c r="A13" s="18" t="s">
        <v>21</v>
      </c>
      <c r="B13" s="375">
        <v>1281</v>
      </c>
      <c r="C13" s="375">
        <v>185.07735000000002</v>
      </c>
      <c r="D13" s="375">
        <v>350</v>
      </c>
      <c r="E13" s="376">
        <v>1816.07735</v>
      </c>
      <c r="F13" s="376">
        <v>6846.9727188411916</v>
      </c>
      <c r="G13" s="158"/>
      <c r="H13"/>
      <c r="I13"/>
      <c r="J13"/>
      <c r="K13" s="187"/>
      <c r="L13" s="44"/>
      <c r="M13" s="270"/>
      <c r="N13" s="44"/>
      <c r="O13" s="186"/>
    </row>
    <row r="14" spans="1:15" x14ac:dyDescent="0.2">
      <c r="A14" s="18" t="s">
        <v>147</v>
      </c>
      <c r="B14" s="375">
        <v>3949</v>
      </c>
      <c r="C14" s="375">
        <v>3190.9956400000001</v>
      </c>
      <c r="D14" s="375">
        <v>4996</v>
      </c>
      <c r="E14" s="376">
        <v>12135.995640000001</v>
      </c>
      <c r="F14" s="376">
        <v>25892.775452206308</v>
      </c>
      <c r="G14" s="158"/>
      <c r="H14"/>
      <c r="I14"/>
      <c r="J14"/>
      <c r="K14" s="187"/>
      <c r="L14" s="44"/>
      <c r="M14" s="271"/>
      <c r="N14" s="44"/>
      <c r="O14" s="186"/>
    </row>
    <row r="15" spans="1:15" x14ac:dyDescent="0.2">
      <c r="A15" s="18" t="s">
        <v>22</v>
      </c>
      <c r="B15" s="375">
        <v>555</v>
      </c>
      <c r="C15" s="375">
        <v>155.60801000000004</v>
      </c>
      <c r="D15" s="375">
        <v>490</v>
      </c>
      <c r="E15" s="376">
        <v>1200.6080099999999</v>
      </c>
      <c r="F15" s="376">
        <v>4976.9229589404522</v>
      </c>
      <c r="G15" s="158"/>
      <c r="H15"/>
      <c r="I15"/>
      <c r="J15"/>
      <c r="L15" s="186"/>
      <c r="M15" s="243"/>
      <c r="N15" s="186"/>
      <c r="O15" s="186"/>
    </row>
    <row r="16" spans="1:15" x14ac:dyDescent="0.2">
      <c r="A16" s="18" t="s">
        <v>172</v>
      </c>
      <c r="B16" s="375">
        <v>489</v>
      </c>
      <c r="C16" s="375">
        <v>741.90975000000003</v>
      </c>
      <c r="D16" s="375">
        <v>2130</v>
      </c>
      <c r="E16" s="376">
        <v>3360.9097499999998</v>
      </c>
      <c r="F16" s="376">
        <v>13813.225665917282</v>
      </c>
      <c r="G16" s="158"/>
      <c r="H16"/>
      <c r="I16"/>
      <c r="J16"/>
      <c r="L16" s="3"/>
      <c r="M16" s="134"/>
      <c r="N16" s="3"/>
      <c r="O16" s="3"/>
    </row>
    <row r="17" spans="1:10" x14ac:dyDescent="0.2">
      <c r="A17" s="18" t="s">
        <v>25</v>
      </c>
      <c r="B17" s="379" t="s">
        <v>26</v>
      </c>
      <c r="C17" s="375">
        <v>54.265259999999991</v>
      </c>
      <c r="D17" s="375">
        <v>54</v>
      </c>
      <c r="E17" s="376">
        <v>108.26525999999998</v>
      </c>
      <c r="F17" s="378" t="s">
        <v>26</v>
      </c>
      <c r="G17" s="158"/>
      <c r="H17"/>
      <c r="I17"/>
      <c r="J17"/>
    </row>
    <row r="18" spans="1:10" s="162" customFormat="1" x14ac:dyDescent="0.2">
      <c r="A18" s="161" t="s">
        <v>27</v>
      </c>
      <c r="B18" s="95">
        <v>36876.300000000003</v>
      </c>
      <c r="C18" s="61">
        <v>14997.676000000001</v>
      </c>
      <c r="D18" s="61">
        <v>25817</v>
      </c>
      <c r="E18" s="78">
        <v>77690.975999999995</v>
      </c>
      <c r="F18" s="78">
        <v>14474.116082107765</v>
      </c>
      <c r="G18" s="158"/>
      <c r="H18"/>
      <c r="I18"/>
      <c r="J18"/>
    </row>
    <row r="19" spans="1:10" s="206" customFormat="1" x14ac:dyDescent="0.2">
      <c r="A19" s="163"/>
      <c r="B19" s="191"/>
      <c r="C19" s="191"/>
      <c r="D19" s="191"/>
      <c r="E19" s="191"/>
      <c r="F19" s="191"/>
      <c r="G19" s="159"/>
      <c r="H19" s="106"/>
      <c r="I19" s="106"/>
      <c r="J19" s="106"/>
    </row>
    <row r="20" spans="1:10" s="162" customFormat="1" x14ac:dyDescent="0.2">
      <c r="A20" s="144" t="s">
        <v>181</v>
      </c>
      <c r="B20" s="32"/>
      <c r="C20" s="32"/>
      <c r="D20" s="32"/>
      <c r="E20" s="32"/>
      <c r="F20" s="32"/>
      <c r="H20"/>
      <c r="I20"/>
      <c r="J20"/>
    </row>
    <row r="21" spans="1:10" s="162" customFormat="1" x14ac:dyDescent="0.2">
      <c r="A21" s="144" t="s">
        <v>180</v>
      </c>
      <c r="B21" s="32"/>
      <c r="C21" s="32"/>
      <c r="D21" s="32"/>
      <c r="E21" s="32"/>
      <c r="F21" s="32"/>
      <c r="H21" s="208"/>
      <c r="I21" s="207"/>
      <c r="J21" s="207"/>
    </row>
    <row r="22" spans="1:10" s="162" customFormat="1" x14ac:dyDescent="0.2">
      <c r="A22" s="27"/>
      <c r="B22" s="214"/>
      <c r="C22" s="214"/>
      <c r="D22" s="214"/>
      <c r="E22" s="214"/>
      <c r="F22" s="32"/>
      <c r="H22" s="207"/>
      <c r="I22" s="207"/>
      <c r="J22" s="207"/>
    </row>
    <row r="23" spans="1:10" x14ac:dyDescent="0.2">
      <c r="B23" s="215"/>
      <c r="C23" s="215"/>
      <c r="D23" s="215"/>
      <c r="E23" s="215"/>
      <c r="J23" s="206"/>
    </row>
    <row r="24" spans="1:10" x14ac:dyDescent="0.2">
      <c r="A24" s="26" t="s">
        <v>42</v>
      </c>
      <c r="B24" s="215"/>
      <c r="C24" s="215"/>
      <c r="D24" s="215"/>
      <c r="E24" s="215"/>
      <c r="J24" s="206"/>
    </row>
    <row r="25" spans="1:10" x14ac:dyDescent="0.2">
      <c r="A25" s="26"/>
      <c r="B25" s="214"/>
      <c r="C25" s="214"/>
      <c r="D25" s="214"/>
      <c r="E25" s="214"/>
      <c r="J25" s="206"/>
    </row>
    <row r="26" spans="1:10" x14ac:dyDescent="0.2">
      <c r="B26" s="215"/>
      <c r="C26" s="215"/>
      <c r="D26" s="215"/>
      <c r="E26" s="215"/>
      <c r="J26" s="206"/>
    </row>
    <row r="27" spans="1:10" x14ac:dyDescent="0.2">
      <c r="B27" s="215"/>
      <c r="C27" s="215"/>
      <c r="D27" s="215"/>
      <c r="E27" s="215"/>
    </row>
    <row r="28" spans="1:10" x14ac:dyDescent="0.2">
      <c r="B28" s="215"/>
      <c r="C28" s="215"/>
      <c r="D28" s="215"/>
      <c r="E28" s="215"/>
    </row>
    <row r="29" spans="1:10" x14ac:dyDescent="0.2">
      <c r="B29" s="215"/>
      <c r="C29" s="215"/>
      <c r="D29" s="215"/>
      <c r="E29" s="215"/>
    </row>
    <row r="30" spans="1:10" x14ac:dyDescent="0.2">
      <c r="B30" s="214"/>
      <c r="C30" s="214"/>
      <c r="D30" s="214"/>
      <c r="E30" s="214"/>
    </row>
    <row r="31" spans="1:10" x14ac:dyDescent="0.2">
      <c r="B31" s="215"/>
      <c r="C31" s="215"/>
      <c r="D31" s="215"/>
      <c r="E31" s="215"/>
    </row>
    <row r="32" spans="1:10" x14ac:dyDescent="0.2">
      <c r="B32" s="215"/>
      <c r="C32" s="215"/>
      <c r="D32" s="215"/>
      <c r="E32" s="215"/>
    </row>
    <row r="33" spans="2:5" x14ac:dyDescent="0.2">
      <c r="B33" s="214"/>
      <c r="C33" s="214"/>
      <c r="D33" s="214"/>
      <c r="E33" s="214"/>
    </row>
    <row r="34" spans="2:5" x14ac:dyDescent="0.2">
      <c r="B34" s="214"/>
      <c r="C34" s="214"/>
      <c r="D34" s="214"/>
      <c r="E34" s="214"/>
    </row>
    <row r="35" spans="2:5" x14ac:dyDescent="0.2">
      <c r="B35" s="215"/>
      <c r="C35" s="215"/>
      <c r="D35" s="215"/>
      <c r="E35" s="215"/>
    </row>
    <row r="36" spans="2:5" x14ac:dyDescent="0.2">
      <c r="B36" s="215"/>
      <c r="C36" s="215"/>
      <c r="D36" s="215"/>
      <c r="E36" s="215"/>
    </row>
    <row r="37" spans="2:5" x14ac:dyDescent="0.2">
      <c r="B37" s="215"/>
      <c r="C37" s="215"/>
      <c r="D37" s="215"/>
      <c r="E37" s="215"/>
    </row>
    <row r="38" spans="2:5" x14ac:dyDescent="0.2">
      <c r="B38" s="214"/>
      <c r="C38" s="214"/>
      <c r="D38" s="214"/>
      <c r="E38" s="214"/>
    </row>
    <row r="39" spans="2:5" x14ac:dyDescent="0.2">
      <c r="B39" s="215"/>
      <c r="C39" s="215"/>
      <c r="D39" s="215"/>
      <c r="E39" s="215"/>
    </row>
    <row r="40" spans="2:5" x14ac:dyDescent="0.2">
      <c r="B40" s="215"/>
      <c r="C40" s="215"/>
      <c r="D40" s="215"/>
      <c r="E40" s="215"/>
    </row>
    <row r="41" spans="2:5" x14ac:dyDescent="0.2">
      <c r="B41" s="215"/>
      <c r="C41" s="215"/>
      <c r="D41" s="215"/>
      <c r="E41" s="215"/>
    </row>
    <row r="42" spans="2:5" x14ac:dyDescent="0.2">
      <c r="B42" s="214"/>
      <c r="C42" s="214"/>
      <c r="D42" s="214"/>
      <c r="E42" s="214"/>
    </row>
    <row r="43" spans="2:5" x14ac:dyDescent="0.2">
      <c r="B43" s="216"/>
      <c r="C43" s="216"/>
      <c r="D43" s="216"/>
      <c r="E43" s="216"/>
    </row>
    <row r="44" spans="2:5" x14ac:dyDescent="0.2">
      <c r="B44" s="216"/>
      <c r="C44" s="216"/>
      <c r="D44" s="216"/>
      <c r="E44" s="216"/>
    </row>
    <row r="45" spans="2:5" x14ac:dyDescent="0.2">
      <c r="B45" s="216"/>
      <c r="C45" s="216"/>
      <c r="D45" s="216"/>
      <c r="E45" s="216"/>
    </row>
    <row r="46" spans="2:5" x14ac:dyDescent="0.2">
      <c r="B46" s="215"/>
      <c r="C46" s="215"/>
      <c r="D46" s="215"/>
      <c r="E46" s="215"/>
    </row>
  </sheetData>
  <pageMargins left="0.51181102362204722" right="0.51181102362204722" top="0.51181102362204722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8"/>
  <sheetViews>
    <sheetView showGridLines="0" tabSelected="1" zoomScaleNormal="100" workbookViewId="0">
      <selection activeCell="A2" sqref="A2"/>
    </sheetView>
  </sheetViews>
  <sheetFormatPr baseColWidth="10" defaultColWidth="11.42578125" defaultRowHeight="12.75" x14ac:dyDescent="0.2"/>
  <cols>
    <col min="1" max="1" width="18.42578125" style="2" customWidth="1"/>
    <col min="2" max="3" width="11.140625" style="2" customWidth="1"/>
    <col min="4" max="4" width="11.85546875" style="2" customWidth="1"/>
    <col min="5" max="6" width="12.140625" style="2" customWidth="1"/>
    <col min="7" max="7" width="17.42578125" style="2" bestFit="1" customWidth="1"/>
    <col min="8" max="8" width="12.28515625" style="2" customWidth="1"/>
    <col min="9" max="9" width="11.28515625" style="2" bestFit="1" customWidth="1"/>
    <col min="10" max="11" width="11.140625" style="2" customWidth="1"/>
    <col min="12" max="12" width="7.7109375" style="2" bestFit="1" customWidth="1"/>
    <col min="13" max="13" width="7.7109375" style="2" customWidth="1"/>
    <col min="14" max="14" width="7.140625" style="2" customWidth="1"/>
    <col min="15" max="15" width="8" style="2" bestFit="1" customWidth="1"/>
    <col min="16" max="16" width="10" style="2" bestFit="1" customWidth="1"/>
    <col min="17" max="17" width="7.140625" style="2" customWidth="1"/>
    <col min="18" max="16384" width="11.42578125" style="2"/>
  </cols>
  <sheetData>
    <row r="1" spans="1:33" x14ac:dyDescent="0.2">
      <c r="A1" s="1" t="s">
        <v>215</v>
      </c>
      <c r="B1" s="1"/>
      <c r="C1" s="1"/>
      <c r="J1" s="1"/>
      <c r="K1" s="1"/>
    </row>
    <row r="2" spans="1:33" ht="18" x14ac:dyDescent="0.25">
      <c r="A2" s="4" t="s">
        <v>55</v>
      </c>
      <c r="B2" s="4"/>
      <c r="C2" s="4"/>
      <c r="I2" s="4"/>
      <c r="J2" s="4"/>
      <c r="K2" s="3"/>
    </row>
    <row r="3" spans="1:33" ht="18.75" x14ac:dyDescent="0.25">
      <c r="A3" s="6" t="s">
        <v>163</v>
      </c>
      <c r="B3" s="6"/>
      <c r="C3" s="6"/>
      <c r="D3" s="7"/>
      <c r="E3" s="7"/>
      <c r="F3" s="7"/>
      <c r="G3" s="7"/>
      <c r="H3" s="7"/>
      <c r="I3" s="6"/>
      <c r="J3" s="6"/>
      <c r="K3" s="3"/>
    </row>
    <row r="4" spans="1:33" ht="15.75" x14ac:dyDescent="0.25">
      <c r="A4" s="8"/>
      <c r="B4" s="369"/>
      <c r="C4" s="369"/>
      <c r="D4" s="370"/>
      <c r="E4" s="370"/>
      <c r="F4" s="370"/>
      <c r="G4" s="370"/>
      <c r="H4" s="370"/>
      <c r="I4" s="8"/>
      <c r="J4" s="8"/>
      <c r="K4" s="3"/>
    </row>
    <row r="5" spans="1:33" ht="15.75" x14ac:dyDescent="0.25">
      <c r="A5" s="114"/>
      <c r="B5" s="409" t="s">
        <v>92</v>
      </c>
      <c r="C5" s="410"/>
      <c r="D5" s="410"/>
      <c r="E5" s="410"/>
      <c r="F5" s="410"/>
      <c r="G5" s="410"/>
      <c r="H5" s="411"/>
      <c r="I5" s="404" t="s">
        <v>149</v>
      </c>
      <c r="J5" s="405"/>
      <c r="K5" s="405"/>
      <c r="L5" s="33"/>
      <c r="M5" s="33"/>
      <c r="N5" s="3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ht="15.75" x14ac:dyDescent="0.25">
      <c r="A6" s="367"/>
      <c r="B6" s="371"/>
      <c r="C6" s="372"/>
      <c r="D6" s="406">
        <v>2020</v>
      </c>
      <c r="E6" s="407"/>
      <c r="F6" s="407"/>
      <c r="G6" s="407"/>
      <c r="H6" s="408"/>
      <c r="I6" s="373"/>
      <c r="J6" s="373"/>
      <c r="K6" s="368"/>
      <c r="L6" s="33"/>
      <c r="M6" s="33"/>
      <c r="N6" s="3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14.25" x14ac:dyDescent="0.2">
      <c r="A7" s="115"/>
      <c r="B7" s="116"/>
      <c r="C7" s="112"/>
      <c r="D7" s="117" t="s">
        <v>0</v>
      </c>
      <c r="E7" s="11" t="s">
        <v>1</v>
      </c>
      <c r="F7" s="11" t="s">
        <v>2</v>
      </c>
      <c r="G7" s="11" t="s">
        <v>3</v>
      </c>
      <c r="H7" s="118" t="s">
        <v>112</v>
      </c>
      <c r="I7" s="373"/>
      <c r="J7" s="373"/>
      <c r="K7" s="368"/>
      <c r="L7" s="33"/>
      <c r="M7" s="33"/>
      <c r="N7" s="33"/>
      <c r="O7" s="3"/>
      <c r="P7" s="3"/>
      <c r="Q7" s="3"/>
      <c r="R7"/>
      <c r="S7"/>
      <c r="T7" s="27"/>
      <c r="U7" s="27"/>
      <c r="V7" s="27"/>
      <c r="W7" s="27"/>
      <c r="X7" s="27"/>
      <c r="Y7" s="27"/>
      <c r="Z7" s="27"/>
      <c r="AA7" s="27"/>
      <c r="AB7" s="3"/>
      <c r="AC7" s="3"/>
      <c r="AD7" s="3"/>
      <c r="AE7" s="3"/>
      <c r="AF7" s="3"/>
      <c r="AG7" s="3"/>
    </row>
    <row r="8" spans="1:33" ht="16.5" x14ac:dyDescent="0.2">
      <c r="A8" s="115"/>
      <c r="B8" s="116">
        <v>2007</v>
      </c>
      <c r="C8" s="112">
        <v>2013</v>
      </c>
      <c r="D8" s="117"/>
      <c r="E8" s="11" t="s">
        <v>167</v>
      </c>
      <c r="F8" s="11" t="s">
        <v>5</v>
      </c>
      <c r="G8" s="11" t="s">
        <v>6</v>
      </c>
      <c r="H8" s="118" t="s">
        <v>128</v>
      </c>
      <c r="I8" s="116">
        <v>2007</v>
      </c>
      <c r="J8" s="112">
        <v>2013</v>
      </c>
      <c r="K8" s="112">
        <v>2020</v>
      </c>
      <c r="L8" s="167"/>
      <c r="M8" s="167"/>
      <c r="N8" s="168"/>
      <c r="O8" s="206"/>
      <c r="P8" s="206"/>
      <c r="Q8" s="3"/>
      <c r="R8"/>
      <c r="S8"/>
      <c r="T8" s="27"/>
      <c r="U8" s="27"/>
      <c r="V8" s="27"/>
      <c r="W8" s="27"/>
      <c r="X8" s="27"/>
      <c r="Y8" s="27"/>
      <c r="Z8" s="27"/>
      <c r="AA8" s="27"/>
      <c r="AB8" s="3"/>
      <c r="AC8" s="3"/>
      <c r="AD8" s="3"/>
      <c r="AE8" s="3"/>
      <c r="AF8" s="3"/>
      <c r="AG8" s="3"/>
    </row>
    <row r="9" spans="1:33" ht="14.25" x14ac:dyDescent="0.2">
      <c r="A9" s="119" t="s">
        <v>8</v>
      </c>
      <c r="B9" s="120" t="s">
        <v>4</v>
      </c>
      <c r="C9" s="113" t="s">
        <v>4</v>
      </c>
      <c r="D9" s="121" t="s">
        <v>4</v>
      </c>
      <c r="E9" s="122" t="s">
        <v>4</v>
      </c>
      <c r="F9" s="122" t="s">
        <v>4</v>
      </c>
      <c r="G9" s="122" t="s">
        <v>4</v>
      </c>
      <c r="H9" s="123" t="s">
        <v>7</v>
      </c>
      <c r="I9" s="124" t="s">
        <v>4</v>
      </c>
      <c r="J9" s="125" t="s">
        <v>4</v>
      </c>
      <c r="K9" s="126" t="s">
        <v>4</v>
      </c>
      <c r="L9"/>
      <c r="M9"/>
      <c r="N9" s="106"/>
      <c r="O9" s="186"/>
      <c r="P9" s="186"/>
      <c r="Q9" s="186"/>
      <c r="R9"/>
      <c r="S9"/>
      <c r="T9" s="27"/>
      <c r="U9" s="27"/>
      <c r="V9" s="27"/>
      <c r="W9" s="27"/>
      <c r="X9" s="27"/>
      <c r="Y9" s="27"/>
      <c r="Z9" s="27"/>
      <c r="AA9" s="27"/>
      <c r="AB9" s="3"/>
      <c r="AC9" s="3"/>
      <c r="AD9" s="3"/>
      <c r="AE9" s="3"/>
      <c r="AF9" s="3"/>
      <c r="AG9" s="3"/>
    </row>
    <row r="10" spans="1:33" x14ac:dyDescent="0.2">
      <c r="A10" s="14" t="s">
        <v>168</v>
      </c>
      <c r="B10" s="222">
        <v>6770.7999999999993</v>
      </c>
      <c r="C10" s="222">
        <v>9257.7999999999993</v>
      </c>
      <c r="D10" s="246">
        <f t="shared" ref="D10:D11" si="0">E10+F10+G10</f>
        <v>14882.5128</v>
      </c>
      <c r="E10" s="222">
        <v>9341</v>
      </c>
      <c r="F10" s="272">
        <v>2999.5127999999995</v>
      </c>
      <c r="G10" s="230">
        <v>2542</v>
      </c>
      <c r="H10" s="231">
        <v>11990.760938311989</v>
      </c>
      <c r="I10" s="227">
        <f t="shared" ref="I10:I21" si="1">B10/$B$22*$I$22</f>
        <v>9061.3159850169322</v>
      </c>
      <c r="J10" s="227">
        <f t="shared" ref="J10:J21" si="2">C10/$C$22*$J$22</f>
        <v>9745.4341054691977</v>
      </c>
      <c r="K10" s="228">
        <f t="shared" ref="K10:K21" si="3">D10/$D$22*$K$22</f>
        <v>13206.023324129781</v>
      </c>
      <c r="L10" s="193"/>
      <c r="M10" s="193"/>
      <c r="N10" s="106"/>
      <c r="O10" s="106"/>
      <c r="P10" s="106"/>
      <c r="Q10" s="186"/>
      <c r="R10" s="193"/>
      <c r="S10" s="193"/>
      <c r="T10" s="27"/>
      <c r="U10" s="27"/>
      <c r="V10" s="27"/>
      <c r="W10" s="27"/>
      <c r="X10" s="27"/>
      <c r="Y10" s="27"/>
      <c r="Z10" s="27"/>
      <c r="AA10" s="27"/>
      <c r="AB10" s="3"/>
      <c r="AC10" s="3"/>
      <c r="AD10" s="3"/>
      <c r="AE10" s="3"/>
      <c r="AF10" s="3"/>
      <c r="AG10" s="3"/>
    </row>
    <row r="11" spans="1:33" x14ac:dyDescent="0.2">
      <c r="A11" s="14" t="s">
        <v>11</v>
      </c>
      <c r="B11" s="222">
        <v>11085.5</v>
      </c>
      <c r="C11" s="222">
        <v>15342.3</v>
      </c>
      <c r="D11" s="246">
        <f t="shared" si="0"/>
        <v>22738.176100000001</v>
      </c>
      <c r="E11" s="222">
        <v>9810</v>
      </c>
      <c r="F11" s="272">
        <v>4089.1760999999997</v>
      </c>
      <c r="G11" s="230">
        <v>8839</v>
      </c>
      <c r="H11" s="231">
        <v>32787.848344758568</v>
      </c>
      <c r="I11" s="227">
        <f t="shared" si="1"/>
        <v>14835.649901327053</v>
      </c>
      <c r="J11" s="227">
        <f t="shared" si="2"/>
        <v>16150.421663498897</v>
      </c>
      <c r="K11" s="228">
        <f t="shared" si="3"/>
        <v>20176.759661498181</v>
      </c>
      <c r="L11"/>
      <c r="M11"/>
      <c r="N11" s="106"/>
      <c r="O11" s="106"/>
      <c r="P11" s="106"/>
      <c r="Q11" s="186"/>
      <c r="R11"/>
      <c r="S11"/>
      <c r="T11" s="27"/>
      <c r="U11" s="27"/>
      <c r="V11" s="27"/>
      <c r="W11" s="27"/>
      <c r="X11" s="27"/>
      <c r="Y11" s="27"/>
      <c r="Z11" s="27"/>
      <c r="AA11" s="27"/>
      <c r="AB11" s="3"/>
      <c r="AC11" s="3"/>
      <c r="AD11" s="3"/>
      <c r="AE11" s="3"/>
      <c r="AF11" s="3"/>
      <c r="AG11" s="3"/>
    </row>
    <row r="12" spans="1:33" x14ac:dyDescent="0.2">
      <c r="A12" s="14" t="s">
        <v>115</v>
      </c>
      <c r="B12" s="222">
        <v>749.3</v>
      </c>
      <c r="C12" s="222">
        <v>981.09999999999991</v>
      </c>
      <c r="D12" s="246">
        <f t="shared" ref="D12:D20" si="4">E12+F12+G12</f>
        <v>1556.04829</v>
      </c>
      <c r="E12" s="222">
        <v>799</v>
      </c>
      <c r="F12" s="272">
        <v>279.04828999999995</v>
      </c>
      <c r="G12" s="230">
        <v>478</v>
      </c>
      <c r="H12" s="231">
        <v>4189.8522826716207</v>
      </c>
      <c r="I12" s="227">
        <f t="shared" si="1"/>
        <v>1002.7831375277939</v>
      </c>
      <c r="J12" s="227">
        <f t="shared" si="2"/>
        <v>1032.7772689921828</v>
      </c>
      <c r="K12" s="228">
        <f t="shared" si="3"/>
        <v>1380.7621258160289</v>
      </c>
      <c r="L12" s="193"/>
      <c r="M12" s="193"/>
      <c r="N12" s="106"/>
      <c r="O12" s="106"/>
      <c r="P12" s="106"/>
      <c r="Q12" s="186"/>
      <c r="R12" s="193"/>
      <c r="S12" s="193"/>
      <c r="T12" s="35"/>
      <c r="U12" s="35"/>
      <c r="V12" s="35"/>
      <c r="W12" s="35"/>
      <c r="X12" s="35"/>
      <c r="Y12" s="35"/>
      <c r="Z12" s="35"/>
      <c r="AA12" s="35"/>
      <c r="AB12" s="3"/>
      <c r="AC12" s="3"/>
      <c r="AD12" s="3"/>
      <c r="AE12" s="3"/>
      <c r="AF12" s="3"/>
      <c r="AG12" s="3"/>
    </row>
    <row r="13" spans="1:33" x14ac:dyDescent="0.2">
      <c r="A13" s="14" t="s">
        <v>169</v>
      </c>
      <c r="B13" s="222">
        <v>1456.3000000000002</v>
      </c>
      <c r="C13" s="222">
        <v>2533.3999999999996</v>
      </c>
      <c r="D13" s="246">
        <f t="shared" si="4"/>
        <v>3775.1128399999998</v>
      </c>
      <c r="E13" s="222">
        <v>3040</v>
      </c>
      <c r="F13" s="272">
        <v>356.11283999999995</v>
      </c>
      <c r="G13" s="230">
        <v>379</v>
      </c>
      <c r="H13" s="231">
        <v>9001.3086438592636</v>
      </c>
      <c r="I13" s="227">
        <f t="shared" si="1"/>
        <v>1948.9564702812313</v>
      </c>
      <c r="J13" s="227">
        <f t="shared" si="2"/>
        <v>2666.841232560183</v>
      </c>
      <c r="K13" s="228">
        <f t="shared" si="3"/>
        <v>3349.8528700248667</v>
      </c>
      <c r="L13" s="193"/>
      <c r="M13" s="193"/>
      <c r="N13" s="106"/>
      <c r="O13" s="106"/>
      <c r="P13" s="106"/>
      <c r="Q13" s="186"/>
      <c r="R13" s="193"/>
      <c r="S13" s="193"/>
      <c r="T13" s="27"/>
      <c r="U13" s="27"/>
      <c r="V13" s="27"/>
      <c r="W13" s="27"/>
      <c r="X13" s="27"/>
      <c r="Y13" s="27"/>
      <c r="Z13" s="27"/>
      <c r="AA13" s="27"/>
      <c r="AB13" s="3"/>
      <c r="AC13" s="3"/>
      <c r="AD13" s="3"/>
      <c r="AE13" s="3"/>
      <c r="AF13" s="3"/>
      <c r="AG13" s="3"/>
    </row>
    <row r="14" spans="1:33" x14ac:dyDescent="0.2">
      <c r="A14" s="18" t="s">
        <v>170</v>
      </c>
      <c r="B14" s="226">
        <v>951</v>
      </c>
      <c r="C14" s="226">
        <v>1269.97</v>
      </c>
      <c r="D14" s="246">
        <f t="shared" si="4"/>
        <v>1859.03837</v>
      </c>
      <c r="E14" s="222">
        <v>982</v>
      </c>
      <c r="F14" s="341">
        <v>262.03836999999999</v>
      </c>
      <c r="G14" s="234">
        <v>615</v>
      </c>
      <c r="H14" s="231">
        <v>6050.9465841663114</v>
      </c>
      <c r="I14" s="227">
        <f t="shared" si="1"/>
        <v>1272.7168874802244</v>
      </c>
      <c r="J14" s="227">
        <f t="shared" si="2"/>
        <v>1336.8628562858041</v>
      </c>
      <c r="K14" s="228">
        <f t="shared" si="3"/>
        <v>1649.620894307056</v>
      </c>
      <c r="L14"/>
      <c r="M14"/>
      <c r="N14" s="187"/>
      <c r="O14" s="187"/>
      <c r="P14" s="106"/>
      <c r="Q14" s="186"/>
      <c r="R14" s="44"/>
      <c r="S14"/>
      <c r="T14" s="27"/>
      <c r="U14" s="27"/>
      <c r="V14" s="27"/>
      <c r="W14" s="27"/>
      <c r="X14" s="27"/>
      <c r="Y14" s="27"/>
      <c r="Z14" s="27"/>
      <c r="AA14" s="27"/>
      <c r="AB14" s="3"/>
      <c r="AC14" s="3"/>
      <c r="AD14" s="3"/>
      <c r="AE14" s="3"/>
      <c r="AF14" s="3"/>
      <c r="AG14" s="3"/>
    </row>
    <row r="15" spans="1:33" x14ac:dyDescent="0.2">
      <c r="A15" s="14" t="s">
        <v>18</v>
      </c>
      <c r="B15" s="222">
        <v>2037.9</v>
      </c>
      <c r="C15" s="222">
        <v>2695.2</v>
      </c>
      <c r="D15" s="246">
        <f t="shared" si="4"/>
        <v>4301.5426800000005</v>
      </c>
      <c r="E15" s="222">
        <v>3082</v>
      </c>
      <c r="F15" s="272">
        <v>341.5426799999999</v>
      </c>
      <c r="G15" s="230">
        <v>878</v>
      </c>
      <c r="H15" s="231">
        <v>8963.5640519116805</v>
      </c>
      <c r="I15" s="227">
        <f t="shared" si="1"/>
        <v>2727.3078285972128</v>
      </c>
      <c r="J15" s="227">
        <f t="shared" si="2"/>
        <v>2837.163689111947</v>
      </c>
      <c r="K15" s="228">
        <f t="shared" si="3"/>
        <v>3816.981293765105</v>
      </c>
      <c r="L15"/>
      <c r="M15"/>
      <c r="N15" s="106"/>
      <c r="O15" s="106"/>
      <c r="P15" s="106"/>
      <c r="Q15" s="186"/>
      <c r="R15" s="44"/>
      <c r="S15"/>
      <c r="T15" s="27"/>
      <c r="U15" s="27"/>
      <c r="V15" s="27"/>
      <c r="W15" s="27"/>
      <c r="X15" s="27"/>
      <c r="Y15" s="27"/>
      <c r="Z15" s="27"/>
      <c r="AA15" s="27"/>
      <c r="AB15" s="3"/>
      <c r="AC15" s="3"/>
      <c r="AD15" s="3"/>
      <c r="AE15" s="3"/>
      <c r="AF15" s="3"/>
      <c r="AG15" s="3"/>
    </row>
    <row r="16" spans="1:33" x14ac:dyDescent="0.2">
      <c r="A16" s="14" t="s">
        <v>171</v>
      </c>
      <c r="B16" s="222">
        <v>4734.6000000000004</v>
      </c>
      <c r="C16" s="222">
        <v>5762.4</v>
      </c>
      <c r="D16" s="246">
        <f t="shared" si="4"/>
        <v>9957.3889100000015</v>
      </c>
      <c r="E16" s="222">
        <v>3549</v>
      </c>
      <c r="F16" s="272">
        <v>2342.388910000001</v>
      </c>
      <c r="G16" s="230">
        <v>4066</v>
      </c>
      <c r="H16" s="231">
        <v>15643.211265437192</v>
      </c>
      <c r="I16" s="227">
        <f t="shared" si="1"/>
        <v>6336.2832549567511</v>
      </c>
      <c r="J16" s="227">
        <f t="shared" si="2"/>
        <v>6065.9216541031037</v>
      </c>
      <c r="K16" s="228">
        <f t="shared" si="3"/>
        <v>8835.7061713994462</v>
      </c>
      <c r="L16" s="193"/>
      <c r="M16" s="193"/>
      <c r="N16" s="106"/>
      <c r="O16" s="106"/>
      <c r="P16" s="106"/>
      <c r="Q16" s="186"/>
      <c r="R16" s="106"/>
      <c r="S16" s="193"/>
      <c r="T16" s="27"/>
      <c r="U16" s="27"/>
      <c r="V16" s="27"/>
      <c r="W16" s="27"/>
      <c r="X16" s="27"/>
      <c r="Y16" s="27"/>
      <c r="Z16" s="27"/>
      <c r="AA16" s="27"/>
      <c r="AB16" s="3"/>
      <c r="AC16" s="3"/>
      <c r="AD16" s="3"/>
      <c r="AE16" s="3"/>
      <c r="AF16" s="3"/>
      <c r="AG16" s="3"/>
    </row>
    <row r="17" spans="1:33" x14ac:dyDescent="0.2">
      <c r="A17" s="14" t="s">
        <v>21</v>
      </c>
      <c r="B17" s="222">
        <v>765.4</v>
      </c>
      <c r="C17" s="222">
        <v>959</v>
      </c>
      <c r="D17" s="246">
        <f t="shared" si="4"/>
        <v>1816.07735</v>
      </c>
      <c r="E17" s="222">
        <v>1281</v>
      </c>
      <c r="F17" s="272">
        <v>185.07735000000002</v>
      </c>
      <c r="G17" s="230">
        <v>350</v>
      </c>
      <c r="H17" s="231">
        <v>6846.9727188411916</v>
      </c>
      <c r="I17" s="227">
        <f t="shared" si="1"/>
        <v>1024.3296589667336</v>
      </c>
      <c r="J17" s="227">
        <f t="shared" si="2"/>
        <v>1009.5132004520472</v>
      </c>
      <c r="K17" s="228">
        <f t="shared" si="3"/>
        <v>1611.4993593369395</v>
      </c>
      <c r="L17"/>
      <c r="M17"/>
      <c r="N17" s="106"/>
      <c r="O17" s="106"/>
      <c r="P17" s="106"/>
      <c r="Q17" s="186"/>
      <c r="R17"/>
      <c r="S17"/>
      <c r="T17" s="27"/>
      <c r="U17" s="27"/>
      <c r="V17" s="27"/>
      <c r="W17" s="27"/>
      <c r="X17" s="27"/>
      <c r="Y17" s="27"/>
      <c r="Z17" s="27"/>
      <c r="AA17" s="27"/>
      <c r="AB17" s="3"/>
      <c r="AC17" s="3"/>
      <c r="AD17" s="3"/>
      <c r="AE17" s="3"/>
      <c r="AF17" s="3"/>
      <c r="AG17" s="3"/>
    </row>
    <row r="18" spans="1:33" x14ac:dyDescent="0.2">
      <c r="A18" s="14" t="s">
        <v>147</v>
      </c>
      <c r="B18" s="222">
        <v>6217</v>
      </c>
      <c r="C18" s="222">
        <v>8844</v>
      </c>
      <c r="D18" s="246">
        <f t="shared" si="4"/>
        <v>12135.995640000001</v>
      </c>
      <c r="E18" s="222">
        <v>3949</v>
      </c>
      <c r="F18" s="272">
        <v>3190.9956400000001</v>
      </c>
      <c r="G18" s="230">
        <v>4996</v>
      </c>
      <c r="H18" s="231">
        <v>25892.775452206311</v>
      </c>
      <c r="I18" s="227">
        <f t="shared" si="1"/>
        <v>8320.1691792476922</v>
      </c>
      <c r="J18" s="227">
        <f t="shared" si="2"/>
        <v>9309.8381071928106</v>
      </c>
      <c r="K18" s="228">
        <f t="shared" si="3"/>
        <v>10768.896599462512</v>
      </c>
      <c r="L18"/>
      <c r="M18"/>
      <c r="N18" s="106"/>
      <c r="O18" s="106"/>
      <c r="P18" s="106"/>
      <c r="Q18" s="186"/>
      <c r="R18"/>
      <c r="S18"/>
      <c r="T18" s="27"/>
      <c r="U18" s="27"/>
      <c r="V18" s="27"/>
      <c r="W18" s="27"/>
      <c r="X18" s="27"/>
      <c r="Y18" s="27"/>
      <c r="Z18" s="27"/>
      <c r="AA18" s="27"/>
      <c r="AB18" s="3"/>
      <c r="AC18" s="3"/>
      <c r="AD18" s="3"/>
      <c r="AE18" s="3"/>
      <c r="AF18" s="3"/>
      <c r="AG18" s="3"/>
    </row>
    <row r="19" spans="1:33" x14ac:dyDescent="0.2">
      <c r="A19" s="14" t="s">
        <v>22</v>
      </c>
      <c r="B19" s="222">
        <v>420.1</v>
      </c>
      <c r="C19" s="222">
        <v>647.70000000000005</v>
      </c>
      <c r="D19" s="246">
        <f t="shared" si="4"/>
        <v>1200.6080099999999</v>
      </c>
      <c r="E19" s="222">
        <v>555</v>
      </c>
      <c r="F19" s="342">
        <v>155.60801000000004</v>
      </c>
      <c r="G19" s="227">
        <v>490</v>
      </c>
      <c r="H19" s="231">
        <v>4976.9229589404522</v>
      </c>
      <c r="I19" s="227">
        <f t="shared" si="1"/>
        <v>562.21699729804652</v>
      </c>
      <c r="J19" s="227">
        <f t="shared" si="2"/>
        <v>681.81616259936493</v>
      </c>
      <c r="K19" s="228">
        <f t="shared" si="3"/>
        <v>1065.3615821648773</v>
      </c>
      <c r="L19"/>
      <c r="M19"/>
      <c r="N19" s="106"/>
      <c r="O19" s="106"/>
      <c r="P19" s="106"/>
      <c r="Q19" s="186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3"/>
      <c r="AC19" s="3"/>
      <c r="AD19" s="3"/>
      <c r="AE19" s="3"/>
      <c r="AF19" s="3"/>
      <c r="AG19" s="3"/>
    </row>
    <row r="20" spans="1:33" x14ac:dyDescent="0.2">
      <c r="A20" s="18" t="s">
        <v>172</v>
      </c>
      <c r="B20" s="226">
        <v>1625.6999999999998</v>
      </c>
      <c r="C20" s="226">
        <v>2306.5</v>
      </c>
      <c r="D20" s="246">
        <f t="shared" si="4"/>
        <v>3360.9097499999998</v>
      </c>
      <c r="E20" s="222">
        <v>489</v>
      </c>
      <c r="F20" s="342">
        <v>741.90975000000003</v>
      </c>
      <c r="G20" s="227">
        <v>2130</v>
      </c>
      <c r="H20" s="231">
        <v>13813.225665917284</v>
      </c>
      <c r="I20" s="227">
        <f t="shared" si="1"/>
        <v>2175.6633480300738</v>
      </c>
      <c r="J20" s="227">
        <f t="shared" si="2"/>
        <v>2427.9897777295587</v>
      </c>
      <c r="K20" s="228">
        <f t="shared" si="3"/>
        <v>2982.3090458753168</v>
      </c>
      <c r="L20" s="193"/>
      <c r="M20" s="193"/>
      <c r="N20" s="106"/>
      <c r="O20" s="187"/>
      <c r="P20" s="106"/>
      <c r="Q20" s="186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3"/>
      <c r="AC20" s="3"/>
      <c r="AD20" s="3"/>
      <c r="AE20" s="3"/>
      <c r="AF20" s="3"/>
      <c r="AG20" s="3"/>
    </row>
    <row r="21" spans="1:33" x14ac:dyDescent="0.2">
      <c r="A21" s="18" t="s">
        <v>25</v>
      </c>
      <c r="B21" s="245">
        <v>114.9</v>
      </c>
      <c r="C21" s="226">
        <v>120.5</v>
      </c>
      <c r="D21" s="246">
        <f>F21+G21</f>
        <v>108.26525999999998</v>
      </c>
      <c r="E21" s="223" t="s">
        <v>26</v>
      </c>
      <c r="F21" s="342">
        <v>54.265259999999991</v>
      </c>
      <c r="G21" s="227">
        <v>54</v>
      </c>
      <c r="H21" s="232" t="s">
        <v>26</v>
      </c>
      <c r="I21" s="227">
        <f t="shared" si="1"/>
        <v>153.76989523814697</v>
      </c>
      <c r="J21" s="227">
        <f t="shared" si="2"/>
        <v>126.84707054689434</v>
      </c>
      <c r="K21" s="228">
        <f t="shared" si="3"/>
        <v>96.069364627253989</v>
      </c>
      <c r="L21"/>
      <c r="M21"/>
      <c r="N21" s="187"/>
      <c r="O21" s="187"/>
      <c r="P21" s="106"/>
      <c r="Q21" s="186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3"/>
      <c r="AC21" s="3"/>
      <c r="AD21" s="3"/>
      <c r="AE21" s="3"/>
      <c r="AF21" s="3"/>
      <c r="AG21" s="3"/>
    </row>
    <row r="22" spans="1:33" x14ac:dyDescent="0.2">
      <c r="A22" s="20" t="s">
        <v>27</v>
      </c>
      <c r="B22" s="61">
        <v>36788.200000000004</v>
      </c>
      <c r="C22" s="225">
        <v>50748.248439999996</v>
      </c>
      <c r="D22" s="224">
        <v>77690.275999999998</v>
      </c>
      <c r="E22" s="224">
        <v>36876.299999999996</v>
      </c>
      <c r="F22" s="224">
        <v>14997.676000000001</v>
      </c>
      <c r="G22" s="224">
        <v>25816.3</v>
      </c>
      <c r="H22" s="233">
        <v>14441.982390659163</v>
      </c>
      <c r="I22" s="224">
        <v>49233.399999999994</v>
      </c>
      <c r="J22" s="224">
        <v>53421.3</v>
      </c>
      <c r="K22" s="229">
        <v>68938.600000000006</v>
      </c>
      <c r="L22"/>
      <c r="M22"/>
      <c r="N22" s="106"/>
      <c r="O22" s="106"/>
      <c r="P22" s="106"/>
      <c r="Q22" s="186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3"/>
      <c r="AC22" s="3"/>
      <c r="AD22" s="3"/>
      <c r="AE22" s="3"/>
      <c r="AF22" s="3"/>
      <c r="AG22" s="3"/>
    </row>
    <row r="23" spans="1:33" x14ac:dyDescent="0.2">
      <c r="A23" s="60"/>
      <c r="B23" s="36"/>
      <c r="C23" s="36"/>
      <c r="D23" s="36"/>
      <c r="E23" s="36"/>
      <c r="F23" s="36"/>
      <c r="G23" s="36"/>
      <c r="H23" s="266"/>
      <c r="I23" s="335"/>
      <c r="J23" s="335"/>
      <c r="K23" s="266"/>
      <c r="L23"/>
      <c r="M23"/>
      <c r="N23" s="186"/>
      <c r="O23" s="186"/>
      <c r="P23" s="186"/>
      <c r="Q23" s="186"/>
      <c r="R23" s="27"/>
      <c r="S23" s="27"/>
      <c r="AA23" s="27"/>
      <c r="AB23" s="3"/>
      <c r="AC23" s="3"/>
      <c r="AD23" s="3"/>
      <c r="AE23" s="3"/>
      <c r="AF23" s="3"/>
      <c r="AG23" s="3"/>
    </row>
    <row r="24" spans="1:33" x14ac:dyDescent="0.2">
      <c r="A24" s="144" t="s">
        <v>164</v>
      </c>
      <c r="B24" s="36"/>
      <c r="C24" s="36"/>
      <c r="D24" s="36"/>
      <c r="E24" s="36"/>
      <c r="F24" s="36"/>
      <c r="G24" s="36"/>
      <c r="H24" s="266"/>
      <c r="I24" s="335"/>
      <c r="J24" s="335"/>
      <c r="K24" s="266"/>
      <c r="L24" s="193"/>
      <c r="M24" s="193"/>
      <c r="N24" s="186"/>
      <c r="O24" s="186"/>
      <c r="P24" s="186"/>
      <c r="Q24" s="186"/>
      <c r="R24" s="27"/>
      <c r="S24" s="27"/>
      <c r="AA24" s="27"/>
      <c r="AB24" s="3"/>
      <c r="AC24" s="3"/>
      <c r="AD24" s="3"/>
      <c r="AE24" s="3"/>
      <c r="AF24" s="3"/>
      <c r="AG24" s="3"/>
    </row>
    <row r="25" spans="1:33" x14ac:dyDescent="0.2">
      <c r="A25" s="142" t="s">
        <v>165</v>
      </c>
      <c r="B25" s="23"/>
      <c r="C25" s="23"/>
      <c r="D25" s="24"/>
      <c r="E25" s="23"/>
      <c r="F25" s="23"/>
      <c r="G25" s="23"/>
      <c r="H25" s="25"/>
      <c r="I25" s="23"/>
      <c r="J25" s="23"/>
      <c r="K25" s="17"/>
      <c r="L25" s="3"/>
      <c r="M25" s="3"/>
      <c r="N25" s="3"/>
      <c r="O25" s="134"/>
      <c r="P25" s="3"/>
      <c r="Q25" s="3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3"/>
      <c r="AC25" s="3"/>
      <c r="AD25" s="3"/>
      <c r="AE25" s="3"/>
      <c r="AF25" s="3"/>
      <c r="AG25" s="3"/>
    </row>
    <row r="26" spans="1:33" x14ac:dyDescent="0.2">
      <c r="A26" s="142" t="s">
        <v>113</v>
      </c>
      <c r="B26" s="23"/>
      <c r="C26" s="23"/>
      <c r="D26" s="24"/>
      <c r="E26" s="23"/>
      <c r="F26" s="23"/>
      <c r="G26" s="23"/>
      <c r="H26" s="25"/>
      <c r="I26" s="23"/>
      <c r="J26" s="23"/>
      <c r="K26" s="17"/>
      <c r="L26" s="3"/>
      <c r="M26" s="3"/>
      <c r="N26" s="3"/>
      <c r="O26" s="134"/>
      <c r="P26" s="3"/>
      <c r="Q26" s="3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3"/>
      <c r="AC26" s="3"/>
      <c r="AD26" s="3"/>
      <c r="AE26" s="3"/>
      <c r="AF26" s="3"/>
      <c r="AG26" s="3"/>
    </row>
    <row r="27" spans="1:33" x14ac:dyDescent="0.2">
      <c r="A27" s="43" t="s">
        <v>166</v>
      </c>
      <c r="B27" s="23"/>
      <c r="C27" s="23"/>
      <c r="D27" s="24"/>
      <c r="E27" s="23"/>
      <c r="F27" s="23"/>
      <c r="G27" s="23"/>
      <c r="H27" s="25"/>
      <c r="I27" s="23"/>
      <c r="J27" s="23"/>
      <c r="K27" s="17"/>
      <c r="L27" s="3"/>
      <c r="M27" s="3"/>
      <c r="N27" s="3"/>
      <c r="O27" s="134"/>
      <c r="P27" s="3"/>
      <c r="Q27" s="3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3"/>
      <c r="AC27" s="3"/>
      <c r="AD27" s="3"/>
      <c r="AE27" s="3"/>
      <c r="AF27" s="3"/>
      <c r="AG27" s="3"/>
    </row>
    <row r="28" spans="1:33" x14ac:dyDescent="0.2">
      <c r="A28" s="166" t="s">
        <v>127</v>
      </c>
      <c r="B28" s="23"/>
      <c r="C28" s="23"/>
      <c r="D28" s="24"/>
      <c r="E28" s="23"/>
      <c r="F28" s="23"/>
      <c r="G28" s="23"/>
      <c r="H28" s="25"/>
      <c r="I28" s="23"/>
      <c r="J28" s="23"/>
      <c r="K28" s="17"/>
      <c r="L28" s="3"/>
      <c r="M28" s="3"/>
      <c r="N28" s="3"/>
      <c r="O28" s="3"/>
      <c r="P28" s="3"/>
      <c r="Q28" s="3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3"/>
      <c r="AC28" s="3"/>
      <c r="AD28" s="3"/>
      <c r="AE28" s="3"/>
      <c r="AF28" s="3"/>
      <c r="AG28" s="3"/>
    </row>
    <row r="29" spans="1:33" x14ac:dyDescent="0.2">
      <c r="A29" s="26" t="s">
        <v>28</v>
      </c>
      <c r="B29" s="26"/>
      <c r="C29" s="26"/>
      <c r="D29" s="27"/>
      <c r="E29" s="28"/>
      <c r="F29" s="29"/>
      <c r="G29" s="29"/>
      <c r="H29" s="30"/>
      <c r="I29" s="26"/>
      <c r="J29" s="26"/>
      <c r="K29" s="3"/>
      <c r="L29" s="3"/>
      <c r="M29" s="3"/>
      <c r="N29" s="3"/>
      <c r="O29" s="3"/>
      <c r="P29" s="3"/>
      <c r="Q29" s="3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3"/>
      <c r="AC29" s="3"/>
      <c r="AD29" s="3"/>
      <c r="AE29" s="3"/>
      <c r="AF29" s="3"/>
      <c r="AG29" s="3"/>
    </row>
    <row r="30" spans="1:33" x14ac:dyDescent="0.2">
      <c r="F30" s="30"/>
      <c r="K30" s="3"/>
      <c r="L30" s="3"/>
      <c r="M30" s="3"/>
      <c r="N30" s="3"/>
      <c r="O30" s="3"/>
      <c r="P30" s="3"/>
      <c r="Q30" s="3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3"/>
      <c r="AC30" s="3"/>
      <c r="AD30" s="3"/>
      <c r="AE30" s="3"/>
      <c r="AF30" s="3"/>
      <c r="AG30" s="3"/>
    </row>
    <row r="31" spans="1:33" x14ac:dyDescent="0.2">
      <c r="A31" s="166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x14ac:dyDescent="0.2">
      <c r="A32" s="166"/>
      <c r="E32" s="15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4:33" x14ac:dyDescent="0.2"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4:33" x14ac:dyDescent="0.2"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8" spans="4:33" x14ac:dyDescent="0.2">
      <c r="D38" s="15"/>
    </row>
  </sheetData>
  <sortState xmlns:xlrd2="http://schemas.microsoft.com/office/spreadsheetml/2017/richdata2" ref="J47:N67">
    <sortCondition ref="N47:N67"/>
  </sortState>
  <mergeCells count="3">
    <mergeCell ref="I5:K5"/>
    <mergeCell ref="D6:H6"/>
    <mergeCell ref="B5:H5"/>
  </mergeCells>
  <pageMargins left="0.47244094488188981" right="0.27559055118110237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457B-D35B-4F6D-B632-FE6135FCFD4B}">
  <sheetPr>
    <pageSetUpPr fitToPage="1"/>
  </sheetPr>
  <dimension ref="A1:P30"/>
  <sheetViews>
    <sheetView showRuler="0" zoomScaleNormal="100" zoomScaleSheetLayoutView="110" workbookViewId="0">
      <selection activeCell="D45" sqref="D45"/>
    </sheetView>
  </sheetViews>
  <sheetFormatPr baseColWidth="10" defaultColWidth="9.140625" defaultRowHeight="11.25" x14ac:dyDescent="0.2"/>
  <cols>
    <col min="1" max="1" width="19.42578125" style="278" customWidth="1"/>
    <col min="2" max="2" width="11.42578125" style="278" customWidth="1"/>
    <col min="3" max="9" width="10.85546875" style="278" customWidth="1"/>
    <col min="10" max="16" width="9.28515625" style="278" customWidth="1"/>
    <col min="17" max="16384" width="9.140625" style="278"/>
  </cols>
  <sheetData>
    <row r="1" spans="1:15" ht="12" x14ac:dyDescent="0.2">
      <c r="A1" s="1" t="s">
        <v>159</v>
      </c>
    </row>
    <row r="2" spans="1:15" s="280" customFormat="1" ht="18" x14ac:dyDescent="0.25">
      <c r="A2" s="4" t="s">
        <v>56</v>
      </c>
      <c r="B2" s="279"/>
      <c r="C2" s="279"/>
      <c r="D2" s="279"/>
      <c r="E2" s="279"/>
      <c r="F2" s="279"/>
      <c r="G2" s="279"/>
      <c r="H2" s="279"/>
      <c r="I2" s="279"/>
    </row>
    <row r="3" spans="1:15" s="280" customFormat="1" ht="15.75" x14ac:dyDescent="0.25">
      <c r="A3" s="9" t="s">
        <v>158</v>
      </c>
      <c r="B3" s="279"/>
      <c r="C3" s="279"/>
      <c r="D3" s="279"/>
      <c r="E3" s="279"/>
      <c r="F3" s="279"/>
      <c r="G3" s="279"/>
      <c r="H3" s="279"/>
      <c r="I3" s="279"/>
    </row>
    <row r="4" spans="1:15" ht="12.75" x14ac:dyDescent="0.2">
      <c r="A4" s="281"/>
      <c r="B4" s="281"/>
      <c r="C4" s="281"/>
      <c r="D4" s="281"/>
      <c r="E4" s="281"/>
      <c r="F4" s="281"/>
      <c r="G4" s="281"/>
      <c r="H4" s="281"/>
      <c r="I4" s="281"/>
      <c r="J4" s="282"/>
    </row>
    <row r="5" spans="1:15" ht="14.25" x14ac:dyDescent="0.2">
      <c r="A5" s="178"/>
      <c r="B5" s="283" t="s">
        <v>27</v>
      </c>
      <c r="C5" s="412" t="s">
        <v>120</v>
      </c>
      <c r="D5" s="413"/>
      <c r="E5" s="412" t="s">
        <v>29</v>
      </c>
      <c r="F5" s="413"/>
      <c r="G5" s="412" t="s">
        <v>139</v>
      </c>
      <c r="H5" s="413"/>
      <c r="I5" s="412" t="s">
        <v>30</v>
      </c>
      <c r="J5" s="414"/>
    </row>
    <row r="6" spans="1:15" ht="14.25" x14ac:dyDescent="0.2">
      <c r="A6" s="179" t="s">
        <v>8</v>
      </c>
      <c r="B6" s="283" t="s">
        <v>121</v>
      </c>
      <c r="C6" s="283" t="s">
        <v>121</v>
      </c>
      <c r="D6" s="283" t="s">
        <v>58</v>
      </c>
      <c r="E6" s="283" t="s">
        <v>121</v>
      </c>
      <c r="F6" s="283" t="s">
        <v>58</v>
      </c>
      <c r="G6" s="283" t="s">
        <v>121</v>
      </c>
      <c r="H6" s="283" t="s">
        <v>58</v>
      </c>
      <c r="I6" s="283" t="s">
        <v>121</v>
      </c>
      <c r="J6" s="284" t="s">
        <v>58</v>
      </c>
    </row>
    <row r="7" spans="1:15" ht="12.75" x14ac:dyDescent="0.2">
      <c r="A7" s="180" t="s">
        <v>9</v>
      </c>
      <c r="B7" s="354">
        <v>1401.3636200000001</v>
      </c>
      <c r="C7" s="354">
        <v>766.2059999999999</v>
      </c>
      <c r="D7" s="354">
        <v>54.675745043245797</v>
      </c>
      <c r="E7" s="354">
        <v>427.51447000000002</v>
      </c>
      <c r="F7" s="354">
        <v>30.507033570630298</v>
      </c>
      <c r="G7" s="354">
        <v>87.793750000000003</v>
      </c>
      <c r="H7" s="354">
        <v>6.2648800601802401</v>
      </c>
      <c r="I7" s="355">
        <v>119.3494</v>
      </c>
      <c r="J7" s="355">
        <v>8.5166617926045483</v>
      </c>
      <c r="K7" s="59"/>
      <c r="L7" s="285"/>
      <c r="M7" s="285"/>
      <c r="N7" s="285"/>
      <c r="O7" s="285"/>
    </row>
    <row r="8" spans="1:15" ht="12.75" x14ac:dyDescent="0.2">
      <c r="A8" s="286" t="s">
        <v>10</v>
      </c>
      <c r="B8" s="356">
        <v>10772.451979999998</v>
      </c>
      <c r="C8" s="356">
        <v>4854.9234099999994</v>
      </c>
      <c r="D8" s="356">
        <v>45.067951279927634</v>
      </c>
      <c r="E8" s="356">
        <v>4079.2364999999986</v>
      </c>
      <c r="F8" s="356">
        <v>37.867298063369965</v>
      </c>
      <c r="G8" s="356">
        <v>280.03619999999995</v>
      </c>
      <c r="H8" s="356">
        <v>2.5995585825762948</v>
      </c>
      <c r="I8" s="307">
        <v>1557.8558700000001</v>
      </c>
      <c r="J8" s="307">
        <v>14.461478899068625</v>
      </c>
      <c r="K8" s="59"/>
      <c r="L8" s="285"/>
      <c r="M8" s="285"/>
      <c r="N8" s="285"/>
      <c r="O8" s="285"/>
    </row>
    <row r="9" spans="1:15" ht="12.75" x14ac:dyDescent="0.2">
      <c r="A9" s="286" t="s">
        <v>11</v>
      </c>
      <c r="B9" s="356">
        <v>21608.925190000016</v>
      </c>
      <c r="C9" s="356">
        <v>7360.4711299999999</v>
      </c>
      <c r="D9" s="356">
        <v>34.062180628059245</v>
      </c>
      <c r="E9" s="356">
        <v>11147.142790000009</v>
      </c>
      <c r="F9" s="356">
        <v>51.58582711535594</v>
      </c>
      <c r="G9" s="356">
        <v>1373.82402</v>
      </c>
      <c r="H9" s="356">
        <v>6.3576693792978007</v>
      </c>
      <c r="I9" s="307">
        <v>1727.8872500000002</v>
      </c>
      <c r="J9" s="307">
        <v>7.9961739642636935</v>
      </c>
      <c r="K9" s="59"/>
      <c r="L9" s="285"/>
      <c r="M9" s="285"/>
      <c r="N9" s="285"/>
      <c r="O9" s="285"/>
    </row>
    <row r="10" spans="1:15" ht="12.75" x14ac:dyDescent="0.2">
      <c r="A10" s="286" t="s">
        <v>12</v>
      </c>
      <c r="B10" s="356">
        <v>575.30862999999977</v>
      </c>
      <c r="C10" s="356">
        <v>127.3212</v>
      </c>
      <c r="D10" s="356">
        <v>22.130938658090361</v>
      </c>
      <c r="E10" s="356">
        <v>395.33807999999993</v>
      </c>
      <c r="F10" s="356">
        <v>68.717564692189669</v>
      </c>
      <c r="G10" s="356">
        <v>13.63095</v>
      </c>
      <c r="H10" s="356">
        <v>2.3693282682027568</v>
      </c>
      <c r="I10" s="307">
        <v>38.818399999999997</v>
      </c>
      <c r="J10" s="307">
        <v>6.7474044322957605</v>
      </c>
      <c r="K10" s="59"/>
      <c r="L10" s="285"/>
      <c r="M10" s="285"/>
      <c r="N10" s="285"/>
      <c r="O10" s="285"/>
    </row>
    <row r="11" spans="1:15" ht="12.75" x14ac:dyDescent="0.2">
      <c r="A11" s="286" t="s">
        <v>13</v>
      </c>
      <c r="B11" s="356">
        <v>934.07938000000013</v>
      </c>
      <c r="C11" s="356">
        <v>449.76800000000003</v>
      </c>
      <c r="D11" s="356">
        <v>48.150939805565557</v>
      </c>
      <c r="E11" s="356">
        <v>312.94038000000012</v>
      </c>
      <c r="F11" s="356">
        <v>33.502546646517352</v>
      </c>
      <c r="G11" s="356">
        <v>57.7</v>
      </c>
      <c r="H11" s="356">
        <v>6.1772051964148904</v>
      </c>
      <c r="I11" s="307">
        <v>113.87100000000001</v>
      </c>
      <c r="J11" s="307">
        <v>12.190719807988909</v>
      </c>
      <c r="K11" s="59"/>
      <c r="L11" s="285"/>
      <c r="M11" s="285"/>
      <c r="N11" s="285"/>
      <c r="O11" s="285"/>
    </row>
    <row r="12" spans="1:15" ht="12.75" x14ac:dyDescent="0.2">
      <c r="A12" s="286" t="s">
        <v>14</v>
      </c>
      <c r="B12" s="356">
        <v>2433.4236700000001</v>
      </c>
      <c r="C12" s="356">
        <v>1777.1418000000001</v>
      </c>
      <c r="D12" s="356">
        <v>73.030513424733797</v>
      </c>
      <c r="E12" s="356">
        <v>396.9635199999999</v>
      </c>
      <c r="F12" s="356">
        <v>16.312963701877685</v>
      </c>
      <c r="G12" s="356">
        <v>72.161249999999995</v>
      </c>
      <c r="H12" s="356">
        <v>2.9654207316886989</v>
      </c>
      <c r="I12" s="307">
        <v>187.25710000000001</v>
      </c>
      <c r="J12" s="307">
        <v>7.6952115781794799</v>
      </c>
      <c r="K12" s="59"/>
      <c r="L12" s="285"/>
      <c r="M12" s="285"/>
      <c r="N12" s="285"/>
      <c r="O12" s="285"/>
    </row>
    <row r="13" spans="1:15" ht="12.75" x14ac:dyDescent="0.2">
      <c r="A13" s="286" t="s">
        <v>15</v>
      </c>
      <c r="B13" s="356">
        <v>2381.83142</v>
      </c>
      <c r="C13" s="356">
        <v>1833.2275</v>
      </c>
      <c r="D13" s="356">
        <v>76.967139009359443</v>
      </c>
      <c r="E13" s="356">
        <v>417.27321999999992</v>
      </c>
      <c r="F13" s="356">
        <v>17.519007285578589</v>
      </c>
      <c r="G13" s="356">
        <v>101.92099999999999</v>
      </c>
      <c r="H13" s="356">
        <v>4.2791021708832773</v>
      </c>
      <c r="I13" s="307">
        <v>29.709699999999998</v>
      </c>
      <c r="J13" s="307">
        <v>1.2473468840208681</v>
      </c>
      <c r="K13" s="59"/>
      <c r="L13" s="285"/>
      <c r="M13" s="285"/>
      <c r="N13" s="285"/>
      <c r="O13" s="285"/>
    </row>
    <row r="14" spans="1:15" ht="12.75" x14ac:dyDescent="0.2">
      <c r="A14" s="286" t="s">
        <v>16</v>
      </c>
      <c r="B14" s="356">
        <v>1307.7360000000001</v>
      </c>
      <c r="C14" s="356">
        <v>754.38659999999993</v>
      </c>
      <c r="D14" s="356">
        <v>57.686459652406896</v>
      </c>
      <c r="E14" s="356">
        <v>374.16871000000003</v>
      </c>
      <c r="F14" s="356">
        <v>28.611945377354452</v>
      </c>
      <c r="G14" s="356">
        <v>32.149000000000001</v>
      </c>
      <c r="H14" s="356">
        <v>2.458370802669652</v>
      </c>
      <c r="I14" s="307">
        <v>147.03169</v>
      </c>
      <c r="J14" s="307">
        <v>11.243224167568988</v>
      </c>
      <c r="K14" s="59"/>
      <c r="L14" s="285"/>
      <c r="M14" s="285"/>
      <c r="N14" s="285"/>
      <c r="O14" s="285"/>
    </row>
    <row r="15" spans="1:15" ht="12.75" x14ac:dyDescent="0.2">
      <c r="A15" s="286" t="s">
        <v>17</v>
      </c>
      <c r="B15" s="356">
        <v>1956.8031499999993</v>
      </c>
      <c r="C15" s="356">
        <v>840.52960000000007</v>
      </c>
      <c r="D15" s="356">
        <v>42.954223576346983</v>
      </c>
      <c r="E15" s="356">
        <v>895.99148999999954</v>
      </c>
      <c r="F15" s="356">
        <v>45.788534733297006</v>
      </c>
      <c r="G15" s="356">
        <v>105.49896</v>
      </c>
      <c r="H15" s="356">
        <v>5.3913936105427895</v>
      </c>
      <c r="I15" s="307">
        <v>114.5831</v>
      </c>
      <c r="J15" s="307">
        <v>5.8556273276645143</v>
      </c>
      <c r="K15" s="59"/>
      <c r="L15" s="285"/>
      <c r="M15" s="285"/>
      <c r="N15" s="285"/>
      <c r="O15" s="285"/>
    </row>
    <row r="16" spans="1:15" ht="12.75" x14ac:dyDescent="0.2">
      <c r="A16" s="286" t="s">
        <v>18</v>
      </c>
      <c r="B16" s="356">
        <v>4435.1532699999998</v>
      </c>
      <c r="C16" s="356">
        <v>2576.1159000000002</v>
      </c>
      <c r="D16" s="356">
        <v>58.08403324920495</v>
      </c>
      <c r="E16" s="356">
        <v>1121.9650600000002</v>
      </c>
      <c r="F16" s="356">
        <v>25.297097793420797</v>
      </c>
      <c r="G16" s="356">
        <v>283.34683999999999</v>
      </c>
      <c r="H16" s="356">
        <v>6.3886594836890493</v>
      </c>
      <c r="I16" s="307">
        <v>454.12647000000004</v>
      </c>
      <c r="J16" s="307">
        <v>10.239250874863227</v>
      </c>
      <c r="K16" s="59"/>
      <c r="L16" s="285"/>
      <c r="M16" s="285"/>
      <c r="N16" s="285"/>
      <c r="O16" s="285"/>
    </row>
    <row r="17" spans="1:16" ht="12.75" x14ac:dyDescent="0.2">
      <c r="A17" s="286" t="s">
        <v>19</v>
      </c>
      <c r="B17" s="356">
        <v>9450.3270500000035</v>
      </c>
      <c r="C17" s="356">
        <v>2679.22415</v>
      </c>
      <c r="D17" s="356">
        <v>28.350597136212329</v>
      </c>
      <c r="E17" s="356">
        <v>5799.5448200000001</v>
      </c>
      <c r="F17" s="356">
        <v>61.36872077882213</v>
      </c>
      <c r="G17" s="356">
        <v>426.98009999999999</v>
      </c>
      <c r="H17" s="356">
        <v>4.5181515702147035</v>
      </c>
      <c r="I17" s="307">
        <v>544.67797999999993</v>
      </c>
      <c r="J17" s="307">
        <v>5.7635886791875608</v>
      </c>
      <c r="K17" s="59"/>
      <c r="L17" s="285"/>
      <c r="M17" s="285"/>
      <c r="N17" s="285"/>
      <c r="O17" s="285"/>
    </row>
    <row r="18" spans="1:16" ht="12.75" x14ac:dyDescent="0.2">
      <c r="A18" s="286" t="s">
        <v>20</v>
      </c>
      <c r="B18" s="356">
        <v>626.71647999999993</v>
      </c>
      <c r="C18" s="356">
        <v>467.52100000000002</v>
      </c>
      <c r="D18" s="356">
        <v>74.598485107651882</v>
      </c>
      <c r="E18" s="356">
        <v>110.53908</v>
      </c>
      <c r="F18" s="356">
        <v>17.637812875129757</v>
      </c>
      <c r="G18" s="356">
        <v>33.861400000000003</v>
      </c>
      <c r="H18" s="356">
        <v>5.4029854137551974</v>
      </c>
      <c r="I18" s="307">
        <v>14.495000000000001</v>
      </c>
      <c r="J18" s="307">
        <v>2.3128480680769719</v>
      </c>
      <c r="K18" s="59"/>
      <c r="L18" s="285"/>
      <c r="M18" s="285"/>
      <c r="N18" s="285"/>
      <c r="O18" s="285"/>
    </row>
    <row r="19" spans="1:16" ht="12.75" x14ac:dyDescent="0.2">
      <c r="A19" s="286" t="s">
        <v>21</v>
      </c>
      <c r="B19" s="356">
        <v>1995.2200200000002</v>
      </c>
      <c r="C19" s="356">
        <v>1261.1273999999999</v>
      </c>
      <c r="D19" s="356">
        <v>63.207435137905236</v>
      </c>
      <c r="E19" s="356">
        <v>532.39562000000035</v>
      </c>
      <c r="F19" s="356">
        <v>26.683554428247984</v>
      </c>
      <c r="G19" s="356">
        <v>140.47740000000002</v>
      </c>
      <c r="H19" s="356">
        <v>7.0406971958912088</v>
      </c>
      <c r="I19" s="307">
        <v>60.919599999999996</v>
      </c>
      <c r="J19" s="307">
        <v>3.0532773022195312</v>
      </c>
      <c r="K19" s="59"/>
      <c r="L19" s="285"/>
      <c r="M19" s="285"/>
      <c r="N19" s="285"/>
      <c r="O19" s="285"/>
    </row>
    <row r="20" spans="1:16" ht="12.75" x14ac:dyDescent="0.2">
      <c r="A20" s="286" t="s">
        <v>147</v>
      </c>
      <c r="B20" s="356">
        <v>12629.226819999998</v>
      </c>
      <c r="C20" s="356">
        <v>4729.0099699999992</v>
      </c>
      <c r="D20" s="356">
        <v>37.444968226487205</v>
      </c>
      <c r="E20" s="356">
        <v>6454.5093299999999</v>
      </c>
      <c r="F20" s="356">
        <v>51.107715634487285</v>
      </c>
      <c r="G20" s="356">
        <v>463.90012000000002</v>
      </c>
      <c r="H20" s="356">
        <v>3.6732266084995384</v>
      </c>
      <c r="I20" s="307">
        <v>981.60840000000007</v>
      </c>
      <c r="J20" s="307">
        <v>7.7725138204462167</v>
      </c>
      <c r="K20" s="59"/>
      <c r="L20" s="285"/>
      <c r="M20" s="285"/>
      <c r="N20" s="285"/>
      <c r="O20" s="285"/>
    </row>
    <row r="21" spans="1:16" ht="12.75" x14ac:dyDescent="0.2">
      <c r="A21" s="286" t="s">
        <v>22</v>
      </c>
      <c r="B21" s="356">
        <v>1217.8563799999997</v>
      </c>
      <c r="C21" s="356">
        <v>486.19966999999997</v>
      </c>
      <c r="D21" s="356">
        <v>39.922578555609327</v>
      </c>
      <c r="E21" s="356">
        <v>634.78062999999975</v>
      </c>
      <c r="F21" s="356">
        <v>52.12278232676335</v>
      </c>
      <c r="G21" s="356">
        <v>44.33408</v>
      </c>
      <c r="H21" s="356">
        <v>3.6403372949444179</v>
      </c>
      <c r="I21" s="307">
        <v>51.942000000000007</v>
      </c>
      <c r="J21" s="307">
        <v>4.26503492965238</v>
      </c>
      <c r="K21" s="59"/>
      <c r="L21" s="285"/>
      <c r="M21" s="285"/>
      <c r="N21" s="285"/>
      <c r="O21" s="285"/>
    </row>
    <row r="22" spans="1:16" ht="12.75" x14ac:dyDescent="0.2">
      <c r="A22" s="286" t="s">
        <v>23</v>
      </c>
      <c r="B22" s="356">
        <v>3288.1372599999982</v>
      </c>
      <c r="C22" s="356">
        <v>415.4982</v>
      </c>
      <c r="D22" s="356">
        <v>12.636279058496488</v>
      </c>
      <c r="E22" s="356">
        <v>2562.0664799999995</v>
      </c>
      <c r="F22" s="356">
        <v>77.918477162355472</v>
      </c>
      <c r="G22" s="356">
        <v>126.83928000000002</v>
      </c>
      <c r="H22" s="356">
        <v>3.8574813023468519</v>
      </c>
      <c r="I22" s="307">
        <v>183.53230000000002</v>
      </c>
      <c r="J22" s="307">
        <v>5.5816495933019574</v>
      </c>
      <c r="K22" s="59"/>
      <c r="L22" s="285"/>
      <c r="M22" s="285"/>
      <c r="N22" s="285"/>
      <c r="O22" s="285"/>
    </row>
    <row r="23" spans="1:16" s="280" customFormat="1" ht="12.75" x14ac:dyDescent="0.2">
      <c r="A23" s="286" t="s">
        <v>24</v>
      </c>
      <c r="B23" s="356">
        <v>252.12350999999995</v>
      </c>
      <c r="C23" s="356">
        <v>110.839</v>
      </c>
      <c r="D23" s="356">
        <v>43.962183455243832</v>
      </c>
      <c r="E23" s="356">
        <v>127.34850999999998</v>
      </c>
      <c r="F23" s="356">
        <v>50.510366922941849</v>
      </c>
      <c r="G23" s="356">
        <v>13.114000000000001</v>
      </c>
      <c r="H23" s="356">
        <v>5.2014189394713739</v>
      </c>
      <c r="I23" s="307">
        <v>1.222</v>
      </c>
      <c r="J23" s="307">
        <v>0.48468308250983816</v>
      </c>
      <c r="K23" s="59"/>
      <c r="L23" s="285"/>
      <c r="M23" s="285"/>
      <c r="N23" s="285"/>
      <c r="O23" s="285"/>
    </row>
    <row r="24" spans="1:16" s="280" customFormat="1" ht="12.75" x14ac:dyDescent="0.2">
      <c r="A24" s="286" t="s">
        <v>25</v>
      </c>
      <c r="B24" s="356">
        <v>114.66173999999998</v>
      </c>
      <c r="C24" s="356">
        <v>3.3088499999999996</v>
      </c>
      <c r="D24" s="356">
        <v>2.8857489865407588</v>
      </c>
      <c r="E24" s="356">
        <v>110.32684</v>
      </c>
      <c r="F24" s="356">
        <v>96.219401519635085</v>
      </c>
      <c r="G24" s="356">
        <v>0.18527000000000002</v>
      </c>
      <c r="H24" s="356">
        <v>0.16157961670562479</v>
      </c>
      <c r="I24" s="307">
        <v>0.84177999999999997</v>
      </c>
      <c r="J24" s="307">
        <v>0.73414200761300163</v>
      </c>
      <c r="K24" s="59"/>
      <c r="L24" s="285"/>
      <c r="M24" s="285"/>
      <c r="N24" s="285"/>
      <c r="O24" s="285"/>
    </row>
    <row r="25" spans="1:16" ht="12.75" x14ac:dyDescent="0.2">
      <c r="A25" s="287" t="s">
        <v>27</v>
      </c>
      <c r="B25" s="357">
        <v>76830.489189999993</v>
      </c>
      <c r="C25" s="357">
        <v>31492.819379999997</v>
      </c>
      <c r="D25" s="357">
        <v>40.99000242224021</v>
      </c>
      <c r="E25" s="357">
        <v>35900.045530000003</v>
      </c>
      <c r="F25" s="357">
        <v>46.726300858530308</v>
      </c>
      <c r="G25" s="357">
        <v>3657.7536200000004</v>
      </c>
      <c r="H25" s="357">
        <v>4.7608100098835271</v>
      </c>
      <c r="I25" s="357">
        <v>6329.7290400000002</v>
      </c>
      <c r="J25" s="358">
        <v>8.2385640215653577</v>
      </c>
      <c r="K25" s="60"/>
      <c r="L25" s="288"/>
      <c r="M25" s="288"/>
      <c r="N25" s="288"/>
      <c r="O25" s="288"/>
      <c r="P25" s="280"/>
    </row>
    <row r="26" spans="1:16" ht="12.75" x14ac:dyDescent="0.2">
      <c r="A26" s="279"/>
      <c r="B26" s="289"/>
      <c r="C26" s="289"/>
      <c r="D26" s="289"/>
      <c r="E26" s="289"/>
      <c r="F26" s="289"/>
      <c r="G26" s="289"/>
      <c r="H26" s="289"/>
      <c r="I26" s="289"/>
      <c r="J26" s="290"/>
    </row>
    <row r="27" spans="1:16" ht="12.75" x14ac:dyDescent="0.2">
      <c r="A27" s="291" t="s">
        <v>141</v>
      </c>
      <c r="B27" s="359"/>
      <c r="C27" s="359"/>
      <c r="D27" s="359"/>
      <c r="E27" s="359"/>
      <c r="F27" s="359"/>
      <c r="G27" s="359"/>
      <c r="H27" s="289"/>
      <c r="I27" s="289"/>
      <c r="J27" s="290"/>
    </row>
    <row r="28" spans="1:16" ht="12.75" x14ac:dyDescent="0.2">
      <c r="A28" s="291" t="s">
        <v>127</v>
      </c>
      <c r="B28" s="359"/>
      <c r="C28" s="359"/>
      <c r="D28" s="359"/>
      <c r="E28" s="359"/>
      <c r="F28" s="359"/>
      <c r="G28" s="359"/>
      <c r="H28" s="289"/>
      <c r="I28" s="289"/>
      <c r="J28" s="290"/>
    </row>
    <row r="29" spans="1:16" ht="11.25" customHeight="1" x14ac:dyDescent="0.2">
      <c r="A29" s="415" t="s">
        <v>140</v>
      </c>
      <c r="B29" s="415"/>
      <c r="C29" s="415"/>
      <c r="D29" s="415"/>
      <c r="E29" s="415"/>
      <c r="F29" s="415"/>
      <c r="G29" s="415"/>
      <c r="H29" s="292"/>
    </row>
    <row r="30" spans="1:16" x14ac:dyDescent="0.2">
      <c r="A30" s="164" t="s">
        <v>28</v>
      </c>
      <c r="B30" s="315"/>
      <c r="C30" s="315"/>
      <c r="D30" s="315"/>
      <c r="E30" s="315"/>
      <c r="F30" s="315"/>
      <c r="G30" s="315"/>
    </row>
  </sheetData>
  <mergeCells count="5">
    <mergeCell ref="C5:D5"/>
    <mergeCell ref="E5:F5"/>
    <mergeCell ref="G5:H5"/>
    <mergeCell ref="I5:J5"/>
    <mergeCell ref="A29:G29"/>
  </mergeCell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4"/>
  <sheetViews>
    <sheetView showGridLines="0" workbookViewId="0">
      <selection activeCell="D45" sqref="D45"/>
    </sheetView>
  </sheetViews>
  <sheetFormatPr baseColWidth="10" defaultRowHeight="12.75" x14ac:dyDescent="0.2"/>
  <cols>
    <col min="1" max="1" width="20.5703125" customWidth="1"/>
    <col min="2" max="2" width="14.7109375" customWidth="1"/>
    <col min="3" max="3" width="11.5703125" customWidth="1"/>
    <col min="4" max="4" width="8.28515625" bestFit="1" customWidth="1"/>
    <col min="5" max="5" width="11.5703125" customWidth="1"/>
    <col min="6" max="6" width="8.28515625" bestFit="1" customWidth="1"/>
    <col min="7" max="7" width="11.5703125" customWidth="1"/>
    <col min="8" max="8" width="8.28515625" bestFit="1" customWidth="1"/>
  </cols>
  <sheetData>
    <row r="1" spans="1:10" x14ac:dyDescent="0.2">
      <c r="A1" s="1" t="s">
        <v>159</v>
      </c>
      <c r="B1" s="2"/>
      <c r="C1" s="2"/>
      <c r="D1" s="2"/>
      <c r="E1" s="2"/>
      <c r="F1" s="2"/>
      <c r="G1" s="2"/>
      <c r="H1" s="2"/>
    </row>
    <row r="2" spans="1:10" ht="18" x14ac:dyDescent="0.25">
      <c r="A2" s="4" t="s">
        <v>57</v>
      </c>
      <c r="B2" s="2"/>
      <c r="C2" s="2"/>
      <c r="D2" s="2"/>
      <c r="E2" s="2"/>
      <c r="F2" s="2"/>
      <c r="G2" s="2"/>
      <c r="H2" s="5"/>
    </row>
    <row r="3" spans="1:10" ht="15.75" x14ac:dyDescent="0.25">
      <c r="A3" s="9" t="s">
        <v>160</v>
      </c>
      <c r="B3" s="9"/>
      <c r="C3" s="9"/>
      <c r="D3" s="9"/>
      <c r="E3" s="9"/>
      <c r="F3" s="9"/>
      <c r="G3" s="9"/>
      <c r="H3" s="9"/>
    </row>
    <row r="4" spans="1:10" ht="15.75" x14ac:dyDescent="0.25">
      <c r="A4" s="9"/>
      <c r="B4" s="9"/>
      <c r="C4" s="9"/>
      <c r="D4" s="9"/>
      <c r="E4" s="9"/>
      <c r="F4" s="9"/>
      <c r="G4" s="9"/>
      <c r="H4" s="9"/>
    </row>
    <row r="5" spans="1:10" ht="15.75" customHeight="1" x14ac:dyDescent="0.2">
      <c r="A5" s="293"/>
      <c r="B5" s="294" t="s">
        <v>83</v>
      </c>
      <c r="C5" s="416" t="s">
        <v>120</v>
      </c>
      <c r="D5" s="417"/>
      <c r="E5" s="416" t="s">
        <v>45</v>
      </c>
      <c r="F5" s="417"/>
      <c r="G5" s="416" t="s">
        <v>46</v>
      </c>
      <c r="H5" s="418"/>
    </row>
    <row r="6" spans="1:10" ht="13.5" customHeight="1" x14ac:dyDescent="0.2">
      <c r="A6" s="295"/>
      <c r="B6" s="296" t="s">
        <v>84</v>
      </c>
      <c r="C6" s="297"/>
      <c r="D6" s="298"/>
      <c r="E6" s="297"/>
      <c r="F6" s="298"/>
      <c r="G6" s="419"/>
      <c r="H6" s="420"/>
    </row>
    <row r="7" spans="1:10" ht="13.5" customHeight="1" x14ac:dyDescent="0.2">
      <c r="A7" s="299" t="s">
        <v>8</v>
      </c>
      <c r="B7" s="300"/>
      <c r="C7" s="300" t="s">
        <v>4</v>
      </c>
      <c r="D7" s="300" t="s">
        <v>58</v>
      </c>
      <c r="E7" s="300" t="s">
        <v>4</v>
      </c>
      <c r="F7" s="300" t="s">
        <v>58</v>
      </c>
      <c r="G7" s="301" t="s">
        <v>4</v>
      </c>
      <c r="H7" s="301" t="s">
        <v>58</v>
      </c>
    </row>
    <row r="8" spans="1:10" x14ac:dyDescent="0.2">
      <c r="A8" s="286" t="s">
        <v>9</v>
      </c>
      <c r="B8" s="302">
        <v>427.51447000000002</v>
      </c>
      <c r="C8" s="302">
        <v>50.6</v>
      </c>
      <c r="D8" s="145">
        <v>11.835856690417987</v>
      </c>
      <c r="E8" s="303">
        <v>200.33199999999999</v>
      </c>
      <c r="F8" s="304">
        <v>46.859700444759213</v>
      </c>
      <c r="G8" s="305">
        <v>176.58247000000003</v>
      </c>
      <c r="H8" s="145">
        <v>41.304442864822803</v>
      </c>
      <c r="J8" s="262"/>
    </row>
    <row r="9" spans="1:10" x14ac:dyDescent="0.2">
      <c r="A9" s="286" t="s">
        <v>10</v>
      </c>
      <c r="B9" s="302">
        <v>4079.2364999999986</v>
      </c>
      <c r="C9" s="302">
        <v>99.3</v>
      </c>
      <c r="D9" s="145">
        <v>2.4342790617803116</v>
      </c>
      <c r="E9" s="306">
        <v>1914.691</v>
      </c>
      <c r="F9" s="230">
        <v>46.93748450230823</v>
      </c>
      <c r="G9" s="253">
        <v>2065.2454999999986</v>
      </c>
      <c r="H9" s="307">
        <v>50.628236435911454</v>
      </c>
      <c r="J9" s="262"/>
    </row>
    <row r="10" spans="1:10" x14ac:dyDescent="0.2">
      <c r="A10" s="286" t="s">
        <v>11</v>
      </c>
      <c r="B10" s="302">
        <v>11147.142790000009</v>
      </c>
      <c r="C10" s="302">
        <v>383.6</v>
      </c>
      <c r="D10" s="145">
        <v>3.4412405692346901</v>
      </c>
      <c r="E10" s="306">
        <v>2966.9079999999999</v>
      </c>
      <c r="F10" s="230">
        <v>26.61586072676474</v>
      </c>
      <c r="G10" s="253">
        <v>7796.6347900000092</v>
      </c>
      <c r="H10" s="307">
        <v>69.942898704000569</v>
      </c>
      <c r="J10" s="262"/>
    </row>
    <row r="11" spans="1:10" x14ac:dyDescent="0.2">
      <c r="A11" s="286" t="s">
        <v>12</v>
      </c>
      <c r="B11" s="302">
        <v>395.33807999999993</v>
      </c>
      <c r="C11" s="302">
        <v>43.2</v>
      </c>
      <c r="D11" s="145">
        <v>10.927356150462412</v>
      </c>
      <c r="E11" s="306">
        <v>83.730999999999995</v>
      </c>
      <c r="F11" s="230">
        <v>21.179593931351111</v>
      </c>
      <c r="G11" s="253">
        <v>268.40707999999995</v>
      </c>
      <c r="H11" s="307">
        <v>67.893049918186477</v>
      </c>
      <c r="J11" s="262"/>
    </row>
    <row r="12" spans="1:10" x14ac:dyDescent="0.2">
      <c r="A12" s="286" t="s">
        <v>13</v>
      </c>
      <c r="B12" s="302">
        <v>312.94038000000012</v>
      </c>
      <c r="C12" s="302">
        <v>25.7</v>
      </c>
      <c r="D12" s="145">
        <v>8.2124269165903065</v>
      </c>
      <c r="E12" s="306">
        <v>98.991</v>
      </c>
      <c r="F12" s="230">
        <v>31.632542914404322</v>
      </c>
      <c r="G12" s="253">
        <v>188.24938000000009</v>
      </c>
      <c r="H12" s="307">
        <v>60.155030169005364</v>
      </c>
      <c r="J12" s="262"/>
    </row>
    <row r="13" spans="1:10" x14ac:dyDescent="0.2">
      <c r="A13" s="286" t="s">
        <v>14</v>
      </c>
      <c r="B13" s="302">
        <v>396.9635199999999</v>
      </c>
      <c r="C13" s="302">
        <v>127.7</v>
      </c>
      <c r="D13" s="145">
        <v>32.169202852695392</v>
      </c>
      <c r="E13" s="306">
        <v>88.960999999999999</v>
      </c>
      <c r="F13" s="230">
        <v>22.410371612988524</v>
      </c>
      <c r="G13" s="253">
        <v>180.30251999999993</v>
      </c>
      <c r="H13" s="307">
        <v>45.420425534316095</v>
      </c>
      <c r="J13" s="262"/>
    </row>
    <row r="14" spans="1:10" x14ac:dyDescent="0.2">
      <c r="A14" s="286" t="s">
        <v>15</v>
      </c>
      <c r="B14" s="302">
        <v>417.27321999999992</v>
      </c>
      <c r="C14" s="302">
        <v>66.099999999999994</v>
      </c>
      <c r="D14" s="145">
        <v>15.840939900240903</v>
      </c>
      <c r="E14" s="306">
        <v>217.87799999999999</v>
      </c>
      <c r="F14" s="230">
        <v>52.214709585244904</v>
      </c>
      <c r="G14" s="253">
        <v>133.29521999999997</v>
      </c>
      <c r="H14" s="307">
        <v>31.944350514514209</v>
      </c>
      <c r="J14" s="262"/>
    </row>
    <row r="15" spans="1:10" x14ac:dyDescent="0.2">
      <c r="A15" s="286" t="s">
        <v>16</v>
      </c>
      <c r="B15" s="302">
        <v>374.16871000000003</v>
      </c>
      <c r="C15" s="302">
        <v>54.7</v>
      </c>
      <c r="D15" s="145">
        <v>14.61907383971257</v>
      </c>
      <c r="E15" s="306">
        <v>78.62</v>
      </c>
      <c r="F15" s="230">
        <v>21.011911979491817</v>
      </c>
      <c r="G15" s="253">
        <v>240.84871000000001</v>
      </c>
      <c r="H15" s="307">
        <v>64.369014180795602</v>
      </c>
      <c r="J15" s="262"/>
    </row>
    <row r="16" spans="1:10" x14ac:dyDescent="0.2">
      <c r="A16" s="286" t="s">
        <v>17</v>
      </c>
      <c r="B16" s="302">
        <v>895.99148999999954</v>
      </c>
      <c r="C16" s="302">
        <v>84.4</v>
      </c>
      <c r="D16" s="308">
        <v>9.4197323235737489</v>
      </c>
      <c r="E16" s="309">
        <v>206.33699999999999</v>
      </c>
      <c r="F16" s="309">
        <v>23.028901758877208</v>
      </c>
      <c r="G16" s="310">
        <v>605.25448999999958</v>
      </c>
      <c r="H16" s="310">
        <v>67.551365917549049</v>
      </c>
      <c r="J16" s="262"/>
    </row>
    <row r="17" spans="1:10" x14ac:dyDescent="0.2">
      <c r="A17" s="286" t="s">
        <v>18</v>
      </c>
      <c r="B17" s="302">
        <v>1121.9650600000002</v>
      </c>
      <c r="C17" s="302">
        <v>111.8</v>
      </c>
      <c r="D17" s="308">
        <v>9.9646596837872981</v>
      </c>
      <c r="E17" s="309">
        <v>204.346</v>
      </c>
      <c r="F17" s="309">
        <v>18.213223146182465</v>
      </c>
      <c r="G17" s="310">
        <v>805.81906000000015</v>
      </c>
      <c r="H17" s="310">
        <v>71.822117170030225</v>
      </c>
      <c r="J17" s="262"/>
    </row>
    <row r="18" spans="1:10" x14ac:dyDescent="0.2">
      <c r="A18" s="286" t="s">
        <v>19</v>
      </c>
      <c r="B18" s="302">
        <v>5799.5448200000001</v>
      </c>
      <c r="C18" s="302">
        <v>142.69999999999999</v>
      </c>
      <c r="D18" s="145">
        <v>2.4605379289059446</v>
      </c>
      <c r="E18" s="306">
        <v>1927.7850000000001</v>
      </c>
      <c r="F18" s="230">
        <v>33.240281088128569</v>
      </c>
      <c r="G18" s="253">
        <v>3729.0598199999999</v>
      </c>
      <c r="H18" s="307">
        <v>64.299180982965481</v>
      </c>
      <c r="J18" s="262"/>
    </row>
    <row r="19" spans="1:10" x14ac:dyDescent="0.2">
      <c r="A19" s="286" t="s">
        <v>20</v>
      </c>
      <c r="B19" s="302">
        <v>110.53908</v>
      </c>
      <c r="C19" s="302">
        <v>32.799999999999997</v>
      </c>
      <c r="D19" s="145">
        <v>29.672763695880221</v>
      </c>
      <c r="E19" s="306">
        <v>64.694000000000003</v>
      </c>
      <c r="F19" s="230">
        <v>58.525907760404735</v>
      </c>
      <c r="G19" s="253">
        <v>13.04508</v>
      </c>
      <c r="H19" s="307">
        <v>11.801328543715037</v>
      </c>
      <c r="J19" s="262"/>
    </row>
    <row r="20" spans="1:10" x14ac:dyDescent="0.2">
      <c r="A20" s="286" t="s">
        <v>21</v>
      </c>
      <c r="B20" s="302">
        <v>532.39562000000035</v>
      </c>
      <c r="C20" s="302">
        <v>61.1</v>
      </c>
      <c r="D20" s="145">
        <v>11.476427999163471</v>
      </c>
      <c r="E20" s="306">
        <v>136.31399999999999</v>
      </c>
      <c r="F20" s="230">
        <v>25.603892083109152</v>
      </c>
      <c r="G20" s="253">
        <v>334.98162000000036</v>
      </c>
      <c r="H20" s="307">
        <v>62.919679917727379</v>
      </c>
      <c r="J20" s="262"/>
    </row>
    <row r="21" spans="1:10" x14ac:dyDescent="0.2">
      <c r="A21" s="286" t="s">
        <v>147</v>
      </c>
      <c r="B21" s="302">
        <v>6454.5093299999999</v>
      </c>
      <c r="C21" s="302">
        <v>159.4</v>
      </c>
      <c r="D21" s="145">
        <v>2.4695912864998526</v>
      </c>
      <c r="E21" s="306">
        <v>1746.8610000000001</v>
      </c>
      <c r="F21" s="230">
        <v>27.064195133791834</v>
      </c>
      <c r="G21" s="253">
        <v>4548.2483299999994</v>
      </c>
      <c r="H21" s="307">
        <v>70.46621357970831</v>
      </c>
      <c r="J21" s="262"/>
    </row>
    <row r="22" spans="1:10" x14ac:dyDescent="0.2">
      <c r="A22" s="286" t="s">
        <v>22</v>
      </c>
      <c r="B22" s="302">
        <v>634.78062999999975</v>
      </c>
      <c r="C22" s="302">
        <v>32.799999999999997</v>
      </c>
      <c r="D22" s="145">
        <v>5.1671393942817705</v>
      </c>
      <c r="E22" s="306">
        <v>121.907</v>
      </c>
      <c r="F22" s="227">
        <v>19.204587260326463</v>
      </c>
      <c r="G22" s="228">
        <v>480.07362999999981</v>
      </c>
      <c r="H22" s="307">
        <v>75.628273345391776</v>
      </c>
      <c r="J22" s="262"/>
    </row>
    <row r="23" spans="1:10" x14ac:dyDescent="0.2">
      <c r="A23" s="286" t="s">
        <v>23</v>
      </c>
      <c r="B23" s="302">
        <v>2562.0664799999995</v>
      </c>
      <c r="C23" s="302">
        <v>38.5</v>
      </c>
      <c r="D23" s="145">
        <v>1.5026932478348496</v>
      </c>
      <c r="E23" s="306">
        <v>601.99800000000005</v>
      </c>
      <c r="F23" s="227">
        <v>23.496579995067112</v>
      </c>
      <c r="G23" s="228">
        <v>1921.5684799999992</v>
      </c>
      <c r="H23" s="307">
        <v>75.000726757098022</v>
      </c>
      <c r="J23" s="262"/>
    </row>
    <row r="24" spans="1:10" x14ac:dyDescent="0.2">
      <c r="A24" s="286" t="s">
        <v>24</v>
      </c>
      <c r="B24" s="302">
        <v>127.34850999999998</v>
      </c>
      <c r="C24" s="302">
        <v>6.6</v>
      </c>
      <c r="D24" s="145">
        <v>5.1826283636926735</v>
      </c>
      <c r="E24" s="306">
        <v>41.720999999999997</v>
      </c>
      <c r="F24" s="227">
        <v>32.761278479033642</v>
      </c>
      <c r="G24" s="228">
        <v>79.027509999999978</v>
      </c>
      <c r="H24" s="307">
        <v>62.056093157273686</v>
      </c>
      <c r="J24" s="262"/>
    </row>
    <row r="25" spans="1:10" x14ac:dyDescent="0.2">
      <c r="A25" s="286" t="s">
        <v>25</v>
      </c>
      <c r="B25" s="302">
        <v>110.32684</v>
      </c>
      <c r="C25" s="302" t="s">
        <v>26</v>
      </c>
      <c r="D25" s="308" t="s">
        <v>26</v>
      </c>
      <c r="E25" s="309">
        <v>57.953000000000003</v>
      </c>
      <c r="F25" s="227">
        <v>52.528469047060533</v>
      </c>
      <c r="G25" s="228">
        <v>52.373839999999994</v>
      </c>
      <c r="H25" s="307">
        <v>47.47153095293946</v>
      </c>
      <c r="J25" s="262"/>
    </row>
    <row r="26" spans="1:10" x14ac:dyDescent="0.2">
      <c r="A26" s="287" t="s">
        <v>27</v>
      </c>
      <c r="B26" s="239">
        <v>35900.045530000003</v>
      </c>
      <c r="C26" s="224">
        <v>1521</v>
      </c>
      <c r="D26" s="233">
        <v>4.2367634289738456</v>
      </c>
      <c r="E26" s="224">
        <v>10760.027999999998</v>
      </c>
      <c r="F26" s="224">
        <v>29.972184829148311</v>
      </c>
      <c r="G26" s="224">
        <v>23619.017530000001</v>
      </c>
      <c r="H26" s="240">
        <v>65.791051741877823</v>
      </c>
      <c r="J26" s="262"/>
    </row>
    <row r="27" spans="1:10" x14ac:dyDescent="0.2">
      <c r="A27" s="311"/>
      <c r="B27" s="312"/>
      <c r="C27" s="313"/>
      <c r="D27" s="311"/>
      <c r="E27" s="313"/>
      <c r="F27" s="311"/>
      <c r="G27" s="313"/>
      <c r="H27" s="311"/>
      <c r="J27" s="262"/>
    </row>
    <row r="28" spans="1:10" x14ac:dyDescent="0.2">
      <c r="A28" s="169"/>
      <c r="B28" s="314"/>
      <c r="C28" s="312"/>
      <c r="D28" s="311"/>
      <c r="E28" s="311"/>
      <c r="F28" s="311"/>
      <c r="G28" s="311"/>
      <c r="H28" s="311"/>
    </row>
    <row r="29" spans="1:10" x14ac:dyDescent="0.2">
      <c r="A29" s="164" t="s">
        <v>28</v>
      </c>
      <c r="B29" s="315"/>
      <c r="C29" s="315"/>
      <c r="D29" s="28"/>
      <c r="E29" s="28"/>
      <c r="F29" s="29"/>
      <c r="G29" s="29"/>
      <c r="H29" s="29"/>
    </row>
    <row r="30" spans="1:10" x14ac:dyDescent="0.2">
      <c r="A30" s="169"/>
      <c r="B30" s="261"/>
      <c r="C30" s="24"/>
      <c r="D30" s="23"/>
      <c r="E30" s="23"/>
      <c r="F30" s="23"/>
      <c r="G30" s="23"/>
      <c r="H30" s="23"/>
    </row>
    <row r="31" spans="1:10" x14ac:dyDescent="0.2">
      <c r="A31" s="166"/>
      <c r="B31" s="21"/>
      <c r="C31" s="21"/>
      <c r="D31" s="62"/>
      <c r="E31" s="21"/>
      <c r="F31" s="62"/>
      <c r="G31" s="21"/>
      <c r="H31" s="22"/>
    </row>
    <row r="32" spans="1:10" x14ac:dyDescent="0.2">
      <c r="A32" s="27"/>
      <c r="B32" s="24"/>
      <c r="C32" s="24"/>
      <c r="D32" s="23"/>
      <c r="E32" s="23"/>
      <c r="F32" s="23"/>
      <c r="G32" s="23"/>
      <c r="H32" s="23"/>
    </row>
    <row r="33" spans="1:8" x14ac:dyDescent="0.2">
      <c r="A33" s="26"/>
      <c r="B33" s="27"/>
      <c r="C33" s="27"/>
      <c r="D33" s="148"/>
      <c r="E33" s="148"/>
      <c r="F33" s="149"/>
      <c r="G33" s="149"/>
      <c r="H33" s="149"/>
    </row>
    <row r="34" spans="1:8" x14ac:dyDescent="0.2">
      <c r="A34" s="43"/>
      <c r="B34" s="33"/>
      <c r="C34" s="33"/>
      <c r="D34" s="33"/>
      <c r="E34" s="33"/>
      <c r="F34" s="33"/>
      <c r="G34" s="33"/>
      <c r="H34" s="33"/>
    </row>
  </sheetData>
  <mergeCells count="3">
    <mergeCell ref="C5:D5"/>
    <mergeCell ref="E5:F5"/>
    <mergeCell ref="G5:H6"/>
  </mergeCells>
  <pageMargins left="0.7" right="0.7" top="0.75" bottom="0.75" header="0.3" footer="0.3"/>
  <pageSetup paperSize="9" orientation="landscape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61"/>
  <sheetViews>
    <sheetView showGridLines="0" zoomScaleNormal="100" workbookViewId="0">
      <selection activeCell="H9" sqref="H9"/>
    </sheetView>
  </sheetViews>
  <sheetFormatPr baseColWidth="10" defaultColWidth="9.140625" defaultRowHeight="11.25" x14ac:dyDescent="0.2"/>
  <cols>
    <col min="1" max="1" width="20" style="27" customWidth="1"/>
    <col min="2" max="3" width="10" style="27" customWidth="1"/>
    <col min="4" max="4" width="17" style="27" customWidth="1"/>
    <col min="5" max="5" width="17.28515625" style="27" customWidth="1"/>
    <col min="6" max="6" width="17.42578125" style="27" customWidth="1"/>
    <col min="7" max="7" width="18.7109375" style="27" customWidth="1"/>
    <col min="8" max="8" width="9.140625" style="27"/>
    <col min="9" max="9" width="11.42578125" style="27" bestFit="1" customWidth="1"/>
    <col min="10" max="10" width="9.140625" style="27"/>
    <col min="11" max="11" width="10.85546875" style="27" bestFit="1" customWidth="1"/>
    <col min="12" max="16384" width="9.140625" style="27"/>
  </cols>
  <sheetData>
    <row r="1" spans="1:23" ht="12" x14ac:dyDescent="0.2">
      <c r="A1" s="1" t="s">
        <v>204</v>
      </c>
      <c r="B1" s="1"/>
      <c r="C1" s="1"/>
    </row>
    <row r="2" spans="1:23" ht="18" x14ac:dyDescent="0.25">
      <c r="A2" s="4" t="s">
        <v>59</v>
      </c>
      <c r="B2" s="4"/>
      <c r="C2" s="4"/>
      <c r="D2" s="31"/>
      <c r="E2" s="31"/>
      <c r="F2" s="31"/>
      <c r="G2" s="31"/>
      <c r="H2" s="31"/>
    </row>
    <row r="3" spans="1:23" ht="18.75" x14ac:dyDescent="0.25">
      <c r="A3" s="173" t="s">
        <v>173</v>
      </c>
      <c r="B3" s="8"/>
      <c r="C3" s="8"/>
      <c r="D3" s="31"/>
      <c r="E3" s="31"/>
      <c r="F3" s="31"/>
      <c r="G3" s="31"/>
      <c r="H3" s="31"/>
    </row>
    <row r="4" spans="1:23" x14ac:dyDescent="0.2">
      <c r="A4" s="37"/>
      <c r="B4" s="37"/>
      <c r="C4" s="37"/>
    </row>
    <row r="5" spans="1:23" ht="15.75" x14ac:dyDescent="0.25">
      <c r="A5" s="181"/>
      <c r="B5" s="424">
        <v>2007</v>
      </c>
      <c r="C5" s="424">
        <v>2013</v>
      </c>
      <c r="D5" s="427">
        <v>2020</v>
      </c>
      <c r="E5" s="428"/>
      <c r="F5" s="428"/>
      <c r="G5" s="428"/>
      <c r="Q5" s="338"/>
    </row>
    <row r="6" spans="1:23" ht="14.25" customHeight="1" x14ac:dyDescent="0.2">
      <c r="A6" s="10"/>
      <c r="B6" s="425"/>
      <c r="C6" s="425"/>
      <c r="D6" s="421" t="s">
        <v>33</v>
      </c>
      <c r="E6" s="422"/>
      <c r="F6" s="423"/>
      <c r="G6" s="429" t="s">
        <v>116</v>
      </c>
    </row>
    <row r="7" spans="1:23" ht="14.25" customHeight="1" x14ac:dyDescent="0.2">
      <c r="A7" s="10"/>
      <c r="B7" s="425"/>
      <c r="C7" s="425"/>
      <c r="D7" s="177" t="s">
        <v>34</v>
      </c>
      <c r="E7" s="175" t="s">
        <v>35</v>
      </c>
      <c r="F7" s="87" t="s">
        <v>87</v>
      </c>
      <c r="G7" s="430"/>
      <c r="Q7" s="343"/>
      <c r="R7" s="343"/>
      <c r="S7" s="343"/>
    </row>
    <row r="8" spans="1:23" ht="14.25" x14ac:dyDescent="0.2">
      <c r="A8" s="12" t="s">
        <v>8</v>
      </c>
      <c r="B8" s="426"/>
      <c r="C8" s="426"/>
      <c r="D8" s="38" t="s">
        <v>36</v>
      </c>
      <c r="E8" s="176" t="s">
        <v>131</v>
      </c>
      <c r="F8" s="174" t="s">
        <v>88</v>
      </c>
      <c r="G8" s="431"/>
      <c r="I8" s="106"/>
      <c r="J8" s="186"/>
      <c r="Q8" s="343"/>
      <c r="R8" s="343"/>
      <c r="S8" s="343"/>
    </row>
    <row r="9" spans="1:23" ht="12.75" x14ac:dyDescent="0.2">
      <c r="A9" s="14" t="s">
        <v>168</v>
      </c>
      <c r="B9" s="222">
        <v>5785</v>
      </c>
      <c r="C9" s="222">
        <v>6488.87</v>
      </c>
      <c r="D9" s="222">
        <v>8270.2352862512944</v>
      </c>
      <c r="E9" s="222">
        <v>6120.1386742402738</v>
      </c>
      <c r="F9" s="222">
        <v>2150.0966120110206</v>
      </c>
      <c r="G9" s="257">
        <v>6.6632843225931238</v>
      </c>
      <c r="I9" s="106"/>
      <c r="J9" s="106"/>
      <c r="K9" s="316"/>
      <c r="L9" s="40"/>
      <c r="N9" s="336"/>
      <c r="O9" s="336"/>
      <c r="Q9" s="343"/>
      <c r="R9" s="344"/>
      <c r="S9" s="344"/>
      <c r="V9" s="337"/>
      <c r="W9" s="337"/>
    </row>
    <row r="10" spans="1:23" ht="12.75" x14ac:dyDescent="0.2">
      <c r="A10" s="14" t="s">
        <v>11</v>
      </c>
      <c r="B10" s="222">
        <v>11044</v>
      </c>
      <c r="C10" s="222">
        <v>11946.14</v>
      </c>
      <c r="D10" s="246">
        <v>14712.923578953976</v>
      </c>
      <c r="E10" s="246">
        <v>11501.589956430773</v>
      </c>
      <c r="F10" s="258">
        <v>3211.3336225232033</v>
      </c>
      <c r="G10" s="257">
        <v>21.215646536168986</v>
      </c>
      <c r="I10" s="129"/>
      <c r="J10" s="106"/>
      <c r="K10" s="316"/>
      <c r="L10" s="40"/>
      <c r="N10" s="336"/>
      <c r="O10" s="336"/>
      <c r="Q10" s="343"/>
      <c r="R10" s="344"/>
      <c r="S10" s="344"/>
      <c r="V10" s="337"/>
      <c r="W10" s="337"/>
    </row>
    <row r="11" spans="1:23" ht="12.75" x14ac:dyDescent="0.2">
      <c r="A11" s="14" t="s">
        <v>115</v>
      </c>
      <c r="B11" s="222">
        <v>716</v>
      </c>
      <c r="C11" s="222">
        <v>908.50999999999988</v>
      </c>
      <c r="D11" s="222">
        <v>1122.6623950235273</v>
      </c>
      <c r="E11" s="222">
        <v>735.35222117198396</v>
      </c>
      <c r="F11" s="222">
        <v>387.31017385154337</v>
      </c>
      <c r="G11" s="257">
        <v>3.0229072122555496</v>
      </c>
      <c r="I11" s="129"/>
      <c r="J11" s="106"/>
      <c r="K11" s="316"/>
      <c r="L11" s="40"/>
      <c r="N11" s="336"/>
      <c r="O11" s="336"/>
      <c r="Q11" s="343"/>
      <c r="R11" s="344"/>
      <c r="S11" s="344"/>
      <c r="V11" s="337"/>
      <c r="W11" s="337"/>
    </row>
    <row r="12" spans="1:23" ht="12.75" x14ac:dyDescent="0.2">
      <c r="A12" s="14" t="s">
        <v>169</v>
      </c>
      <c r="B12" s="222">
        <v>1432</v>
      </c>
      <c r="C12" s="222">
        <v>2005.73</v>
      </c>
      <c r="D12" s="222">
        <v>2097.8058353102779</v>
      </c>
      <c r="E12" s="222">
        <v>1377.3073123306358</v>
      </c>
      <c r="F12" s="222">
        <v>720.49852297964208</v>
      </c>
      <c r="G12" s="257">
        <v>5.001969106310689</v>
      </c>
      <c r="I12" s="129"/>
      <c r="J12" s="106"/>
      <c r="K12" s="316"/>
      <c r="L12" s="40"/>
      <c r="N12" s="336"/>
      <c r="O12" s="336"/>
      <c r="Q12" s="343"/>
      <c r="R12" s="344"/>
      <c r="S12" s="344"/>
      <c r="V12" s="337"/>
      <c r="W12" s="337"/>
    </row>
    <row r="13" spans="1:23" ht="12.75" x14ac:dyDescent="0.2">
      <c r="A13" s="14" t="s">
        <v>170</v>
      </c>
      <c r="B13" s="222">
        <v>798</v>
      </c>
      <c r="C13" s="222">
        <v>999.26</v>
      </c>
      <c r="D13" s="246">
        <v>1294.4083704530988</v>
      </c>
      <c r="E13" s="246">
        <v>907.52170872985744</v>
      </c>
      <c r="F13" s="258">
        <v>386.88666172324133</v>
      </c>
      <c r="G13" s="257">
        <v>4.2131437597543826</v>
      </c>
      <c r="I13" s="129"/>
      <c r="J13" s="187"/>
      <c r="K13" s="316"/>
      <c r="L13" s="40"/>
      <c r="N13" s="336"/>
      <c r="O13" s="336"/>
      <c r="Q13" s="343"/>
      <c r="R13" s="344"/>
      <c r="S13" s="344"/>
      <c r="V13" s="337"/>
      <c r="W13" s="337"/>
    </row>
    <row r="14" spans="1:23" ht="12.75" x14ac:dyDescent="0.2">
      <c r="A14" s="14" t="s">
        <v>18</v>
      </c>
      <c r="B14" s="222">
        <v>1751</v>
      </c>
      <c r="C14" s="222">
        <v>1884.4299999999998</v>
      </c>
      <c r="D14" s="246">
        <v>2699.5286758259836</v>
      </c>
      <c r="E14" s="246">
        <v>1842.0504309565626</v>
      </c>
      <c r="F14" s="258">
        <v>857.47824486942091</v>
      </c>
      <c r="G14" s="257">
        <v>5.6252837634842496</v>
      </c>
      <c r="I14" s="129"/>
      <c r="J14" s="106"/>
      <c r="K14" s="316"/>
      <c r="L14" s="40"/>
      <c r="N14" s="336"/>
      <c r="O14" s="336"/>
      <c r="Q14" s="343"/>
      <c r="R14" s="344"/>
      <c r="S14" s="344"/>
      <c r="V14" s="337"/>
      <c r="W14" s="337"/>
    </row>
    <row r="15" spans="1:23" ht="12.75" x14ac:dyDescent="0.2">
      <c r="A15" s="14" t="s">
        <v>171</v>
      </c>
      <c r="B15" s="222">
        <v>4235</v>
      </c>
      <c r="C15" s="222">
        <v>4650.45</v>
      </c>
      <c r="D15" s="222">
        <v>6309.1142017569036</v>
      </c>
      <c r="E15" s="222">
        <v>4448.6455449432551</v>
      </c>
      <c r="F15" s="222">
        <v>1860.4686568136485</v>
      </c>
      <c r="G15" s="257">
        <v>9.9117155358606315</v>
      </c>
      <c r="I15" s="129"/>
      <c r="J15" s="106"/>
      <c r="K15" s="316"/>
      <c r="L15" s="40"/>
      <c r="N15" s="336"/>
      <c r="O15" s="336"/>
      <c r="Q15" s="343"/>
      <c r="R15" s="344"/>
      <c r="S15" s="344"/>
      <c r="V15" s="337"/>
      <c r="W15" s="337"/>
    </row>
    <row r="16" spans="1:23" ht="12.75" x14ac:dyDescent="0.2">
      <c r="A16" s="14" t="s">
        <v>21</v>
      </c>
      <c r="B16" s="222">
        <v>732</v>
      </c>
      <c r="C16" s="222">
        <v>913.08999999999992</v>
      </c>
      <c r="D16" s="246">
        <v>1293.6994003352515</v>
      </c>
      <c r="E16" s="246">
        <v>799.63315374176977</v>
      </c>
      <c r="F16" s="258">
        <v>494.06624659348176</v>
      </c>
      <c r="G16" s="257">
        <v>4.8775039788237411</v>
      </c>
      <c r="I16" s="129"/>
      <c r="J16" s="106"/>
      <c r="K16" s="316"/>
      <c r="L16" s="40"/>
      <c r="N16" s="336"/>
      <c r="O16" s="336"/>
      <c r="Q16" s="343"/>
      <c r="R16" s="344"/>
      <c r="S16" s="344"/>
      <c r="V16" s="337"/>
      <c r="W16" s="337"/>
    </row>
    <row r="17" spans="1:23" ht="12.75" x14ac:dyDescent="0.2">
      <c r="A17" s="14" t="s">
        <v>147</v>
      </c>
      <c r="B17" s="222">
        <v>5136</v>
      </c>
      <c r="C17" s="222">
        <v>6200</v>
      </c>
      <c r="D17" s="246">
        <v>7800.0257855710652</v>
      </c>
      <c r="E17" s="246">
        <v>6177.9942034733795</v>
      </c>
      <c r="F17" s="258">
        <v>1622.0315820976857</v>
      </c>
      <c r="G17" s="257">
        <v>16.64175912535271</v>
      </c>
      <c r="I17" s="129"/>
      <c r="J17" s="106"/>
      <c r="K17" s="316"/>
      <c r="L17" s="40"/>
      <c r="N17" s="336"/>
      <c r="O17" s="336"/>
      <c r="Q17" s="343"/>
      <c r="R17" s="344"/>
      <c r="S17" s="344"/>
      <c r="V17" s="337"/>
      <c r="W17" s="337"/>
    </row>
    <row r="18" spans="1:23" ht="12.75" x14ac:dyDescent="0.2">
      <c r="A18" s="14" t="s">
        <v>22</v>
      </c>
      <c r="B18" s="222">
        <v>390</v>
      </c>
      <c r="C18" s="222">
        <v>555.34</v>
      </c>
      <c r="D18" s="246">
        <v>920.07461751106166</v>
      </c>
      <c r="E18" s="246">
        <v>613.54912315187073</v>
      </c>
      <c r="F18" s="258">
        <v>306.52549435919093</v>
      </c>
      <c r="G18" s="257">
        <v>3.8140179389850628</v>
      </c>
      <c r="I18" s="129"/>
      <c r="J18" s="106"/>
      <c r="K18" s="316"/>
      <c r="L18" s="40"/>
      <c r="N18" s="336"/>
      <c r="O18" s="336"/>
      <c r="Q18" s="343"/>
      <c r="R18" s="344"/>
      <c r="S18" s="344"/>
      <c r="V18" s="337"/>
      <c r="W18" s="337"/>
    </row>
    <row r="19" spans="1:23" ht="12.75" x14ac:dyDescent="0.2">
      <c r="A19" s="18" t="s">
        <v>172</v>
      </c>
      <c r="B19" s="226">
        <v>1596</v>
      </c>
      <c r="C19" s="226">
        <v>1893.29</v>
      </c>
      <c r="D19" s="226">
        <v>2271.521384025184</v>
      </c>
      <c r="E19" s="226">
        <v>1764.7332621466951</v>
      </c>
      <c r="F19" s="226">
        <v>506.78812187848894</v>
      </c>
      <c r="G19" s="257">
        <v>9.3358762407995695</v>
      </c>
      <c r="I19" s="129"/>
      <c r="J19" s="187"/>
      <c r="K19" s="316"/>
      <c r="L19" s="40"/>
      <c r="N19" s="336"/>
      <c r="O19" s="336"/>
      <c r="Q19" s="343"/>
      <c r="R19" s="344"/>
      <c r="S19" s="344"/>
      <c r="V19" s="337"/>
      <c r="W19" s="337"/>
    </row>
    <row r="20" spans="1:23" ht="12.75" x14ac:dyDescent="0.2">
      <c r="A20" s="18" t="s">
        <v>37</v>
      </c>
      <c r="B20" s="245">
        <v>40</v>
      </c>
      <c r="C20" s="226">
        <v>55.33</v>
      </c>
      <c r="D20" s="246">
        <v>46.900468982374207</v>
      </c>
      <c r="E20" s="246">
        <v>40.384408682940325</v>
      </c>
      <c r="F20" s="258">
        <v>6.5160602994338817</v>
      </c>
      <c r="G20" s="257" t="s">
        <v>26</v>
      </c>
      <c r="I20" s="187"/>
      <c r="J20" s="187"/>
      <c r="K20" s="316"/>
      <c r="L20" s="40"/>
      <c r="N20" s="336"/>
      <c r="O20" s="336"/>
      <c r="Q20" s="343"/>
      <c r="R20" s="344"/>
      <c r="S20" s="344"/>
      <c r="V20" s="337"/>
      <c r="W20" s="337"/>
    </row>
    <row r="21" spans="1:23" ht="12.75" x14ac:dyDescent="0.2">
      <c r="A21" s="20" t="s">
        <v>27</v>
      </c>
      <c r="B21" s="239">
        <v>33655</v>
      </c>
      <c r="C21" s="239">
        <v>38534</v>
      </c>
      <c r="D21" s="239">
        <v>48946.899999999994</v>
      </c>
      <c r="E21" s="239">
        <v>36315.899999999994</v>
      </c>
      <c r="F21" s="239">
        <v>12631</v>
      </c>
      <c r="G21" s="399">
        <v>9.1189884454446872</v>
      </c>
      <c r="H21" s="39"/>
      <c r="I21" s="106"/>
      <c r="J21" s="106"/>
      <c r="K21" s="316"/>
      <c r="L21" s="40"/>
      <c r="N21" s="40"/>
      <c r="O21" s="40"/>
      <c r="Q21" s="343"/>
      <c r="R21" s="344"/>
      <c r="S21" s="344"/>
      <c r="V21" s="337"/>
      <c r="W21" s="337"/>
    </row>
    <row r="22" spans="1:23" x14ac:dyDescent="0.2">
      <c r="A22" s="41"/>
      <c r="B22" s="265"/>
      <c r="C22" s="265"/>
      <c r="D22" s="265"/>
      <c r="E22" s="265"/>
      <c r="F22" s="265"/>
      <c r="G22" s="265"/>
      <c r="Q22" s="343"/>
      <c r="R22" s="343"/>
      <c r="S22" s="343"/>
    </row>
    <row r="23" spans="1:23" x14ac:dyDescent="0.2">
      <c r="A23" s="43" t="s">
        <v>38</v>
      </c>
      <c r="B23" s="43"/>
      <c r="C23" s="43"/>
      <c r="D23" s="42"/>
      <c r="E23" s="42"/>
      <c r="F23" s="42"/>
      <c r="G23" s="35"/>
    </row>
    <row r="24" spans="1:23" x14ac:dyDescent="0.2">
      <c r="A24" s="166" t="s">
        <v>125</v>
      </c>
      <c r="B24" s="43"/>
      <c r="C24" s="43"/>
      <c r="D24" s="42"/>
      <c r="E24" s="42"/>
      <c r="F24" s="42"/>
      <c r="G24" s="35"/>
    </row>
    <row r="25" spans="1:23" ht="12.75" x14ac:dyDescent="0.2">
      <c r="A25" s="166" t="s">
        <v>130</v>
      </c>
      <c r="B25" s="43"/>
      <c r="C25" s="43"/>
    </row>
    <row r="26" spans="1:23" x14ac:dyDescent="0.2">
      <c r="A26" s="26" t="s">
        <v>39</v>
      </c>
      <c r="B26" s="26"/>
      <c r="C26" s="26"/>
      <c r="D26" s="130"/>
      <c r="E26" s="130"/>
      <c r="F26" s="130"/>
    </row>
    <row r="29" spans="1:23" x14ac:dyDescent="0.2">
      <c r="D29" s="219"/>
      <c r="E29" s="219"/>
    </row>
    <row r="30" spans="1:23" x14ac:dyDescent="0.2">
      <c r="D30" s="219"/>
      <c r="E30" s="219"/>
    </row>
    <row r="31" spans="1:23" x14ac:dyDescent="0.2">
      <c r="D31" s="219"/>
      <c r="E31" s="219"/>
    </row>
    <row r="32" spans="1:23" x14ac:dyDescent="0.2">
      <c r="E32" s="219"/>
      <c r="F32" s="219"/>
    </row>
    <row r="36" spans="5:16" x14ac:dyDescent="0.2">
      <c r="E36" s="219"/>
      <c r="N36" s="219"/>
      <c r="O36" s="219"/>
      <c r="P36" s="219"/>
    </row>
    <row r="37" spans="5:16" x14ac:dyDescent="0.2">
      <c r="N37" s="219"/>
      <c r="O37" s="219"/>
      <c r="P37" s="219"/>
    </row>
    <row r="38" spans="5:16" x14ac:dyDescent="0.2">
      <c r="N38" s="219"/>
      <c r="O38" s="219"/>
      <c r="P38" s="219"/>
    </row>
    <row r="39" spans="5:16" x14ac:dyDescent="0.2">
      <c r="N39" s="219"/>
      <c r="O39" s="219"/>
      <c r="P39" s="219"/>
    </row>
    <row r="40" spans="5:16" x14ac:dyDescent="0.2">
      <c r="N40" s="219"/>
      <c r="O40" s="219"/>
      <c r="P40" s="219"/>
    </row>
    <row r="41" spans="5:16" x14ac:dyDescent="0.2">
      <c r="N41" s="219"/>
      <c r="O41" s="219"/>
      <c r="P41" s="219"/>
    </row>
    <row r="42" spans="5:16" x14ac:dyDescent="0.2">
      <c r="N42" s="219"/>
      <c r="O42" s="219"/>
      <c r="P42" s="219"/>
    </row>
    <row r="43" spans="5:16" x14ac:dyDescent="0.2">
      <c r="N43" s="219"/>
      <c r="O43" s="219"/>
      <c r="P43" s="219"/>
    </row>
    <row r="44" spans="5:16" x14ac:dyDescent="0.2">
      <c r="N44" s="219"/>
      <c r="O44" s="219"/>
      <c r="P44" s="219"/>
    </row>
    <row r="45" spans="5:16" x14ac:dyDescent="0.2">
      <c r="N45" s="219"/>
      <c r="O45" s="219"/>
      <c r="P45" s="219"/>
    </row>
    <row r="46" spans="5:16" x14ac:dyDescent="0.2">
      <c r="N46" s="219"/>
      <c r="O46" s="219"/>
      <c r="P46" s="219"/>
    </row>
    <row r="47" spans="5:16" x14ac:dyDescent="0.2">
      <c r="N47" s="219"/>
      <c r="O47" s="219"/>
      <c r="P47" s="219"/>
    </row>
    <row r="48" spans="5:16" x14ac:dyDescent="0.2">
      <c r="N48" s="219"/>
      <c r="O48" s="219"/>
      <c r="P48" s="219"/>
    </row>
    <row r="49" spans="2:16" x14ac:dyDescent="0.2">
      <c r="N49" s="219"/>
      <c r="O49" s="219"/>
      <c r="P49" s="219"/>
    </row>
    <row r="50" spans="2:16" x14ac:dyDescent="0.2">
      <c r="N50" s="219"/>
      <c r="O50" s="219"/>
      <c r="P50" s="219"/>
    </row>
    <row r="51" spans="2:16" x14ac:dyDescent="0.2">
      <c r="N51" s="219"/>
      <c r="O51" s="219"/>
      <c r="P51" s="219"/>
    </row>
    <row r="52" spans="2:16" x14ac:dyDescent="0.2">
      <c r="N52" s="219"/>
      <c r="O52" s="219"/>
      <c r="P52" s="219"/>
    </row>
    <row r="53" spans="2:16" x14ac:dyDescent="0.2">
      <c r="N53" s="219"/>
      <c r="O53" s="219"/>
      <c r="P53" s="219"/>
    </row>
    <row r="54" spans="2:16" x14ac:dyDescent="0.2">
      <c r="N54" s="219"/>
      <c r="O54" s="219"/>
      <c r="P54" s="219"/>
    </row>
    <row r="55" spans="2:16" x14ac:dyDescent="0.2">
      <c r="N55" s="219"/>
      <c r="O55" s="219"/>
      <c r="P55" s="219"/>
    </row>
    <row r="56" spans="2:16" x14ac:dyDescent="0.2">
      <c r="N56" s="219"/>
      <c r="O56" s="219"/>
      <c r="P56" s="219"/>
    </row>
    <row r="61" spans="2:16" x14ac:dyDescent="0.2">
      <c r="B61" s="219"/>
      <c r="C61" s="219"/>
    </row>
  </sheetData>
  <mergeCells count="5">
    <mergeCell ref="D6:F6"/>
    <mergeCell ref="B5:B8"/>
    <mergeCell ref="C5:C8"/>
    <mergeCell ref="D5:G5"/>
    <mergeCell ref="G6:G8"/>
  </mergeCells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28"/>
  <sheetViews>
    <sheetView showGridLines="0" zoomScaleNormal="100" workbookViewId="0">
      <selection activeCell="D45" sqref="D45"/>
    </sheetView>
  </sheetViews>
  <sheetFormatPr baseColWidth="10" defaultColWidth="9.140625" defaultRowHeight="12.75" x14ac:dyDescent="0.2"/>
  <cols>
    <col min="1" max="1" width="22.85546875" style="31" customWidth="1"/>
    <col min="2" max="13" width="11" style="31" customWidth="1"/>
    <col min="14" max="16384" width="9.140625" style="31"/>
  </cols>
  <sheetData>
    <row r="1" spans="1:24" x14ac:dyDescent="0.2">
      <c r="A1" s="1" t="s">
        <v>204</v>
      </c>
    </row>
    <row r="2" spans="1:24" ht="18" x14ac:dyDescent="0.25">
      <c r="A2" s="4" t="s">
        <v>69</v>
      </c>
    </row>
    <row r="3" spans="1:24" ht="15.75" x14ac:dyDescent="0.25">
      <c r="A3" s="194" t="s">
        <v>182</v>
      </c>
    </row>
    <row r="5" spans="1:24" s="13" customFormat="1" ht="16.5" customHeight="1" x14ac:dyDescent="0.2">
      <c r="A5" s="63"/>
      <c r="B5" s="434" t="s">
        <v>27</v>
      </c>
      <c r="C5" s="435"/>
      <c r="D5" s="436"/>
      <c r="E5" s="434" t="s">
        <v>111</v>
      </c>
      <c r="F5" s="435"/>
      <c r="G5" s="436"/>
      <c r="H5" s="434" t="s">
        <v>45</v>
      </c>
      <c r="I5" s="435"/>
      <c r="J5" s="436"/>
      <c r="K5" s="432" t="s">
        <v>46</v>
      </c>
      <c r="L5" s="433"/>
      <c r="M5" s="433"/>
      <c r="N5"/>
      <c r="O5"/>
      <c r="P5"/>
      <c r="Q5" s="27"/>
      <c r="R5" s="27"/>
      <c r="S5" s="27"/>
      <c r="T5" s="27"/>
      <c r="U5" s="27"/>
      <c r="V5" s="27"/>
      <c r="W5" s="27"/>
      <c r="X5" s="27"/>
    </row>
    <row r="6" spans="1:24" s="13" customFormat="1" ht="42.75" customHeight="1" x14ac:dyDescent="0.2">
      <c r="A6" s="64" t="s">
        <v>8</v>
      </c>
      <c r="B6" s="76" t="s">
        <v>47</v>
      </c>
      <c r="C6" s="76" t="s">
        <v>86</v>
      </c>
      <c r="D6" s="76" t="s">
        <v>85</v>
      </c>
      <c r="E6" s="76" t="s">
        <v>47</v>
      </c>
      <c r="F6" s="76" t="s">
        <v>86</v>
      </c>
      <c r="G6" s="76" t="s">
        <v>85</v>
      </c>
      <c r="H6" s="76" t="s">
        <v>47</v>
      </c>
      <c r="I6" s="76" t="s">
        <v>86</v>
      </c>
      <c r="J6" s="76" t="s">
        <v>85</v>
      </c>
      <c r="K6" s="76" t="s">
        <v>47</v>
      </c>
      <c r="L6" s="66" t="s">
        <v>86</v>
      </c>
      <c r="M6" s="66" t="s">
        <v>85</v>
      </c>
      <c r="N6"/>
      <c r="O6"/>
      <c r="P6"/>
      <c r="Q6" s="27"/>
      <c r="R6" s="27"/>
      <c r="S6" s="27"/>
      <c r="T6" s="27"/>
      <c r="U6" s="27"/>
      <c r="V6" s="27"/>
      <c r="W6" s="27"/>
      <c r="X6" s="27"/>
    </row>
    <row r="7" spans="1:24" s="58" customFormat="1" x14ac:dyDescent="0.2">
      <c r="A7" s="14" t="s">
        <v>168</v>
      </c>
      <c r="B7" s="230">
        <f>E7+H7+K7</f>
        <v>13076</v>
      </c>
      <c r="C7" s="230">
        <f t="shared" ref="C7:D17" si="0">F7+I7+L7</f>
        <v>9152</v>
      </c>
      <c r="D7" s="230">
        <f t="shared" si="0"/>
        <v>2345</v>
      </c>
      <c r="E7" s="340">
        <v>7910</v>
      </c>
      <c r="F7" s="340">
        <v>5700</v>
      </c>
      <c r="G7" s="340">
        <v>530</v>
      </c>
      <c r="H7" s="340">
        <v>2684</v>
      </c>
      <c r="I7" s="340">
        <v>1503</v>
      </c>
      <c r="J7" s="340">
        <v>813</v>
      </c>
      <c r="K7" s="272">
        <v>2482</v>
      </c>
      <c r="L7" s="340">
        <v>1949</v>
      </c>
      <c r="M7" s="387">
        <v>1002</v>
      </c>
      <c r="N7"/>
      <c r="O7"/>
      <c r="R7" s="27"/>
      <c r="S7" s="27"/>
      <c r="T7" s="27"/>
      <c r="U7" s="27"/>
      <c r="V7" s="27"/>
      <c r="W7" s="27"/>
      <c r="X7" s="27"/>
    </row>
    <row r="8" spans="1:24" s="58" customFormat="1" x14ac:dyDescent="0.2">
      <c r="A8" s="14" t="s">
        <v>11</v>
      </c>
      <c r="B8" s="230">
        <f t="shared" ref="B8:B17" si="1">E8+H8+K8</f>
        <v>26775</v>
      </c>
      <c r="C8" s="230">
        <f t="shared" si="0"/>
        <v>19929</v>
      </c>
      <c r="D8" s="230">
        <f t="shared" si="0"/>
        <v>7710</v>
      </c>
      <c r="E8" s="340">
        <v>10326</v>
      </c>
      <c r="F8" s="340">
        <v>7921</v>
      </c>
      <c r="G8" s="340">
        <v>768</v>
      </c>
      <c r="H8" s="340">
        <v>4024</v>
      </c>
      <c r="I8" s="340">
        <v>2901</v>
      </c>
      <c r="J8" s="340">
        <v>1721</v>
      </c>
      <c r="K8" s="272">
        <v>12425</v>
      </c>
      <c r="L8" s="340">
        <v>9107</v>
      </c>
      <c r="M8" s="388">
        <v>5221</v>
      </c>
      <c r="N8"/>
      <c r="O8"/>
      <c r="R8" s="27"/>
      <c r="S8" s="27"/>
      <c r="T8" s="27"/>
      <c r="U8" s="27"/>
      <c r="V8" s="27"/>
      <c r="W8" s="27"/>
      <c r="X8" s="27"/>
    </row>
    <row r="9" spans="1:24" s="58" customFormat="1" x14ac:dyDescent="0.2">
      <c r="A9" s="14" t="s">
        <v>115</v>
      </c>
      <c r="B9" s="230">
        <f t="shared" si="1"/>
        <v>2540</v>
      </c>
      <c r="C9" s="230">
        <f t="shared" si="0"/>
        <v>1662</v>
      </c>
      <c r="D9" s="230">
        <f t="shared" si="0"/>
        <v>477</v>
      </c>
      <c r="E9" s="340">
        <v>1097</v>
      </c>
      <c r="F9" s="340">
        <v>573</v>
      </c>
      <c r="G9" s="340">
        <v>38</v>
      </c>
      <c r="H9" s="340">
        <v>368</v>
      </c>
      <c r="I9" s="340">
        <v>233</v>
      </c>
      <c r="J9" s="340">
        <v>90</v>
      </c>
      <c r="K9" s="272">
        <v>1075</v>
      </c>
      <c r="L9" s="340">
        <v>856</v>
      </c>
      <c r="M9" s="388">
        <v>349</v>
      </c>
      <c r="N9"/>
      <c r="O9"/>
      <c r="R9" s="27"/>
      <c r="S9" s="27"/>
      <c r="T9" s="27"/>
      <c r="U9" s="27"/>
      <c r="V9" s="27"/>
      <c r="W9" s="27"/>
      <c r="X9" s="27"/>
    </row>
    <row r="10" spans="1:24" s="58" customFormat="1" x14ac:dyDescent="0.2">
      <c r="A10" s="14" t="s">
        <v>169</v>
      </c>
      <c r="B10" s="230">
        <f t="shared" si="1"/>
        <v>3637</v>
      </c>
      <c r="C10" s="230">
        <f t="shared" si="0"/>
        <v>2469</v>
      </c>
      <c r="D10" s="230">
        <f t="shared" si="0"/>
        <v>649</v>
      </c>
      <c r="E10" s="340">
        <v>2331</v>
      </c>
      <c r="F10" s="340">
        <v>1358</v>
      </c>
      <c r="G10" s="340">
        <v>210</v>
      </c>
      <c r="H10" s="340">
        <v>450</v>
      </c>
      <c r="I10" s="340">
        <v>298</v>
      </c>
      <c r="J10" s="340">
        <v>132</v>
      </c>
      <c r="K10" s="272">
        <v>856</v>
      </c>
      <c r="L10" s="340">
        <v>813</v>
      </c>
      <c r="M10" s="388">
        <v>307</v>
      </c>
      <c r="N10"/>
      <c r="O10"/>
      <c r="R10" s="27"/>
      <c r="S10" s="27"/>
      <c r="T10" s="27"/>
      <c r="U10" s="27"/>
      <c r="V10" s="27"/>
      <c r="W10" s="27"/>
      <c r="X10" s="27"/>
    </row>
    <row r="11" spans="1:24" s="58" customFormat="1" x14ac:dyDescent="0.2">
      <c r="A11" s="14" t="s">
        <v>170</v>
      </c>
      <c r="B11" s="230">
        <f t="shared" si="1"/>
        <v>3093</v>
      </c>
      <c r="C11" s="230">
        <f t="shared" si="0"/>
        <v>2031</v>
      </c>
      <c r="D11" s="230">
        <f t="shared" si="0"/>
        <v>679</v>
      </c>
      <c r="E11" s="340">
        <v>1568</v>
      </c>
      <c r="F11" s="340">
        <v>810</v>
      </c>
      <c r="G11" s="340">
        <v>104</v>
      </c>
      <c r="H11" s="340">
        <v>322</v>
      </c>
      <c r="I11" s="340">
        <v>237</v>
      </c>
      <c r="J11" s="340">
        <v>117</v>
      </c>
      <c r="K11" s="272">
        <v>1203</v>
      </c>
      <c r="L11" s="340">
        <v>984</v>
      </c>
      <c r="M11" s="388">
        <v>458</v>
      </c>
      <c r="N11"/>
      <c r="O11"/>
      <c r="R11" s="35"/>
      <c r="S11" s="35"/>
      <c r="T11" s="35"/>
      <c r="U11" s="35"/>
      <c r="V11" s="35"/>
      <c r="W11" s="35"/>
      <c r="X11" s="35"/>
    </row>
    <row r="12" spans="1:24" s="58" customFormat="1" x14ac:dyDescent="0.2">
      <c r="A12" s="14" t="s">
        <v>18</v>
      </c>
      <c r="B12" s="230">
        <f t="shared" si="1"/>
        <v>5127</v>
      </c>
      <c r="C12" s="230">
        <f t="shared" si="0"/>
        <v>3408</v>
      </c>
      <c r="D12" s="230">
        <f t="shared" si="0"/>
        <v>956</v>
      </c>
      <c r="E12" s="340">
        <v>3313</v>
      </c>
      <c r="F12" s="340">
        <v>1916</v>
      </c>
      <c r="G12" s="340">
        <v>178</v>
      </c>
      <c r="H12" s="340">
        <v>337</v>
      </c>
      <c r="I12" s="340">
        <v>215</v>
      </c>
      <c r="J12" s="340">
        <v>97</v>
      </c>
      <c r="K12" s="272">
        <v>1477</v>
      </c>
      <c r="L12" s="340">
        <v>1277</v>
      </c>
      <c r="M12" s="388">
        <v>681</v>
      </c>
      <c r="N12"/>
      <c r="O12"/>
      <c r="R12" s="35"/>
      <c r="S12" s="35"/>
      <c r="T12" s="35"/>
      <c r="U12" s="35"/>
      <c r="V12" s="35"/>
      <c r="W12" s="35"/>
      <c r="X12" s="35"/>
    </row>
    <row r="13" spans="1:24" s="58" customFormat="1" x14ac:dyDescent="0.2">
      <c r="A13" s="14" t="s">
        <v>171</v>
      </c>
      <c r="B13" s="230">
        <f t="shared" si="1"/>
        <v>12396</v>
      </c>
      <c r="C13" s="230">
        <f t="shared" si="0"/>
        <v>8288</v>
      </c>
      <c r="D13" s="230">
        <f t="shared" si="0"/>
        <v>3648</v>
      </c>
      <c r="E13" s="340">
        <v>3961</v>
      </c>
      <c r="F13" s="340">
        <v>2221</v>
      </c>
      <c r="G13" s="340">
        <v>211</v>
      </c>
      <c r="H13" s="340">
        <v>1962</v>
      </c>
      <c r="I13" s="340">
        <v>1102</v>
      </c>
      <c r="J13" s="340">
        <v>712</v>
      </c>
      <c r="K13" s="272">
        <v>6473</v>
      </c>
      <c r="L13" s="340">
        <v>4965</v>
      </c>
      <c r="M13" s="388">
        <v>2725</v>
      </c>
      <c r="N13"/>
      <c r="O13"/>
      <c r="R13" s="35"/>
      <c r="S13" s="35"/>
      <c r="T13" s="35"/>
      <c r="U13" s="35"/>
      <c r="V13" s="35"/>
      <c r="W13" s="35"/>
      <c r="X13" s="35"/>
    </row>
    <row r="14" spans="1:24" s="58" customFormat="1" x14ac:dyDescent="0.2">
      <c r="A14" s="14" t="s">
        <v>21</v>
      </c>
      <c r="B14" s="230">
        <f t="shared" si="1"/>
        <v>2868</v>
      </c>
      <c r="C14" s="230">
        <f t="shared" si="0"/>
        <v>1574</v>
      </c>
      <c r="D14" s="230">
        <f t="shared" si="0"/>
        <v>358</v>
      </c>
      <c r="E14" s="340">
        <v>2007</v>
      </c>
      <c r="F14" s="340">
        <v>844</v>
      </c>
      <c r="G14" s="340">
        <v>76</v>
      </c>
      <c r="H14" s="340">
        <v>191</v>
      </c>
      <c r="I14" s="340">
        <v>142</v>
      </c>
      <c r="J14" s="340">
        <v>64</v>
      </c>
      <c r="K14" s="272">
        <v>670</v>
      </c>
      <c r="L14" s="340">
        <v>588</v>
      </c>
      <c r="M14" s="388">
        <v>218</v>
      </c>
      <c r="N14"/>
      <c r="O14"/>
      <c r="R14" s="27"/>
      <c r="S14" s="27"/>
      <c r="T14" s="27"/>
      <c r="U14" s="27"/>
      <c r="V14" s="27"/>
      <c r="W14" s="27"/>
      <c r="X14" s="27"/>
    </row>
    <row r="15" spans="1:24" s="58" customFormat="1" x14ac:dyDescent="0.2">
      <c r="A15" s="14" t="s">
        <v>147</v>
      </c>
      <c r="B15" s="230">
        <f t="shared" si="1"/>
        <v>13611</v>
      </c>
      <c r="C15" s="230">
        <f t="shared" si="0"/>
        <v>9893</v>
      </c>
      <c r="D15" s="230">
        <f t="shared" si="0"/>
        <v>4136</v>
      </c>
      <c r="E15" s="340">
        <v>4473</v>
      </c>
      <c r="F15" s="340">
        <v>2888</v>
      </c>
      <c r="G15" s="340">
        <v>396</v>
      </c>
      <c r="H15" s="340">
        <v>2131</v>
      </c>
      <c r="I15" s="340">
        <v>1518</v>
      </c>
      <c r="J15" s="340">
        <v>967</v>
      </c>
      <c r="K15" s="272">
        <v>7007</v>
      </c>
      <c r="L15" s="340">
        <v>5487</v>
      </c>
      <c r="M15" s="388">
        <v>2773</v>
      </c>
      <c r="N15"/>
      <c r="O15"/>
      <c r="R15" s="27"/>
      <c r="S15" s="27"/>
      <c r="T15" s="27"/>
      <c r="U15" s="27"/>
      <c r="V15" s="27"/>
      <c r="W15" s="27"/>
      <c r="X15" s="27"/>
    </row>
    <row r="16" spans="1:24" s="58" customFormat="1" x14ac:dyDescent="0.2">
      <c r="A16" s="14" t="s">
        <v>22</v>
      </c>
      <c r="B16" s="230">
        <f t="shared" si="1"/>
        <v>2449</v>
      </c>
      <c r="C16" s="230">
        <f t="shared" si="0"/>
        <v>1532</v>
      </c>
      <c r="D16" s="230">
        <f t="shared" si="0"/>
        <v>515</v>
      </c>
      <c r="E16" s="340">
        <v>1005</v>
      </c>
      <c r="F16" s="340">
        <v>433</v>
      </c>
      <c r="G16" s="340">
        <v>31</v>
      </c>
      <c r="H16" s="340">
        <v>374</v>
      </c>
      <c r="I16" s="340">
        <v>252</v>
      </c>
      <c r="J16" s="340">
        <v>100</v>
      </c>
      <c r="K16" s="272">
        <v>1070</v>
      </c>
      <c r="L16" s="340">
        <v>847</v>
      </c>
      <c r="M16" s="388">
        <v>384</v>
      </c>
      <c r="N16" s="145"/>
      <c r="O16"/>
      <c r="R16" s="27"/>
      <c r="S16" s="27"/>
      <c r="T16" s="27"/>
      <c r="U16" s="27"/>
      <c r="V16" s="27"/>
      <c r="W16" s="27"/>
      <c r="X16" s="27"/>
    </row>
    <row r="17" spans="1:24" customFormat="1" x14ac:dyDescent="0.2">
      <c r="A17" s="18" t="s">
        <v>172</v>
      </c>
      <c r="B17" s="230">
        <f t="shared" si="1"/>
        <v>4556</v>
      </c>
      <c r="C17" s="230">
        <f t="shared" si="0"/>
        <v>3247</v>
      </c>
      <c r="D17" s="230">
        <f t="shared" si="0"/>
        <v>1664</v>
      </c>
      <c r="E17" s="340">
        <v>587</v>
      </c>
      <c r="F17" s="340">
        <v>358</v>
      </c>
      <c r="G17" s="340">
        <v>38</v>
      </c>
      <c r="H17" s="340">
        <v>717</v>
      </c>
      <c r="I17" s="340">
        <v>469</v>
      </c>
      <c r="J17" s="340">
        <v>299</v>
      </c>
      <c r="K17" s="272">
        <v>3252</v>
      </c>
      <c r="L17" s="340">
        <v>2420</v>
      </c>
      <c r="M17" s="388">
        <v>1327</v>
      </c>
      <c r="Q17" s="27"/>
      <c r="R17" s="27"/>
      <c r="S17" s="27"/>
      <c r="T17" s="27"/>
      <c r="U17" s="27"/>
      <c r="V17" s="27"/>
      <c r="W17" s="27"/>
      <c r="X17" s="27"/>
    </row>
    <row r="18" spans="1:24" customFormat="1" x14ac:dyDescent="0.2">
      <c r="A18" s="18" t="s">
        <v>37</v>
      </c>
      <c r="B18" s="391" t="s">
        <v>26</v>
      </c>
      <c r="C18" s="391" t="s">
        <v>26</v>
      </c>
      <c r="D18" s="391" t="s">
        <v>26</v>
      </c>
      <c r="E18" s="380" t="s">
        <v>26</v>
      </c>
      <c r="F18" s="380" t="s">
        <v>26</v>
      </c>
      <c r="G18" s="380" t="s">
        <v>26</v>
      </c>
      <c r="H18" s="340">
        <v>16</v>
      </c>
      <c r="I18" s="380" t="s">
        <v>26</v>
      </c>
      <c r="J18" s="380" t="s">
        <v>26</v>
      </c>
      <c r="K18" s="272">
        <v>31</v>
      </c>
      <c r="L18" s="380" t="s">
        <v>26</v>
      </c>
      <c r="M18" s="390" t="s">
        <v>26</v>
      </c>
      <c r="Q18" s="27"/>
      <c r="R18" s="27"/>
      <c r="S18" s="27"/>
      <c r="T18" s="27"/>
      <c r="U18" s="27"/>
      <c r="V18" s="27"/>
      <c r="W18" s="27"/>
      <c r="X18" s="27"/>
    </row>
    <row r="19" spans="1:24" s="34" customFormat="1" x14ac:dyDescent="0.2">
      <c r="A19" s="60" t="s">
        <v>27</v>
      </c>
      <c r="B19" s="263">
        <v>90201</v>
      </c>
      <c r="C19" s="263">
        <v>63103</v>
      </c>
      <c r="D19" s="263">
        <v>23152</v>
      </c>
      <c r="E19" s="273">
        <v>38604</v>
      </c>
      <c r="F19" s="247">
        <v>24910</v>
      </c>
      <c r="G19" s="247">
        <v>2568</v>
      </c>
      <c r="H19" s="273">
        <v>13576</v>
      </c>
      <c r="I19" s="247">
        <v>8870</v>
      </c>
      <c r="J19" s="247">
        <v>5112</v>
      </c>
      <c r="K19" s="273">
        <v>38021</v>
      </c>
      <c r="L19" s="273">
        <v>29323</v>
      </c>
      <c r="M19" s="389">
        <v>15472</v>
      </c>
      <c r="N19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s="34" customFormat="1" x14ac:dyDescent="0.2">
      <c r="A20" s="60"/>
      <c r="B20" s="32"/>
      <c r="C20" s="32"/>
      <c r="D20" s="32"/>
      <c r="E20" s="62"/>
      <c r="F20" s="32"/>
      <c r="G20" s="32"/>
      <c r="H20" s="145"/>
      <c r="I20" s="145"/>
      <c r="J20"/>
      <c r="K20" s="145"/>
      <c r="L20" s="145"/>
      <c r="M20" s="145"/>
      <c r="N20"/>
      <c r="O20" s="27"/>
      <c r="P20" s="27"/>
      <c r="Q20" s="2"/>
      <c r="R20" s="2"/>
      <c r="S20" s="2"/>
      <c r="T20" s="2"/>
      <c r="U20" s="2"/>
      <c r="V20" s="2"/>
      <c r="W20" s="2"/>
      <c r="X20" s="27"/>
    </row>
    <row r="21" spans="1:24" s="34" customFormat="1" x14ac:dyDescent="0.2">
      <c r="A21" s="144" t="s">
        <v>119</v>
      </c>
      <c r="B21" s="62"/>
      <c r="C21" s="62"/>
      <c r="D21" s="62"/>
      <c r="E21" s="62"/>
      <c r="F21" s="62"/>
      <c r="G21" s="62"/>
      <c r="H21" s="62"/>
      <c r="I21" s="345"/>
      <c r="J21" s="346"/>
      <c r="K21" s="346"/>
      <c r="L21" s="346"/>
      <c r="M21" s="62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customFormat="1" x14ac:dyDescent="0.2">
      <c r="A22" s="26" t="s">
        <v>28</v>
      </c>
      <c r="B22" s="31"/>
      <c r="C22" s="31"/>
      <c r="D22" s="31"/>
      <c r="E22" s="31"/>
      <c r="F22" s="31"/>
      <c r="G22" s="31"/>
      <c r="H22" s="31"/>
      <c r="I22" s="348"/>
      <c r="J22" s="31"/>
      <c r="K22" s="31"/>
      <c r="L22" s="70"/>
      <c r="M22" s="31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"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4" spans="1:24" customFormat="1" x14ac:dyDescent="0.2">
      <c r="A24" s="26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O24" s="27"/>
      <c r="P24" s="27"/>
      <c r="Q24" s="27"/>
      <c r="R24" s="27"/>
      <c r="S24" s="27"/>
      <c r="T24" s="27"/>
      <c r="U24" s="27"/>
      <c r="V24" s="27"/>
      <c r="W24" s="27"/>
      <c r="X24" s="27"/>
    </row>
    <row r="25" spans="1:24" x14ac:dyDescent="0.2">
      <c r="K25" s="70"/>
      <c r="L25" s="70"/>
      <c r="O25" s="27"/>
      <c r="P25" s="27"/>
      <c r="Q25" s="27"/>
      <c r="R25" s="27"/>
      <c r="S25" s="27"/>
      <c r="T25" s="27"/>
      <c r="U25" s="27"/>
      <c r="V25" s="27"/>
      <c r="W25" s="27"/>
      <c r="X25" s="27"/>
    </row>
    <row r="26" spans="1:24" x14ac:dyDescent="0.2">
      <c r="K26" s="70"/>
      <c r="L26" s="70"/>
      <c r="O26" s="27"/>
      <c r="P26" s="27"/>
      <c r="Q26" s="27"/>
      <c r="R26" s="27"/>
      <c r="S26" s="27"/>
      <c r="T26" s="27"/>
      <c r="U26" s="27"/>
      <c r="V26" s="27"/>
      <c r="W26" s="27"/>
      <c r="X26" s="27"/>
    </row>
    <row r="27" spans="1:24" x14ac:dyDescent="0.2">
      <c r="K27" s="70"/>
      <c r="L27" s="70"/>
    </row>
    <row r="28" spans="1:24" x14ac:dyDescent="0.2">
      <c r="K28" s="70"/>
      <c r="L28" s="70"/>
    </row>
  </sheetData>
  <sortState xmlns:xlrd2="http://schemas.microsoft.com/office/spreadsheetml/2017/richdata2" ref="A7:J14">
    <sortCondition ref="A7:A14"/>
  </sortState>
  <mergeCells count="4">
    <mergeCell ref="K5:M5"/>
    <mergeCell ref="B5:D5"/>
    <mergeCell ref="H5:J5"/>
    <mergeCell ref="E5:G5"/>
  </mergeCells>
  <pageMargins left="0.51181102362204722" right="0.51181102362204722" top="0.51181102362204722" bottom="0.51181102362204722" header="0.51181102362204722" footer="0.51181102362204722"/>
  <pageSetup paperSize="9"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3"/>
  <sheetViews>
    <sheetView showGridLines="0" workbookViewId="0">
      <selection activeCell="D45" sqref="D45"/>
    </sheetView>
  </sheetViews>
  <sheetFormatPr baseColWidth="10" defaultRowHeight="12.75" x14ac:dyDescent="0.2"/>
  <cols>
    <col min="1" max="1" width="16.5703125" customWidth="1"/>
    <col min="2" max="11" width="11.7109375" customWidth="1"/>
  </cols>
  <sheetData>
    <row r="1" spans="1:12" x14ac:dyDescent="0.2">
      <c r="A1" s="1" t="s">
        <v>204</v>
      </c>
    </row>
    <row r="2" spans="1:12" ht="18" x14ac:dyDescent="0.25">
      <c r="A2" s="4" t="s">
        <v>143</v>
      </c>
    </row>
    <row r="3" spans="1:12" ht="15.75" x14ac:dyDescent="0.25">
      <c r="A3" s="194" t="s">
        <v>175</v>
      </c>
    </row>
    <row r="5" spans="1:12" ht="32.25" customHeight="1" x14ac:dyDescent="0.2">
      <c r="A5" s="63"/>
      <c r="B5" s="434" t="s">
        <v>27</v>
      </c>
      <c r="C5" s="435"/>
      <c r="D5" s="435"/>
      <c r="E5" s="436"/>
      <c r="F5" s="434" t="s">
        <v>111</v>
      </c>
      <c r="G5" s="436"/>
      <c r="H5" s="434" t="s">
        <v>45</v>
      </c>
      <c r="I5" s="436"/>
      <c r="J5" s="432" t="s">
        <v>46</v>
      </c>
      <c r="K5" s="433"/>
    </row>
    <row r="6" spans="1:12" ht="72.599999999999994" customHeight="1" x14ac:dyDescent="0.2">
      <c r="A6" s="64" t="s">
        <v>44</v>
      </c>
      <c r="B6" s="76" t="s">
        <v>47</v>
      </c>
      <c r="C6" s="76" t="s">
        <v>90</v>
      </c>
      <c r="D6" s="66" t="s">
        <v>86</v>
      </c>
      <c r="E6" s="76" t="s">
        <v>91</v>
      </c>
      <c r="F6" s="65" t="s">
        <v>47</v>
      </c>
      <c r="G6" s="66" t="s">
        <v>86</v>
      </c>
      <c r="H6" s="65" t="s">
        <v>47</v>
      </c>
      <c r="I6" s="66" t="s">
        <v>86</v>
      </c>
      <c r="J6" s="76" t="s">
        <v>47</v>
      </c>
      <c r="K6" s="66" t="s">
        <v>86</v>
      </c>
    </row>
    <row r="7" spans="1:12" x14ac:dyDescent="0.2">
      <c r="A7" s="14" t="s">
        <v>168</v>
      </c>
      <c r="B7" s="230">
        <f>F7+H7+J7</f>
        <v>4381</v>
      </c>
      <c r="C7" s="230">
        <f>B7/'A.13.5'!B7*100</f>
        <v>33.504129703273172</v>
      </c>
      <c r="D7" s="230">
        <f>G7+I7+K7</f>
        <v>2891</v>
      </c>
      <c r="E7" s="230">
        <f>D7/'A.13.5'!C7*100</f>
        <v>31.588723776223777</v>
      </c>
      <c r="F7" s="347">
        <v>1765</v>
      </c>
      <c r="G7" s="340">
        <v>1301</v>
      </c>
      <c r="H7" s="347">
        <v>1197</v>
      </c>
      <c r="I7" s="340">
        <v>588</v>
      </c>
      <c r="J7" s="272">
        <v>1419</v>
      </c>
      <c r="K7" s="388">
        <v>1002</v>
      </c>
      <c r="L7" s="186">
        <v>7</v>
      </c>
    </row>
    <row r="8" spans="1:12" x14ac:dyDescent="0.2">
      <c r="A8" s="14" t="s">
        <v>11</v>
      </c>
      <c r="B8" s="230">
        <f t="shared" ref="B8:B17" si="0">F8+H8+J8</f>
        <v>11813</v>
      </c>
      <c r="C8" s="230">
        <f>B8/'A.13.5'!B8*100</f>
        <v>44.119514472455649</v>
      </c>
      <c r="D8" s="230">
        <f t="shared" ref="D8:D17" si="1">G8+I8+K8</f>
        <v>8300</v>
      </c>
      <c r="E8" s="230">
        <f>D8/'A.13.5'!C8*100</f>
        <v>41.647849867027951</v>
      </c>
      <c r="F8" s="272">
        <v>2519</v>
      </c>
      <c r="G8" s="340">
        <v>2002</v>
      </c>
      <c r="H8" s="272">
        <v>2181</v>
      </c>
      <c r="I8" s="340">
        <v>1476</v>
      </c>
      <c r="J8" s="272">
        <v>7113</v>
      </c>
      <c r="K8" s="388">
        <v>4822</v>
      </c>
      <c r="L8" s="186">
        <v>204</v>
      </c>
    </row>
    <row r="9" spans="1:12" x14ac:dyDescent="0.2">
      <c r="A9" s="14" t="s">
        <v>115</v>
      </c>
      <c r="B9" s="230">
        <f t="shared" si="0"/>
        <v>1046</v>
      </c>
      <c r="C9" s="230">
        <f>B9/'A.13.5'!B9*100</f>
        <v>41.181102362204726</v>
      </c>
      <c r="D9" s="230">
        <f t="shared" si="1"/>
        <v>770</v>
      </c>
      <c r="E9" s="230">
        <f>D9/'A.13.5'!C9*100</f>
        <v>46.329723225030087</v>
      </c>
      <c r="F9" s="272">
        <v>208</v>
      </c>
      <c r="G9" s="340">
        <v>155</v>
      </c>
      <c r="H9" s="272">
        <v>200</v>
      </c>
      <c r="I9" s="340">
        <v>128</v>
      </c>
      <c r="J9" s="272">
        <v>638</v>
      </c>
      <c r="K9" s="388">
        <v>487</v>
      </c>
      <c r="L9" s="186">
        <v>1918</v>
      </c>
    </row>
    <row r="10" spans="1:12" x14ac:dyDescent="0.2">
      <c r="A10" s="14" t="s">
        <v>169</v>
      </c>
      <c r="B10" s="230">
        <f t="shared" si="0"/>
        <v>1175</v>
      </c>
      <c r="C10" s="230">
        <f>B10/'A.13.5'!B10*100</f>
        <v>32.306846301897167</v>
      </c>
      <c r="D10" s="230">
        <f t="shared" si="1"/>
        <v>853</v>
      </c>
      <c r="E10" s="230">
        <f>D10/'A.13.5'!C10*100</f>
        <v>34.54840016200891</v>
      </c>
      <c r="F10" s="272">
        <v>479</v>
      </c>
      <c r="G10" s="340">
        <v>282</v>
      </c>
      <c r="H10" s="272">
        <v>266</v>
      </c>
      <c r="I10" s="340">
        <v>154</v>
      </c>
      <c r="J10" s="272">
        <v>430</v>
      </c>
      <c r="K10" s="388">
        <v>417</v>
      </c>
      <c r="L10" s="186">
        <v>17</v>
      </c>
    </row>
    <row r="11" spans="1:12" x14ac:dyDescent="0.2">
      <c r="A11" s="14" t="s">
        <v>170</v>
      </c>
      <c r="B11" s="230">
        <f t="shared" si="0"/>
        <v>1051</v>
      </c>
      <c r="C11" s="230">
        <f>B11/'A.13.5'!B11*100</f>
        <v>33.979954736501774</v>
      </c>
      <c r="D11" s="230">
        <f t="shared" si="1"/>
        <v>733</v>
      </c>
      <c r="E11" s="230">
        <f>D11/'A.13.5'!C11*100</f>
        <v>36.090595765632692</v>
      </c>
      <c r="F11" s="272">
        <v>247</v>
      </c>
      <c r="G11" s="340">
        <v>135</v>
      </c>
      <c r="H11" s="272">
        <v>177</v>
      </c>
      <c r="I11" s="340">
        <v>123</v>
      </c>
      <c r="J11" s="272">
        <v>627</v>
      </c>
      <c r="K11" s="388">
        <v>475</v>
      </c>
      <c r="L11" s="186">
        <v>38</v>
      </c>
    </row>
    <row r="12" spans="1:12" x14ac:dyDescent="0.2">
      <c r="A12" s="14" t="s">
        <v>18</v>
      </c>
      <c r="B12" s="230">
        <f t="shared" si="0"/>
        <v>1541</v>
      </c>
      <c r="C12" s="230">
        <f>B12/'A.13.5'!B12*100</f>
        <v>30.056563292373706</v>
      </c>
      <c r="D12" s="230">
        <f t="shared" si="1"/>
        <v>1154</v>
      </c>
      <c r="E12" s="230">
        <f>D12/'A.13.5'!C12*100</f>
        <v>33.86150234741784</v>
      </c>
      <c r="F12" s="272">
        <v>569</v>
      </c>
      <c r="G12" s="340">
        <v>380</v>
      </c>
      <c r="H12" s="272">
        <v>172</v>
      </c>
      <c r="I12" s="340">
        <v>97</v>
      </c>
      <c r="J12" s="272">
        <v>800</v>
      </c>
      <c r="K12" s="388">
        <v>677</v>
      </c>
      <c r="L12" s="186">
        <v>17</v>
      </c>
    </row>
    <row r="13" spans="1:12" x14ac:dyDescent="0.2">
      <c r="A13" s="14" t="s">
        <v>171</v>
      </c>
      <c r="B13" s="230">
        <f t="shared" si="0"/>
        <v>5300</v>
      </c>
      <c r="C13" s="230">
        <f>B13/'A.13.5'!B13*100</f>
        <v>42.755727654081959</v>
      </c>
      <c r="D13" s="230">
        <f t="shared" si="1"/>
        <v>3483</v>
      </c>
      <c r="E13" s="230">
        <f>D13/'A.13.5'!C13*100</f>
        <v>42.024613899613897</v>
      </c>
      <c r="F13" s="272">
        <v>840</v>
      </c>
      <c r="G13" s="340">
        <v>548</v>
      </c>
      <c r="H13" s="272">
        <v>915</v>
      </c>
      <c r="I13" s="340">
        <v>478</v>
      </c>
      <c r="J13" s="272">
        <v>3545</v>
      </c>
      <c r="K13" s="388">
        <v>2457</v>
      </c>
      <c r="L13" s="186">
        <v>22</v>
      </c>
    </row>
    <row r="14" spans="1:12" x14ac:dyDescent="0.2">
      <c r="A14" s="14" t="s">
        <v>21</v>
      </c>
      <c r="B14" s="230">
        <f t="shared" si="0"/>
        <v>789</v>
      </c>
      <c r="C14" s="230">
        <f>B14/'A.13.5'!B14*100</f>
        <v>27.510460251046027</v>
      </c>
      <c r="D14" s="230">
        <f t="shared" si="1"/>
        <v>565</v>
      </c>
      <c r="E14" s="230">
        <f>D14/'A.13.5'!C14*100</f>
        <v>35.895806861499366</v>
      </c>
      <c r="F14" s="272">
        <v>308</v>
      </c>
      <c r="G14" s="340">
        <v>173</v>
      </c>
      <c r="H14" s="272">
        <v>112</v>
      </c>
      <c r="I14" s="340">
        <v>76</v>
      </c>
      <c r="J14" s="272">
        <v>369</v>
      </c>
      <c r="K14" s="388">
        <v>316</v>
      </c>
      <c r="L14" s="186">
        <v>61</v>
      </c>
    </row>
    <row r="15" spans="1:12" x14ac:dyDescent="0.2">
      <c r="A15" s="14" t="s">
        <v>147</v>
      </c>
      <c r="B15" s="230">
        <f t="shared" si="0"/>
        <v>5057</v>
      </c>
      <c r="C15" s="230">
        <f>B15/'A.13.5'!B15*100</f>
        <v>37.153772683858641</v>
      </c>
      <c r="D15" s="230">
        <f t="shared" si="1"/>
        <v>3526</v>
      </c>
      <c r="E15" s="230">
        <f>D15/'A.13.5'!C15*100</f>
        <v>35.64136257960174</v>
      </c>
      <c r="F15" s="272">
        <v>776</v>
      </c>
      <c r="G15" s="340">
        <v>527</v>
      </c>
      <c r="H15" s="272">
        <v>862</v>
      </c>
      <c r="I15" s="340">
        <v>557</v>
      </c>
      <c r="J15" s="272">
        <v>3419</v>
      </c>
      <c r="K15" s="388">
        <v>2442</v>
      </c>
      <c r="L15" s="186">
        <v>7</v>
      </c>
    </row>
    <row r="16" spans="1:12" x14ac:dyDescent="0.2">
      <c r="A16" s="14" t="s">
        <v>22</v>
      </c>
      <c r="B16" s="230">
        <f t="shared" si="0"/>
        <v>898</v>
      </c>
      <c r="C16" s="230">
        <f>B16/'A.13.5'!B16*100</f>
        <v>36.66802776643528</v>
      </c>
      <c r="D16" s="230">
        <f t="shared" si="1"/>
        <v>596</v>
      </c>
      <c r="E16" s="230">
        <f>D16/'A.13.5'!C16*100</f>
        <v>38.903394255874673</v>
      </c>
      <c r="F16" s="272">
        <v>164</v>
      </c>
      <c r="G16" s="340">
        <v>95</v>
      </c>
      <c r="H16" s="272">
        <v>222</v>
      </c>
      <c r="I16" s="340">
        <v>136</v>
      </c>
      <c r="J16" s="272">
        <v>512</v>
      </c>
      <c r="K16" s="388">
        <v>365</v>
      </c>
      <c r="L16" s="186">
        <v>205</v>
      </c>
    </row>
    <row r="17" spans="1:12" x14ac:dyDescent="0.2">
      <c r="A17" s="18" t="s">
        <v>172</v>
      </c>
      <c r="B17" s="230">
        <f t="shared" si="0"/>
        <v>2295</v>
      </c>
      <c r="C17" s="230">
        <f>B17/'A.13.5'!B17*100</f>
        <v>50.373134328358205</v>
      </c>
      <c r="D17" s="230">
        <f t="shared" si="1"/>
        <v>1605</v>
      </c>
      <c r="E17" s="230">
        <f>D17/'A.13.5'!C17*100</f>
        <v>49.430243301509087</v>
      </c>
      <c r="F17" s="272">
        <v>119</v>
      </c>
      <c r="G17" s="340">
        <v>94</v>
      </c>
      <c r="H17" s="272">
        <v>344</v>
      </c>
      <c r="I17" s="340">
        <v>224</v>
      </c>
      <c r="J17" s="272">
        <v>1832</v>
      </c>
      <c r="K17" s="388">
        <v>1287</v>
      </c>
      <c r="L17" s="186">
        <v>774</v>
      </c>
    </row>
    <row r="18" spans="1:12" x14ac:dyDescent="0.2">
      <c r="A18" s="18" t="s">
        <v>37</v>
      </c>
      <c r="B18" s="391" t="s">
        <v>26</v>
      </c>
      <c r="C18" s="391" t="s">
        <v>26</v>
      </c>
      <c r="D18" s="391" t="s">
        <v>26</v>
      </c>
      <c r="E18" s="391" t="s">
        <v>26</v>
      </c>
      <c r="F18" s="381" t="s">
        <v>26</v>
      </c>
      <c r="G18" s="380" t="s">
        <v>26</v>
      </c>
      <c r="H18" s="272">
        <v>5</v>
      </c>
      <c r="I18" s="340">
        <v>0</v>
      </c>
      <c r="J18" s="272">
        <v>14</v>
      </c>
      <c r="K18" s="388">
        <v>14</v>
      </c>
      <c r="L18" s="186">
        <v>17</v>
      </c>
    </row>
    <row r="19" spans="1:12" x14ac:dyDescent="0.2">
      <c r="A19" s="60" t="s">
        <v>27</v>
      </c>
      <c r="B19" s="263">
        <f>F19+H19+J19</f>
        <v>35340</v>
      </c>
      <c r="C19" s="264">
        <f>B19/'A.13.5'!B19*100</f>
        <v>39.179166528087272</v>
      </c>
      <c r="D19" s="263">
        <f>SUM(D7:D18)</f>
        <v>24476</v>
      </c>
      <c r="E19" s="264">
        <f>D19/'A.13.5'!C19*100</f>
        <v>38.787379363897124</v>
      </c>
      <c r="F19" s="247">
        <v>7969</v>
      </c>
      <c r="G19" s="247">
        <v>5599</v>
      </c>
      <c r="H19" s="247">
        <f t="shared" ref="H19:I19" si="2">SUM(H7:H18)</f>
        <v>6653</v>
      </c>
      <c r="I19" s="247">
        <f t="shared" si="2"/>
        <v>4037</v>
      </c>
      <c r="J19" s="247">
        <v>20718</v>
      </c>
      <c r="K19" s="254">
        <v>14761</v>
      </c>
    </row>
    <row r="20" spans="1:12" x14ac:dyDescent="0.2">
      <c r="A20" s="60"/>
      <c r="B20" s="32"/>
      <c r="C20" s="147"/>
      <c r="D20" s="32"/>
      <c r="E20" s="147"/>
      <c r="F20" s="32"/>
      <c r="G20" s="191"/>
      <c r="H20" s="32"/>
      <c r="I20" s="32"/>
      <c r="J20" s="128"/>
      <c r="K20" s="128"/>
    </row>
    <row r="21" spans="1:12" x14ac:dyDescent="0.2">
      <c r="A21" s="144" t="s">
        <v>119</v>
      </c>
      <c r="B21" s="32"/>
      <c r="C21" s="147"/>
      <c r="D21" s="32"/>
      <c r="E21" s="147"/>
      <c r="F21" s="32"/>
      <c r="G21" s="32"/>
      <c r="H21" s="32"/>
      <c r="I21" s="32"/>
      <c r="J21" s="128"/>
      <c r="K21" s="128"/>
    </row>
    <row r="22" spans="1:12" x14ac:dyDescent="0.2">
      <c r="A22" s="26" t="s">
        <v>28</v>
      </c>
      <c r="B22" s="31"/>
      <c r="C22" s="31"/>
      <c r="D22" s="31"/>
      <c r="E22" s="31"/>
      <c r="F22" s="31"/>
      <c r="G22" s="31"/>
      <c r="H22" s="31"/>
      <c r="I22" s="345"/>
      <c r="J22" s="31"/>
      <c r="K22" s="31"/>
    </row>
    <row r="23" spans="1:12" x14ac:dyDescent="0.2">
      <c r="I23" s="206"/>
    </row>
  </sheetData>
  <mergeCells count="4">
    <mergeCell ref="F5:G5"/>
    <mergeCell ref="H5:I5"/>
    <mergeCell ref="J5:K5"/>
    <mergeCell ref="B5:E5"/>
  </mergeCells>
  <pageMargins left="0.7" right="0.7" top="0.75" bottom="0.75" header="0.3" footer="0.3"/>
  <pageSetup paperSize="9" orientation="landscape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2"/>
  <sheetViews>
    <sheetView showGridLines="0" workbookViewId="0">
      <selection activeCell="D19" sqref="D19"/>
    </sheetView>
  </sheetViews>
  <sheetFormatPr baseColWidth="10" defaultColWidth="11.42578125" defaultRowHeight="12.75" x14ac:dyDescent="0.2"/>
  <cols>
    <col min="1" max="1" width="16.5703125" style="193" customWidth="1"/>
    <col min="2" max="11" width="11.7109375" style="193" customWidth="1"/>
    <col min="12" max="16384" width="11.42578125" style="193"/>
  </cols>
  <sheetData>
    <row r="1" spans="1:12" x14ac:dyDescent="0.2">
      <c r="A1" s="1" t="s">
        <v>204</v>
      </c>
    </row>
    <row r="2" spans="1:12" ht="18" x14ac:dyDescent="0.25">
      <c r="A2" s="4" t="s">
        <v>144</v>
      </c>
    </row>
    <row r="3" spans="1:12" ht="15.75" x14ac:dyDescent="0.25">
      <c r="A3" s="194" t="s">
        <v>209</v>
      </c>
    </row>
    <row r="5" spans="1:12" ht="32.25" customHeight="1" x14ac:dyDescent="0.2">
      <c r="A5" s="63"/>
      <c r="B5" s="434" t="s">
        <v>27</v>
      </c>
      <c r="C5" s="435"/>
      <c r="D5" s="435"/>
      <c r="E5" s="436"/>
      <c r="F5" s="434" t="s">
        <v>111</v>
      </c>
      <c r="G5" s="436"/>
      <c r="H5" s="434" t="s">
        <v>45</v>
      </c>
      <c r="I5" s="436"/>
      <c r="J5" s="432" t="s">
        <v>46</v>
      </c>
      <c r="K5" s="433"/>
    </row>
    <row r="6" spans="1:12" ht="57.6" customHeight="1" x14ac:dyDescent="0.2">
      <c r="A6" s="64" t="s">
        <v>44</v>
      </c>
      <c r="B6" s="76" t="s">
        <v>47</v>
      </c>
      <c r="C6" s="76" t="s">
        <v>152</v>
      </c>
      <c r="D6" s="66" t="s">
        <v>86</v>
      </c>
      <c r="E6" s="76" t="s">
        <v>153</v>
      </c>
      <c r="F6" s="65" t="s">
        <v>47</v>
      </c>
      <c r="G6" s="66" t="s">
        <v>86</v>
      </c>
      <c r="H6" s="65" t="s">
        <v>47</v>
      </c>
      <c r="I6" s="66" t="s">
        <v>86</v>
      </c>
      <c r="J6" s="76" t="s">
        <v>47</v>
      </c>
      <c r="K6" s="66" t="s">
        <v>86</v>
      </c>
    </row>
    <row r="7" spans="1:12" x14ac:dyDescent="0.2">
      <c r="A7" s="14" t="s">
        <v>168</v>
      </c>
      <c r="B7" s="230">
        <f>F7+H7+J7</f>
        <v>8695</v>
      </c>
      <c r="C7" s="230">
        <f>B7/'A.13.5'!B7*100</f>
        <v>66.495870296726821</v>
      </c>
      <c r="D7" s="230">
        <f>G7+I7+K7</f>
        <v>6261</v>
      </c>
      <c r="E7" s="230">
        <f>D7/'A.13.5'!C7*100</f>
        <v>68.411276223776213</v>
      </c>
      <c r="F7" s="347">
        <v>6145</v>
      </c>
      <c r="G7" s="349">
        <v>4399</v>
      </c>
      <c r="H7" s="347">
        <v>1487</v>
      </c>
      <c r="I7" s="349">
        <v>915</v>
      </c>
      <c r="J7" s="272">
        <v>1063</v>
      </c>
      <c r="K7" s="388">
        <v>947</v>
      </c>
      <c r="L7" s="186">
        <v>7</v>
      </c>
    </row>
    <row r="8" spans="1:12" x14ac:dyDescent="0.2">
      <c r="A8" s="14" t="s">
        <v>11</v>
      </c>
      <c r="B8" s="230">
        <f t="shared" ref="B8:B17" si="0">F8+H8+J8</f>
        <v>14962</v>
      </c>
      <c r="C8" s="230">
        <f>B8/'A.13.5'!B8*100</f>
        <v>55.880485527544351</v>
      </c>
      <c r="D8" s="230">
        <f t="shared" ref="D8:D17" si="1">G8+I8+K8</f>
        <v>11629</v>
      </c>
      <c r="E8" s="230">
        <f>D8/'A.13.5'!C8*100</f>
        <v>58.352150132972049</v>
      </c>
      <c r="F8" s="272">
        <v>7807</v>
      </c>
      <c r="G8" s="350">
        <v>5919</v>
      </c>
      <c r="H8" s="272">
        <v>1843</v>
      </c>
      <c r="I8" s="350">
        <v>1425</v>
      </c>
      <c r="J8" s="272">
        <v>5312</v>
      </c>
      <c r="K8" s="388">
        <v>4285</v>
      </c>
      <c r="L8" s="186">
        <v>204</v>
      </c>
    </row>
    <row r="9" spans="1:12" x14ac:dyDescent="0.2">
      <c r="A9" s="14" t="s">
        <v>115</v>
      </c>
      <c r="B9" s="230">
        <f t="shared" si="0"/>
        <v>1494</v>
      </c>
      <c r="C9" s="230">
        <f>B9/'A.13.5'!B9*100</f>
        <v>58.818897637795274</v>
      </c>
      <c r="D9" s="230">
        <f t="shared" si="1"/>
        <v>892</v>
      </c>
      <c r="E9" s="230">
        <f>D9/'A.13.5'!C9*100</f>
        <v>53.670276774969913</v>
      </c>
      <c r="F9" s="272">
        <v>889</v>
      </c>
      <c r="G9" s="350">
        <v>418</v>
      </c>
      <c r="H9" s="272">
        <v>168</v>
      </c>
      <c r="I9" s="350">
        <v>105</v>
      </c>
      <c r="J9" s="272">
        <v>437</v>
      </c>
      <c r="K9" s="388">
        <v>369</v>
      </c>
      <c r="L9" s="186">
        <v>1918</v>
      </c>
    </row>
    <row r="10" spans="1:12" x14ac:dyDescent="0.2">
      <c r="A10" s="14" t="s">
        <v>169</v>
      </c>
      <c r="B10" s="230">
        <f t="shared" si="0"/>
        <v>2462</v>
      </c>
      <c r="C10" s="230">
        <f>B10/'A.13.5'!B10*100</f>
        <v>67.693153698102833</v>
      </c>
      <c r="D10" s="230">
        <f t="shared" si="1"/>
        <v>1616</v>
      </c>
      <c r="E10" s="230">
        <f>D10/'A.13.5'!C10*100</f>
        <v>65.451599837991097</v>
      </c>
      <c r="F10" s="272">
        <v>1852</v>
      </c>
      <c r="G10" s="350">
        <v>1076</v>
      </c>
      <c r="H10" s="272">
        <v>184</v>
      </c>
      <c r="I10" s="350">
        <v>144</v>
      </c>
      <c r="J10" s="272">
        <v>426</v>
      </c>
      <c r="K10" s="388">
        <v>396</v>
      </c>
      <c r="L10" s="186">
        <v>17</v>
      </c>
    </row>
    <row r="11" spans="1:12" x14ac:dyDescent="0.2">
      <c r="A11" s="14" t="s">
        <v>170</v>
      </c>
      <c r="B11" s="230">
        <f t="shared" si="0"/>
        <v>2042</v>
      </c>
      <c r="C11" s="230">
        <f>B11/'A.13.5'!B11*100</f>
        <v>66.020045263498218</v>
      </c>
      <c r="D11" s="230">
        <f t="shared" si="1"/>
        <v>1298</v>
      </c>
      <c r="E11" s="230">
        <f>D11/'A.13.5'!C11*100</f>
        <v>63.909404234367308</v>
      </c>
      <c r="F11" s="272">
        <v>1321</v>
      </c>
      <c r="G11" s="350">
        <v>675</v>
      </c>
      <c r="H11" s="272">
        <v>145</v>
      </c>
      <c r="I11" s="350">
        <v>114</v>
      </c>
      <c r="J11" s="272">
        <v>576</v>
      </c>
      <c r="K11" s="388">
        <v>509</v>
      </c>
      <c r="L11" s="186">
        <v>38</v>
      </c>
    </row>
    <row r="12" spans="1:12" x14ac:dyDescent="0.2">
      <c r="A12" s="14" t="s">
        <v>18</v>
      </c>
      <c r="B12" s="230">
        <f t="shared" si="0"/>
        <v>3586</v>
      </c>
      <c r="C12" s="230">
        <f>B12/'A.13.5'!B12*100</f>
        <v>69.94343670762629</v>
      </c>
      <c r="D12" s="230">
        <f t="shared" si="1"/>
        <v>2254</v>
      </c>
      <c r="E12" s="230">
        <f>D12/'A.13.5'!C12*100</f>
        <v>66.13849765258216</v>
      </c>
      <c r="F12" s="272">
        <v>2744</v>
      </c>
      <c r="G12" s="350">
        <v>1536</v>
      </c>
      <c r="H12" s="272">
        <v>165</v>
      </c>
      <c r="I12" s="350">
        <v>118</v>
      </c>
      <c r="J12" s="272">
        <v>677</v>
      </c>
      <c r="K12" s="388">
        <v>600</v>
      </c>
      <c r="L12" s="186">
        <v>17</v>
      </c>
    </row>
    <row r="13" spans="1:12" x14ac:dyDescent="0.2">
      <c r="A13" s="14" t="s">
        <v>171</v>
      </c>
      <c r="B13" s="230">
        <f t="shared" si="0"/>
        <v>7096</v>
      </c>
      <c r="C13" s="230">
        <f>B13/'A.13.5'!B13*100</f>
        <v>57.244272345918034</v>
      </c>
      <c r="D13" s="230">
        <f t="shared" si="1"/>
        <v>4805</v>
      </c>
      <c r="E13" s="230">
        <f>D13/'A.13.5'!C13*100</f>
        <v>57.975386100386096</v>
      </c>
      <c r="F13" s="272">
        <v>3121</v>
      </c>
      <c r="G13" s="350">
        <v>1673</v>
      </c>
      <c r="H13" s="272">
        <v>1047</v>
      </c>
      <c r="I13" s="350">
        <v>624</v>
      </c>
      <c r="J13" s="272">
        <v>2928</v>
      </c>
      <c r="K13" s="388">
        <v>2508</v>
      </c>
      <c r="L13" s="186">
        <v>22</v>
      </c>
    </row>
    <row r="14" spans="1:12" x14ac:dyDescent="0.2">
      <c r="A14" s="14" t="s">
        <v>21</v>
      </c>
      <c r="B14" s="230">
        <f t="shared" si="0"/>
        <v>2079</v>
      </c>
      <c r="C14" s="230">
        <f>B14/'A.13.5'!B14*100</f>
        <v>72.489539748953973</v>
      </c>
      <c r="D14" s="230">
        <f t="shared" si="1"/>
        <v>1009</v>
      </c>
      <c r="E14" s="230">
        <f>D14/'A.13.5'!C14*100</f>
        <v>64.104193138500634</v>
      </c>
      <c r="F14" s="272">
        <v>1699</v>
      </c>
      <c r="G14" s="350">
        <v>671</v>
      </c>
      <c r="H14" s="272">
        <v>79</v>
      </c>
      <c r="I14" s="350">
        <v>66</v>
      </c>
      <c r="J14" s="272">
        <v>301</v>
      </c>
      <c r="K14" s="388">
        <v>272</v>
      </c>
      <c r="L14" s="186">
        <v>61</v>
      </c>
    </row>
    <row r="15" spans="1:12" x14ac:dyDescent="0.2">
      <c r="A15" s="14" t="s">
        <v>147</v>
      </c>
      <c r="B15" s="230">
        <f t="shared" si="0"/>
        <v>8554</v>
      </c>
      <c r="C15" s="230">
        <f>B15/'A.13.5'!B15*100</f>
        <v>62.846227316141359</v>
      </c>
      <c r="D15" s="230">
        <f t="shared" si="1"/>
        <v>6367</v>
      </c>
      <c r="E15" s="230">
        <f>D15/'A.13.5'!C15*100</f>
        <v>64.358637420398253</v>
      </c>
      <c r="F15" s="272">
        <v>3697</v>
      </c>
      <c r="G15" s="350">
        <v>2361</v>
      </c>
      <c r="H15" s="272">
        <v>1269</v>
      </c>
      <c r="I15" s="350">
        <v>961</v>
      </c>
      <c r="J15" s="272">
        <v>3588</v>
      </c>
      <c r="K15" s="388">
        <v>3045</v>
      </c>
      <c r="L15" s="186">
        <v>7</v>
      </c>
    </row>
    <row r="16" spans="1:12" x14ac:dyDescent="0.2">
      <c r="A16" s="14" t="s">
        <v>22</v>
      </c>
      <c r="B16" s="230">
        <f t="shared" si="0"/>
        <v>1551</v>
      </c>
      <c r="C16" s="230">
        <f>B16/'A.13.5'!B16*100</f>
        <v>63.331972233564713</v>
      </c>
      <c r="D16" s="230">
        <f t="shared" si="1"/>
        <v>936</v>
      </c>
      <c r="E16" s="230">
        <f>D16/'A.13.5'!C16*100</f>
        <v>61.096605744125334</v>
      </c>
      <c r="F16" s="272">
        <v>841</v>
      </c>
      <c r="G16" s="350">
        <v>338</v>
      </c>
      <c r="H16" s="272">
        <v>152</v>
      </c>
      <c r="I16" s="350">
        <v>116</v>
      </c>
      <c r="J16" s="272">
        <v>558</v>
      </c>
      <c r="K16" s="388">
        <v>482</v>
      </c>
      <c r="L16" s="186">
        <v>205</v>
      </c>
    </row>
    <row r="17" spans="1:12" x14ac:dyDescent="0.2">
      <c r="A17" s="18" t="s">
        <v>172</v>
      </c>
      <c r="B17" s="230">
        <f t="shared" si="0"/>
        <v>2261</v>
      </c>
      <c r="C17" s="230">
        <f>B17/'A.13.5'!B17*100</f>
        <v>49.626865671641788</v>
      </c>
      <c r="D17" s="230">
        <f t="shared" si="1"/>
        <v>1642</v>
      </c>
      <c r="E17" s="230">
        <f>D17/'A.13.5'!C17*100</f>
        <v>50.56975669849092</v>
      </c>
      <c r="F17" s="272">
        <v>468</v>
      </c>
      <c r="G17" s="350">
        <v>264</v>
      </c>
      <c r="H17" s="272">
        <v>373</v>
      </c>
      <c r="I17" s="350">
        <v>245</v>
      </c>
      <c r="J17" s="272">
        <v>1420</v>
      </c>
      <c r="K17" s="388">
        <v>1133</v>
      </c>
      <c r="L17" s="186">
        <v>774</v>
      </c>
    </row>
    <row r="18" spans="1:12" x14ac:dyDescent="0.2">
      <c r="A18" s="18" t="s">
        <v>37</v>
      </c>
      <c r="B18" s="391" t="s">
        <v>26</v>
      </c>
      <c r="C18" s="391" t="s">
        <v>26</v>
      </c>
      <c r="D18" s="391" t="s">
        <v>26</v>
      </c>
      <c r="E18" s="391" t="s">
        <v>26</v>
      </c>
      <c r="F18" s="381" t="s">
        <v>26</v>
      </c>
      <c r="G18" s="382" t="s">
        <v>26</v>
      </c>
      <c r="H18" s="272">
        <v>11</v>
      </c>
      <c r="I18" s="350">
        <v>0</v>
      </c>
      <c r="J18" s="381" t="s">
        <v>26</v>
      </c>
      <c r="K18" s="390" t="s">
        <v>26</v>
      </c>
      <c r="L18" s="186">
        <v>17</v>
      </c>
    </row>
    <row r="19" spans="1:12" x14ac:dyDescent="0.2">
      <c r="A19" s="60" t="s">
        <v>27</v>
      </c>
      <c r="B19" s="263">
        <f>SUM(B7:B18)</f>
        <v>54782</v>
      </c>
      <c r="C19" s="264">
        <f>B19/'A.13.5'!B19*100</f>
        <v>60.733251294331545</v>
      </c>
      <c r="D19" s="225">
        <f>SUM(D7:D18)</f>
        <v>38709</v>
      </c>
      <c r="E19" s="264">
        <f>D19/'A.13.5'!C19*100</f>
        <v>61.34256691440978</v>
      </c>
      <c r="F19" s="247">
        <v>30635</v>
      </c>
      <c r="G19" s="247">
        <v>19311</v>
      </c>
      <c r="H19" s="247">
        <f>SUM(H7:H18)</f>
        <v>6923</v>
      </c>
      <c r="I19" s="247">
        <f>SUM(I7:I18)</f>
        <v>4833</v>
      </c>
      <c r="J19" s="247">
        <v>17303</v>
      </c>
      <c r="K19" s="254">
        <v>14562</v>
      </c>
    </row>
    <row r="20" spans="1:12" x14ac:dyDescent="0.2">
      <c r="A20" s="60"/>
      <c r="B20" s="191"/>
      <c r="C20" s="147"/>
      <c r="D20" s="191"/>
      <c r="E20" s="147"/>
      <c r="F20" s="191"/>
      <c r="G20" s="191"/>
      <c r="H20" s="191"/>
      <c r="I20" s="191"/>
      <c r="J20" s="192"/>
      <c r="K20" s="192"/>
    </row>
    <row r="21" spans="1:12" x14ac:dyDescent="0.2">
      <c r="A21" s="144" t="s">
        <v>119</v>
      </c>
      <c r="B21" s="191"/>
      <c r="C21" s="147"/>
      <c r="D21" s="191"/>
      <c r="E21" s="147"/>
      <c r="F21" s="191"/>
      <c r="G21" s="191"/>
      <c r="H21" s="191"/>
      <c r="I21" s="191"/>
      <c r="J21" s="192"/>
      <c r="K21" s="192"/>
    </row>
    <row r="22" spans="1:12" x14ac:dyDescent="0.2">
      <c r="A22" s="26" t="s">
        <v>28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</row>
  </sheetData>
  <mergeCells count="4">
    <mergeCell ref="B5:E5"/>
    <mergeCell ref="F5:G5"/>
    <mergeCell ref="H5:I5"/>
    <mergeCell ref="J5:K5"/>
  </mergeCells>
  <pageMargins left="0.7" right="0.7" top="0.75" bottom="0.75" header="0.3" footer="0.3"/>
  <pageSetup paperSize="9" orientation="landscape" verticalDpi="1200" r:id="rId1"/>
  <ignoredErrors>
    <ignoredError sqref="C1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110"/>
  <sheetViews>
    <sheetView showGridLines="0" zoomScaleNormal="100" workbookViewId="0">
      <selection activeCell="I6" sqref="I6"/>
    </sheetView>
  </sheetViews>
  <sheetFormatPr baseColWidth="10" defaultColWidth="11.42578125" defaultRowHeight="12.75" x14ac:dyDescent="0.2"/>
  <cols>
    <col min="1" max="1" width="21.140625" style="44" customWidth="1"/>
    <col min="2" max="7" width="12.85546875" style="45" customWidth="1"/>
    <col min="8" max="8" width="12.85546875" style="44" customWidth="1"/>
    <col min="9" max="9" width="13" style="44" customWidth="1"/>
    <col min="12" max="16384" width="11.42578125" style="44"/>
  </cols>
  <sheetData>
    <row r="1" spans="1:18" x14ac:dyDescent="0.2">
      <c r="A1" s="1" t="s">
        <v>204</v>
      </c>
    </row>
    <row r="2" spans="1:18" s="47" customFormat="1" ht="18" x14ac:dyDescent="0.25">
      <c r="A2" s="46" t="s">
        <v>106</v>
      </c>
      <c r="B2" s="48"/>
      <c r="C2" s="48"/>
      <c r="D2" s="48"/>
      <c r="E2" s="48"/>
      <c r="F2" s="48"/>
      <c r="G2" s="48"/>
      <c r="J2"/>
      <c r="K2"/>
    </row>
    <row r="3" spans="1:18" s="50" customFormat="1" ht="15.75" x14ac:dyDescent="0.25">
      <c r="A3" s="49" t="s">
        <v>183</v>
      </c>
      <c r="B3" s="51"/>
      <c r="C3" s="51"/>
      <c r="D3" s="51"/>
      <c r="E3" s="51"/>
      <c r="F3" s="51"/>
      <c r="G3" s="51"/>
      <c r="J3"/>
      <c r="K3"/>
    </row>
    <row r="4" spans="1:18" s="50" customFormat="1" ht="15.75" x14ac:dyDescent="0.25">
      <c r="A4" s="49"/>
      <c r="B4" s="51"/>
      <c r="C4" s="51"/>
      <c r="D4" s="51"/>
      <c r="E4" s="51"/>
      <c r="F4" s="51"/>
      <c r="G4" s="51"/>
      <c r="J4"/>
      <c r="K4"/>
    </row>
    <row r="5" spans="1:18" s="52" customFormat="1" ht="78" x14ac:dyDescent="0.2">
      <c r="A5" s="90" t="s">
        <v>8</v>
      </c>
      <c r="B5" s="91" t="s">
        <v>122</v>
      </c>
      <c r="C5" s="91" t="s">
        <v>123</v>
      </c>
      <c r="D5" s="91" t="s">
        <v>134</v>
      </c>
      <c r="E5" s="91" t="s">
        <v>135</v>
      </c>
      <c r="F5" s="91" t="s">
        <v>136</v>
      </c>
      <c r="G5" s="92" t="s">
        <v>124</v>
      </c>
      <c r="H5" s="93" t="s">
        <v>210</v>
      </c>
      <c r="I5" s="93" t="s">
        <v>211</v>
      </c>
      <c r="J5"/>
      <c r="K5"/>
      <c r="L5"/>
      <c r="M5" s="27"/>
      <c r="N5" s="27"/>
      <c r="O5" s="27"/>
      <c r="P5" s="27"/>
      <c r="Q5" s="27"/>
      <c r="R5" s="27"/>
    </row>
    <row r="6" spans="1:18" s="53" customFormat="1" ht="14.25" x14ac:dyDescent="0.2">
      <c r="A6" s="94" t="s">
        <v>93</v>
      </c>
      <c r="B6" s="95">
        <v>36876.300000000003</v>
      </c>
      <c r="C6" s="108">
        <v>8121</v>
      </c>
      <c r="D6" s="108">
        <v>38604</v>
      </c>
      <c r="E6" s="108">
        <v>23090</v>
      </c>
      <c r="F6" s="108">
        <v>16254</v>
      </c>
      <c r="G6" s="96">
        <v>20.413080895008605</v>
      </c>
      <c r="H6" s="385">
        <v>41.99822507669105</v>
      </c>
      <c r="I6" s="383">
        <v>31.502535631631531</v>
      </c>
      <c r="J6"/>
      <c r="K6"/>
      <c r="L6"/>
      <c r="M6" s="27"/>
      <c r="N6" s="27"/>
      <c r="O6" s="27"/>
      <c r="P6" s="27"/>
      <c r="Q6" s="27"/>
      <c r="R6" s="27"/>
    </row>
    <row r="7" spans="1:18" s="53" customFormat="1" x14ac:dyDescent="0.2">
      <c r="A7" s="317"/>
      <c r="B7" s="98"/>
      <c r="C7" s="98"/>
      <c r="D7" s="98"/>
      <c r="E7" s="98"/>
      <c r="F7" s="98"/>
      <c r="G7" s="98"/>
      <c r="H7" s="318"/>
      <c r="I7" s="384"/>
      <c r="J7"/>
      <c r="K7"/>
      <c r="L7"/>
      <c r="M7" s="27"/>
      <c r="N7" s="27"/>
      <c r="O7" s="27"/>
      <c r="P7" s="27"/>
      <c r="Q7" s="27"/>
      <c r="R7" s="27"/>
    </row>
    <row r="8" spans="1:18" s="54" customFormat="1" x14ac:dyDescent="0.2">
      <c r="A8" s="14" t="s">
        <v>168</v>
      </c>
      <c r="B8" s="222">
        <v>9341</v>
      </c>
      <c r="C8" s="101">
        <v>1179</v>
      </c>
      <c r="D8" s="101">
        <v>7910</v>
      </c>
      <c r="E8" s="101">
        <v>5229</v>
      </c>
      <c r="F8" s="101">
        <v>4009</v>
      </c>
      <c r="G8" s="101">
        <v>18</v>
      </c>
      <c r="H8" s="364">
        <v>62</v>
      </c>
      <c r="I8" s="111">
        <v>38.054290788191153</v>
      </c>
      <c r="J8"/>
      <c r="K8"/>
      <c r="L8"/>
      <c r="M8" s="27"/>
      <c r="N8" s="27"/>
      <c r="O8" s="27"/>
      <c r="P8" s="27"/>
      <c r="Q8" s="27"/>
      <c r="R8" s="27"/>
    </row>
    <row r="9" spans="1:18" s="54" customFormat="1" x14ac:dyDescent="0.2">
      <c r="A9" s="14" t="s">
        <v>11</v>
      </c>
      <c r="B9" s="222">
        <v>9810</v>
      </c>
      <c r="C9" s="101">
        <v>2933</v>
      </c>
      <c r="D9" s="101">
        <v>10326</v>
      </c>
      <c r="E9" s="101">
        <v>6329</v>
      </c>
      <c r="F9" s="101">
        <v>5016</v>
      </c>
      <c r="G9" s="101">
        <v>30</v>
      </c>
      <c r="H9" s="364">
        <v>62</v>
      </c>
      <c r="I9" s="111">
        <v>49.929716407279237</v>
      </c>
      <c r="J9"/>
      <c r="K9"/>
      <c r="L9"/>
      <c r="M9" s="27"/>
      <c r="N9" s="27"/>
      <c r="O9" s="27"/>
      <c r="P9" s="27"/>
      <c r="Q9" s="27"/>
      <c r="R9" s="27"/>
    </row>
    <row r="10" spans="1:18" s="54" customFormat="1" x14ac:dyDescent="0.2">
      <c r="A10" s="14" t="s">
        <v>115</v>
      </c>
      <c r="B10" s="222">
        <v>799</v>
      </c>
      <c r="C10" s="101">
        <v>102</v>
      </c>
      <c r="D10" s="101">
        <v>1097</v>
      </c>
      <c r="E10" s="101">
        <v>597</v>
      </c>
      <c r="F10" s="101">
        <v>310</v>
      </c>
      <c r="G10" s="101">
        <v>14</v>
      </c>
      <c r="H10" s="364">
        <v>23</v>
      </c>
      <c r="I10" s="111">
        <v>16.202918221920598</v>
      </c>
      <c r="J10"/>
      <c r="K10"/>
      <c r="L10"/>
      <c r="M10" s="27"/>
      <c r="N10" s="27"/>
      <c r="O10" s="27"/>
      <c r="P10" s="27"/>
      <c r="Q10" s="27"/>
      <c r="R10" s="27"/>
    </row>
    <row r="11" spans="1:18" s="54" customFormat="1" x14ac:dyDescent="0.2">
      <c r="A11" s="14" t="s">
        <v>169</v>
      </c>
      <c r="B11" s="222">
        <v>3040</v>
      </c>
      <c r="C11" s="101">
        <v>786</v>
      </c>
      <c r="D11" s="101">
        <v>2331</v>
      </c>
      <c r="E11" s="101">
        <v>1577</v>
      </c>
      <c r="F11" s="101">
        <v>973</v>
      </c>
      <c r="G11" s="101">
        <v>21</v>
      </c>
      <c r="H11" s="364">
        <v>70</v>
      </c>
      <c r="I11" s="111">
        <v>31.034325151972212</v>
      </c>
      <c r="J11"/>
      <c r="K11"/>
      <c r="L11"/>
      <c r="M11" s="35"/>
      <c r="N11" s="35"/>
      <c r="O11" s="35"/>
      <c r="P11" s="35"/>
      <c r="Q11" s="35"/>
      <c r="R11" s="35"/>
    </row>
    <row r="12" spans="1:18" s="54" customFormat="1" x14ac:dyDescent="0.2">
      <c r="A12" s="14" t="s">
        <v>170</v>
      </c>
      <c r="B12" s="222">
        <v>982</v>
      </c>
      <c r="C12" s="101">
        <v>184</v>
      </c>
      <c r="D12" s="101">
        <v>1568</v>
      </c>
      <c r="E12" s="101">
        <v>709</v>
      </c>
      <c r="F12" s="101">
        <v>412</v>
      </c>
      <c r="G12" s="101">
        <v>20</v>
      </c>
      <c r="H12" s="364">
        <v>29</v>
      </c>
      <c r="I12" s="111">
        <v>24.039174951773262</v>
      </c>
      <c r="J12"/>
      <c r="K12"/>
      <c r="L12"/>
      <c r="M12" s="35"/>
      <c r="N12" s="35"/>
      <c r="O12" s="35"/>
      <c r="P12" s="35"/>
      <c r="Q12" s="35"/>
      <c r="R12" s="35"/>
    </row>
    <row r="13" spans="1:18" s="54" customFormat="1" x14ac:dyDescent="0.2">
      <c r="A13" s="14" t="s">
        <v>18</v>
      </c>
      <c r="B13" s="222">
        <v>3082</v>
      </c>
      <c r="C13" s="101">
        <v>39</v>
      </c>
      <c r="D13" s="101">
        <v>3313</v>
      </c>
      <c r="E13" s="101">
        <v>1842</v>
      </c>
      <c r="F13" s="101">
        <v>1133</v>
      </c>
      <c r="G13" s="101">
        <v>21</v>
      </c>
      <c r="H13" s="364">
        <v>32</v>
      </c>
      <c r="I13" s="111">
        <v>19.913527895568304</v>
      </c>
      <c r="J13"/>
      <c r="K13"/>
      <c r="L13"/>
      <c r="M13" s="35"/>
      <c r="N13" s="35"/>
      <c r="O13" s="35"/>
      <c r="P13" s="35"/>
      <c r="Q13" s="35"/>
      <c r="R13" s="35"/>
    </row>
    <row r="14" spans="1:18" s="54" customFormat="1" x14ac:dyDescent="0.2">
      <c r="A14" s="14" t="s">
        <v>171</v>
      </c>
      <c r="B14" s="222">
        <v>3549</v>
      </c>
      <c r="C14" s="101">
        <v>539</v>
      </c>
      <c r="D14" s="101">
        <v>3961</v>
      </c>
      <c r="E14" s="101">
        <v>2222</v>
      </c>
      <c r="F14" s="101">
        <v>1465</v>
      </c>
      <c r="G14" s="101">
        <v>21</v>
      </c>
      <c r="H14" s="364">
        <v>38</v>
      </c>
      <c r="I14" s="111">
        <v>23.78810273547116</v>
      </c>
      <c r="J14"/>
      <c r="K14"/>
      <c r="L14"/>
      <c r="M14" s="27"/>
      <c r="N14" s="27"/>
      <c r="O14" s="27"/>
      <c r="P14" s="27"/>
      <c r="Q14" s="27"/>
      <c r="R14" s="27"/>
    </row>
    <row r="15" spans="1:18" s="54" customFormat="1" x14ac:dyDescent="0.2">
      <c r="A15" s="14" t="s">
        <v>21</v>
      </c>
      <c r="B15" s="222">
        <v>1281</v>
      </c>
      <c r="C15" s="101">
        <v>160</v>
      </c>
      <c r="D15" s="101">
        <v>2007</v>
      </c>
      <c r="E15" s="101">
        <v>928</v>
      </c>
      <c r="F15" s="101">
        <v>484</v>
      </c>
      <c r="G15" s="101">
        <v>22</v>
      </c>
      <c r="H15" s="364">
        <v>33</v>
      </c>
      <c r="I15" s="111">
        <v>21.797520661157026</v>
      </c>
      <c r="J15"/>
      <c r="K15"/>
      <c r="L15"/>
      <c r="M15" s="27"/>
      <c r="N15" s="27"/>
      <c r="O15" s="27"/>
      <c r="P15" s="27"/>
      <c r="Q15" s="27"/>
      <c r="R15" s="27"/>
    </row>
    <row r="16" spans="1:18" s="54" customFormat="1" x14ac:dyDescent="0.2">
      <c r="A16" s="14" t="s">
        <v>147</v>
      </c>
      <c r="B16" s="222">
        <v>3949</v>
      </c>
      <c r="C16" s="101">
        <v>1265</v>
      </c>
      <c r="D16" s="101">
        <v>4473</v>
      </c>
      <c r="E16" s="101">
        <v>2751</v>
      </c>
      <c r="F16" s="101">
        <v>1993</v>
      </c>
      <c r="G16" s="101">
        <v>24</v>
      </c>
      <c r="H16" s="364">
        <v>66</v>
      </c>
      <c r="I16" s="111">
        <v>48.377640417441413</v>
      </c>
      <c r="J16"/>
      <c r="K16"/>
      <c r="L16"/>
      <c r="M16" s="27"/>
      <c r="N16" s="27"/>
      <c r="O16" s="27"/>
      <c r="P16" s="27"/>
      <c r="Q16" s="27"/>
      <c r="R16" s="27"/>
    </row>
    <row r="17" spans="1:18" s="54" customFormat="1" x14ac:dyDescent="0.2">
      <c r="A17" s="14" t="s">
        <v>22</v>
      </c>
      <c r="B17" s="222">
        <v>555</v>
      </c>
      <c r="C17" s="101">
        <v>79</v>
      </c>
      <c r="D17" s="101">
        <v>1005</v>
      </c>
      <c r="E17" s="101">
        <v>460</v>
      </c>
      <c r="F17" s="101">
        <v>218</v>
      </c>
      <c r="G17" s="101">
        <v>17</v>
      </c>
      <c r="H17" s="364">
        <v>20</v>
      </c>
      <c r="I17" s="111">
        <v>15.318757517865986</v>
      </c>
      <c r="J17"/>
      <c r="K17"/>
      <c r="L17"/>
      <c r="M17" s="27"/>
      <c r="N17" s="27"/>
      <c r="O17" s="27"/>
      <c r="P17" s="27"/>
      <c r="Q17" s="27"/>
      <c r="R17" s="27"/>
    </row>
    <row r="18" spans="1:18" s="54" customFormat="1" x14ac:dyDescent="0.2">
      <c r="A18" s="18" t="s">
        <v>172</v>
      </c>
      <c r="B18" s="222">
        <v>489</v>
      </c>
      <c r="C18" s="101">
        <v>69</v>
      </c>
      <c r="D18" s="101">
        <v>587</v>
      </c>
      <c r="E18" s="101">
        <v>338</v>
      </c>
      <c r="F18" s="101">
        <v>254</v>
      </c>
      <c r="G18" s="101">
        <v>12</v>
      </c>
      <c r="H18" s="364">
        <v>20</v>
      </c>
      <c r="I18" s="111">
        <v>14.350998156016997</v>
      </c>
      <c r="J18"/>
      <c r="K18"/>
      <c r="L18"/>
      <c r="M18" s="27"/>
      <c r="N18" s="27"/>
      <c r="O18" s="27"/>
      <c r="P18" s="27"/>
      <c r="Q18" s="27"/>
      <c r="R18" s="27"/>
    </row>
    <row r="19" spans="1:18" s="54" customFormat="1" x14ac:dyDescent="0.2">
      <c r="A19" s="18" t="s">
        <v>37</v>
      </c>
      <c r="B19" s="101" t="s">
        <v>26</v>
      </c>
      <c r="C19" s="101" t="s">
        <v>26</v>
      </c>
      <c r="D19" s="101" t="s">
        <v>26</v>
      </c>
      <c r="E19" s="101" t="s">
        <v>26</v>
      </c>
      <c r="F19" s="101" t="s">
        <v>26</v>
      </c>
      <c r="G19" s="101" t="s">
        <v>26</v>
      </c>
      <c r="H19" s="319" t="s">
        <v>26</v>
      </c>
      <c r="I19" s="111" t="s">
        <v>26</v>
      </c>
      <c r="J19"/>
      <c r="K19"/>
      <c r="L19"/>
      <c r="M19" s="27"/>
      <c r="N19" s="27"/>
      <c r="O19" s="27"/>
      <c r="P19" s="27"/>
      <c r="Q19" s="27"/>
      <c r="R19" s="27"/>
    </row>
    <row r="20" spans="1:18" s="56" customFormat="1" x14ac:dyDescent="0.2">
      <c r="B20" s="103"/>
      <c r="C20" s="103"/>
      <c r="D20" s="103"/>
      <c r="E20" s="103"/>
      <c r="F20" s="103"/>
      <c r="G20" s="103"/>
      <c r="J20"/>
      <c r="K20"/>
      <c r="L20" s="27"/>
      <c r="M20" s="27"/>
      <c r="N20" s="27"/>
      <c r="O20" s="27"/>
      <c r="P20" s="27"/>
      <c r="Q20" s="27"/>
      <c r="R20" s="27"/>
    </row>
    <row r="21" spans="1:18" s="56" customFormat="1" x14ac:dyDescent="0.2">
      <c r="A21" s="104" t="s">
        <v>94</v>
      </c>
      <c r="B21" s="103"/>
      <c r="C21" s="103"/>
      <c r="D21" s="103"/>
      <c r="E21" s="103"/>
      <c r="F21" s="103"/>
      <c r="G21" s="103"/>
      <c r="J21"/>
      <c r="K21"/>
      <c r="L21" s="27"/>
      <c r="M21" s="2"/>
      <c r="N21" s="2"/>
      <c r="O21" s="2"/>
      <c r="P21" s="2"/>
      <c r="Q21" s="2"/>
      <c r="R21" s="27"/>
    </row>
    <row r="22" spans="1:18" s="56" customFormat="1" x14ac:dyDescent="0.2">
      <c r="A22" s="56" t="s">
        <v>43</v>
      </c>
      <c r="B22" s="103"/>
      <c r="C22" s="103"/>
      <c r="D22" s="103"/>
      <c r="E22" s="103"/>
      <c r="F22" s="103"/>
      <c r="G22" s="103"/>
      <c r="J22"/>
      <c r="K22"/>
      <c r="L22" s="27"/>
      <c r="M22" s="27"/>
      <c r="N22" s="27"/>
      <c r="O22" s="27"/>
      <c r="P22" s="27"/>
      <c r="Q22" s="27"/>
      <c r="R22" s="27"/>
    </row>
    <row r="23" spans="1:18" s="56" customFormat="1" x14ac:dyDescent="0.2">
      <c r="A23" s="144" t="s">
        <v>133</v>
      </c>
      <c r="B23" s="103"/>
      <c r="C23" s="103"/>
      <c r="D23" s="103"/>
      <c r="E23" s="103"/>
      <c r="F23" s="103"/>
      <c r="G23" s="103"/>
      <c r="J23"/>
      <c r="K23"/>
      <c r="L23" s="27"/>
      <c r="M23" s="27"/>
      <c r="N23" s="27"/>
      <c r="O23" s="27"/>
      <c r="P23" s="27"/>
      <c r="Q23" s="27"/>
      <c r="R23" s="27"/>
    </row>
    <row r="24" spans="1:18" s="56" customFormat="1" x14ac:dyDescent="0.2">
      <c r="A24" s="105" t="s">
        <v>42</v>
      </c>
      <c r="B24" s="103"/>
      <c r="C24" s="103"/>
      <c r="D24" s="103"/>
      <c r="E24" s="103"/>
      <c r="F24" s="103"/>
      <c r="G24" s="103"/>
      <c r="J24"/>
      <c r="K24"/>
      <c r="L24" s="27"/>
      <c r="M24" s="27"/>
      <c r="N24" s="27"/>
      <c r="O24" s="27"/>
      <c r="P24" s="27"/>
      <c r="Q24" s="27"/>
      <c r="R24" s="27"/>
    </row>
    <row r="25" spans="1:18" s="56" customFormat="1" x14ac:dyDescent="0.2">
      <c r="A25" s="55"/>
      <c r="B25" s="57"/>
      <c r="C25" s="57"/>
      <c r="D25" s="57"/>
      <c r="E25" s="57"/>
      <c r="F25" s="57"/>
      <c r="G25" s="103"/>
      <c r="H25" s="55"/>
      <c r="J25"/>
      <c r="K25"/>
      <c r="L25" s="27"/>
      <c r="M25" s="27"/>
      <c r="N25" s="27"/>
      <c r="O25" s="27"/>
      <c r="P25" s="27"/>
      <c r="Q25" s="27"/>
      <c r="R25" s="27"/>
    </row>
    <row r="26" spans="1:18" s="55" customFormat="1" x14ac:dyDescent="0.2">
      <c r="B26" s="57"/>
      <c r="C26" s="57"/>
      <c r="D26" s="57"/>
      <c r="E26" s="57"/>
      <c r="F26" s="57"/>
      <c r="G26" s="57"/>
      <c r="J26"/>
      <c r="K26"/>
      <c r="L26" s="27"/>
      <c r="M26" s="27"/>
      <c r="N26" s="27"/>
      <c r="O26" s="27"/>
      <c r="P26" s="27"/>
      <c r="Q26" s="27"/>
      <c r="R26" s="27"/>
    </row>
    <row r="27" spans="1:18" s="55" customFormat="1" x14ac:dyDescent="0.2">
      <c r="B27" s="57"/>
      <c r="C27" s="57"/>
      <c r="D27" s="57"/>
      <c r="E27" s="57"/>
      <c r="F27" s="57"/>
      <c r="G27" s="57"/>
      <c r="J27"/>
      <c r="K27"/>
      <c r="L27" s="27"/>
      <c r="M27" s="27"/>
      <c r="N27" s="27"/>
      <c r="O27" s="27"/>
      <c r="P27" s="27"/>
      <c r="Q27" s="27"/>
      <c r="R27" s="27"/>
    </row>
    <row r="28" spans="1:18" s="55" customFormat="1" x14ac:dyDescent="0.2">
      <c r="B28" s="57"/>
      <c r="C28" s="57"/>
      <c r="D28" s="57"/>
      <c r="E28" s="57"/>
      <c r="F28" s="57"/>
      <c r="G28" s="57"/>
      <c r="J28"/>
      <c r="K28"/>
    </row>
    <row r="29" spans="1:18" s="55" customFormat="1" x14ac:dyDescent="0.2">
      <c r="B29" s="57"/>
      <c r="C29" s="57"/>
      <c r="D29" s="57"/>
      <c r="E29" s="57"/>
      <c r="F29" s="57"/>
      <c r="G29" s="57"/>
      <c r="J29"/>
      <c r="K29"/>
    </row>
    <row r="30" spans="1:18" s="55" customFormat="1" x14ac:dyDescent="0.2">
      <c r="B30" s="57"/>
      <c r="C30" s="57"/>
      <c r="D30" s="57"/>
      <c r="E30" s="57"/>
      <c r="F30" s="57"/>
      <c r="G30" s="57"/>
      <c r="J30"/>
      <c r="K30"/>
    </row>
    <row r="31" spans="1:18" s="55" customFormat="1" x14ac:dyDescent="0.2">
      <c r="B31" s="57"/>
      <c r="C31" s="57"/>
      <c r="D31" s="57"/>
      <c r="E31" s="57"/>
      <c r="F31" s="57"/>
      <c r="G31" s="57"/>
      <c r="J31"/>
      <c r="K31"/>
    </row>
    <row r="32" spans="1:18" s="260" customFormat="1" x14ac:dyDescent="0.2">
      <c r="B32" s="259"/>
      <c r="C32" s="259"/>
      <c r="D32" s="259"/>
      <c r="E32" s="259"/>
      <c r="F32" s="259"/>
      <c r="G32" s="259"/>
      <c r="J32"/>
      <c r="K32"/>
    </row>
    <row r="33" spans="2:11" s="55" customFormat="1" x14ac:dyDescent="0.2">
      <c r="B33" s="57"/>
      <c r="C33" s="57"/>
      <c r="D33" s="57"/>
      <c r="E33" s="57"/>
      <c r="F33" s="57"/>
      <c r="G33" s="57"/>
      <c r="J33"/>
      <c r="K33"/>
    </row>
    <row r="34" spans="2:11" s="55" customFormat="1" x14ac:dyDescent="0.2">
      <c r="B34" s="57"/>
      <c r="C34" s="57"/>
      <c r="D34" s="57"/>
      <c r="E34" s="57"/>
      <c r="F34" s="57"/>
      <c r="G34" s="57"/>
      <c r="J34"/>
      <c r="K34"/>
    </row>
    <row r="35" spans="2:11" s="55" customFormat="1" x14ac:dyDescent="0.2">
      <c r="B35" s="57"/>
      <c r="C35" s="57"/>
      <c r="D35" s="57"/>
      <c r="E35" s="57"/>
      <c r="F35" s="57"/>
      <c r="G35" s="57"/>
      <c r="J35"/>
      <c r="K35"/>
    </row>
    <row r="36" spans="2:11" s="55" customFormat="1" x14ac:dyDescent="0.2">
      <c r="B36" s="57"/>
      <c r="C36" s="57"/>
      <c r="D36" s="57"/>
      <c r="E36" s="57"/>
      <c r="F36" s="57"/>
      <c r="G36" s="57"/>
      <c r="J36"/>
      <c r="K36"/>
    </row>
    <row r="37" spans="2:11" s="55" customFormat="1" x14ac:dyDescent="0.2">
      <c r="B37" s="57"/>
      <c r="C37" s="57"/>
      <c r="D37" s="57"/>
      <c r="E37" s="57"/>
      <c r="F37" s="57"/>
      <c r="G37" s="57"/>
      <c r="H37" s="57"/>
      <c r="I37" s="57"/>
      <c r="J37"/>
      <c r="K37"/>
    </row>
    <row r="38" spans="2:11" s="55" customFormat="1" x14ac:dyDescent="0.2">
      <c r="B38" s="57"/>
      <c r="C38" s="57"/>
      <c r="D38" s="57"/>
      <c r="E38" s="57"/>
      <c r="F38" s="57"/>
      <c r="G38" s="57"/>
      <c r="J38"/>
      <c r="K38"/>
    </row>
    <row r="39" spans="2:11" s="55" customFormat="1" x14ac:dyDescent="0.2">
      <c r="B39" s="57"/>
      <c r="C39" s="57"/>
      <c r="D39" s="57"/>
      <c r="E39" s="57"/>
      <c r="F39" s="57"/>
      <c r="G39" s="57"/>
      <c r="J39"/>
      <c r="K39"/>
    </row>
    <row r="40" spans="2:11" s="55" customFormat="1" x14ac:dyDescent="0.2">
      <c r="B40" s="57"/>
      <c r="C40" s="57"/>
      <c r="D40" s="57"/>
      <c r="E40" s="57"/>
      <c r="F40" s="57"/>
      <c r="G40" s="57"/>
      <c r="J40"/>
      <c r="K40"/>
    </row>
    <row r="41" spans="2:11" s="55" customFormat="1" x14ac:dyDescent="0.2">
      <c r="B41" s="57"/>
      <c r="C41" s="57"/>
      <c r="D41" s="57"/>
      <c r="E41" s="57"/>
      <c r="F41" s="57"/>
      <c r="G41" s="57"/>
      <c r="J41"/>
      <c r="K41"/>
    </row>
    <row r="42" spans="2:11" s="55" customFormat="1" x14ac:dyDescent="0.2">
      <c r="B42" s="57"/>
      <c r="C42" s="57"/>
      <c r="D42" s="57"/>
      <c r="E42" s="57"/>
      <c r="F42" s="57"/>
      <c r="G42" s="57"/>
      <c r="J42"/>
      <c r="K42"/>
    </row>
    <row r="43" spans="2:11" s="55" customFormat="1" x14ac:dyDescent="0.2">
      <c r="B43" s="57"/>
      <c r="C43" s="57"/>
      <c r="D43" s="57"/>
      <c r="E43" s="57"/>
      <c r="F43" s="57"/>
      <c r="G43" s="57"/>
      <c r="J43"/>
      <c r="K43"/>
    </row>
    <row r="44" spans="2:11" s="55" customFormat="1" x14ac:dyDescent="0.2">
      <c r="B44" s="57"/>
      <c r="C44" s="57"/>
      <c r="D44" s="57"/>
      <c r="E44" s="57"/>
      <c r="F44" s="57"/>
      <c r="G44" s="57"/>
      <c r="J44"/>
      <c r="K44"/>
    </row>
    <row r="45" spans="2:11" s="55" customFormat="1" x14ac:dyDescent="0.2">
      <c r="B45" s="57"/>
      <c r="C45" s="57"/>
      <c r="D45" s="57"/>
      <c r="E45" s="57"/>
      <c r="F45" s="57"/>
      <c r="G45" s="57"/>
      <c r="J45"/>
      <c r="K45"/>
    </row>
    <row r="46" spans="2:11" s="55" customFormat="1" x14ac:dyDescent="0.2">
      <c r="B46" s="57"/>
      <c r="C46" s="57"/>
      <c r="D46" s="57"/>
      <c r="E46" s="57"/>
      <c r="F46" s="57"/>
      <c r="G46" s="57"/>
      <c r="J46"/>
      <c r="K46"/>
    </row>
    <row r="47" spans="2:11" s="55" customFormat="1" x14ac:dyDescent="0.2">
      <c r="B47" s="57"/>
      <c r="C47" s="57"/>
      <c r="D47" s="57"/>
      <c r="E47" s="57"/>
      <c r="F47" s="57"/>
      <c r="G47" s="57"/>
      <c r="J47"/>
      <c r="K47"/>
    </row>
    <row r="48" spans="2:11" s="55" customFormat="1" x14ac:dyDescent="0.2">
      <c r="B48" s="57"/>
      <c r="C48" s="57"/>
      <c r="D48" s="57"/>
      <c r="E48" s="57"/>
      <c r="F48" s="57"/>
      <c r="G48" s="57"/>
      <c r="J48"/>
      <c r="K48"/>
    </row>
    <row r="49" spans="2:11" s="55" customFormat="1" x14ac:dyDescent="0.2">
      <c r="B49" s="57"/>
      <c r="C49" s="57"/>
      <c r="D49" s="57"/>
      <c r="E49" s="57"/>
      <c r="F49" s="57"/>
      <c r="G49" s="57"/>
      <c r="J49"/>
      <c r="K49"/>
    </row>
    <row r="50" spans="2:11" s="55" customFormat="1" x14ac:dyDescent="0.2">
      <c r="B50" s="57"/>
      <c r="C50" s="57"/>
      <c r="D50" s="57"/>
      <c r="E50" s="57"/>
      <c r="F50" s="57"/>
      <c r="G50" s="57"/>
      <c r="J50"/>
      <c r="K50"/>
    </row>
    <row r="51" spans="2:11" s="55" customFormat="1" x14ac:dyDescent="0.2">
      <c r="B51" s="57"/>
      <c r="C51" s="57"/>
      <c r="D51" s="57"/>
      <c r="E51" s="57"/>
      <c r="F51" s="57"/>
      <c r="G51" s="57"/>
      <c r="J51"/>
      <c r="K51"/>
    </row>
    <row r="52" spans="2:11" s="55" customFormat="1" x14ac:dyDescent="0.2">
      <c r="B52" s="57"/>
      <c r="C52" s="57"/>
      <c r="D52" s="57"/>
      <c r="E52" s="57"/>
      <c r="F52" s="57"/>
      <c r="G52" s="57"/>
      <c r="J52"/>
      <c r="K52"/>
    </row>
    <row r="53" spans="2:11" s="55" customFormat="1" x14ac:dyDescent="0.2">
      <c r="B53" s="57"/>
      <c r="C53" s="57"/>
      <c r="D53" s="57"/>
      <c r="E53" s="57"/>
      <c r="F53" s="57"/>
      <c r="G53" s="57"/>
      <c r="J53"/>
      <c r="K53"/>
    </row>
    <row r="54" spans="2:11" s="55" customFormat="1" x14ac:dyDescent="0.2">
      <c r="B54" s="57"/>
      <c r="C54" s="57"/>
      <c r="D54" s="57"/>
      <c r="E54" s="57"/>
      <c r="F54" s="57"/>
      <c r="G54" s="57"/>
      <c r="J54"/>
      <c r="K54"/>
    </row>
    <row r="55" spans="2:11" s="55" customFormat="1" x14ac:dyDescent="0.2">
      <c r="B55" s="57"/>
      <c r="C55" s="57"/>
      <c r="D55" s="57"/>
      <c r="E55" s="57"/>
      <c r="F55" s="57"/>
      <c r="G55" s="57"/>
      <c r="J55"/>
      <c r="K55"/>
    </row>
    <row r="56" spans="2:11" s="55" customFormat="1" x14ac:dyDescent="0.2">
      <c r="B56" s="57"/>
      <c r="C56" s="57"/>
      <c r="D56" s="57"/>
      <c r="E56" s="57"/>
      <c r="F56" s="57"/>
      <c r="G56" s="57"/>
      <c r="J56"/>
      <c r="K56"/>
    </row>
    <row r="57" spans="2:11" s="55" customFormat="1" x14ac:dyDescent="0.2">
      <c r="B57" s="57"/>
      <c r="C57" s="57"/>
      <c r="D57" s="57"/>
      <c r="E57" s="57"/>
      <c r="F57" s="57"/>
      <c r="G57" s="57"/>
      <c r="J57"/>
      <c r="K57"/>
    </row>
    <row r="58" spans="2:11" s="55" customFormat="1" x14ac:dyDescent="0.2">
      <c r="B58" s="57"/>
      <c r="C58" s="57"/>
      <c r="D58" s="57"/>
      <c r="E58" s="57"/>
      <c r="F58" s="57"/>
      <c r="G58" s="57"/>
      <c r="J58"/>
      <c r="K58"/>
    </row>
    <row r="59" spans="2:11" s="55" customFormat="1" x14ac:dyDescent="0.2">
      <c r="B59" s="57"/>
      <c r="C59" s="57"/>
      <c r="D59" s="57"/>
      <c r="E59" s="57"/>
      <c r="F59" s="57"/>
      <c r="G59" s="57"/>
      <c r="J59"/>
      <c r="K59"/>
    </row>
    <row r="60" spans="2:11" s="55" customFormat="1" x14ac:dyDescent="0.2">
      <c r="B60" s="57"/>
      <c r="C60" s="57"/>
      <c r="D60" s="57"/>
      <c r="E60" s="57"/>
      <c r="F60" s="57"/>
      <c r="G60" s="57"/>
      <c r="J60"/>
      <c r="K60"/>
    </row>
    <row r="61" spans="2:11" s="55" customFormat="1" x14ac:dyDescent="0.2">
      <c r="B61" s="57"/>
      <c r="C61" s="57"/>
      <c r="D61" s="57"/>
      <c r="E61" s="57"/>
      <c r="F61" s="57"/>
      <c r="G61" s="57"/>
      <c r="J61"/>
      <c r="K61"/>
    </row>
    <row r="62" spans="2:11" s="55" customFormat="1" x14ac:dyDescent="0.2">
      <c r="B62" s="57"/>
      <c r="C62" s="57"/>
      <c r="D62" s="57"/>
      <c r="E62" s="57"/>
      <c r="F62" s="57"/>
      <c r="G62" s="57"/>
      <c r="J62"/>
      <c r="K62"/>
    </row>
    <row r="63" spans="2:11" s="55" customFormat="1" x14ac:dyDescent="0.2">
      <c r="B63" s="57"/>
      <c r="C63" s="57"/>
      <c r="D63" s="57"/>
      <c r="E63" s="57"/>
      <c r="F63" s="57"/>
      <c r="G63" s="57"/>
      <c r="J63"/>
      <c r="K63"/>
    </row>
    <row r="64" spans="2:11" s="55" customFormat="1" x14ac:dyDescent="0.2">
      <c r="B64" s="57"/>
      <c r="C64" s="57"/>
      <c r="D64" s="57"/>
      <c r="E64" s="57"/>
      <c r="F64" s="57"/>
      <c r="G64" s="57"/>
      <c r="J64"/>
      <c r="K64"/>
    </row>
    <row r="65" spans="2:11" s="55" customFormat="1" x14ac:dyDescent="0.2">
      <c r="B65" s="57"/>
      <c r="C65" s="57"/>
      <c r="D65" s="57"/>
      <c r="E65" s="57"/>
      <c r="F65" s="57"/>
      <c r="G65" s="57"/>
      <c r="J65"/>
      <c r="K65"/>
    </row>
    <row r="66" spans="2:11" s="55" customFormat="1" x14ac:dyDescent="0.2">
      <c r="B66" s="57"/>
      <c r="C66" s="57"/>
      <c r="D66" s="57"/>
      <c r="E66" s="57"/>
      <c r="F66" s="57"/>
      <c r="G66" s="57"/>
      <c r="J66"/>
      <c r="K66"/>
    </row>
    <row r="67" spans="2:11" s="55" customFormat="1" x14ac:dyDescent="0.2">
      <c r="B67" s="57"/>
      <c r="C67" s="57"/>
      <c r="D67" s="57"/>
      <c r="E67" s="57"/>
      <c r="F67" s="57"/>
      <c r="G67" s="57"/>
      <c r="J67"/>
      <c r="K67"/>
    </row>
    <row r="68" spans="2:11" s="55" customFormat="1" x14ac:dyDescent="0.2">
      <c r="B68" s="57"/>
      <c r="C68" s="57"/>
      <c r="D68" s="57"/>
      <c r="E68" s="57"/>
      <c r="F68" s="57"/>
      <c r="G68" s="57"/>
      <c r="J68"/>
      <c r="K68"/>
    </row>
    <row r="69" spans="2:11" s="55" customFormat="1" x14ac:dyDescent="0.2">
      <c r="B69" s="57"/>
      <c r="C69" s="57"/>
      <c r="D69" s="57"/>
      <c r="E69" s="57"/>
      <c r="F69" s="57"/>
      <c r="G69" s="57"/>
      <c r="J69"/>
      <c r="K69"/>
    </row>
    <row r="70" spans="2:11" s="55" customFormat="1" x14ac:dyDescent="0.2">
      <c r="B70" s="57"/>
      <c r="C70" s="57"/>
      <c r="D70" s="57"/>
      <c r="E70" s="57"/>
      <c r="F70" s="57"/>
      <c r="G70" s="57"/>
      <c r="J70"/>
      <c r="K70"/>
    </row>
    <row r="71" spans="2:11" s="55" customFormat="1" x14ac:dyDescent="0.2">
      <c r="B71" s="57"/>
      <c r="C71" s="57"/>
      <c r="D71" s="57"/>
      <c r="E71" s="57"/>
      <c r="F71" s="57"/>
      <c r="G71" s="57"/>
      <c r="J71"/>
      <c r="K71"/>
    </row>
    <row r="72" spans="2:11" s="55" customFormat="1" x14ac:dyDescent="0.2">
      <c r="B72" s="57"/>
      <c r="C72" s="57"/>
      <c r="D72" s="57"/>
      <c r="E72" s="57"/>
      <c r="F72" s="57"/>
      <c r="G72" s="57"/>
      <c r="J72"/>
      <c r="K72"/>
    </row>
    <row r="73" spans="2:11" s="55" customFormat="1" x14ac:dyDescent="0.2">
      <c r="B73" s="57"/>
      <c r="C73" s="57"/>
      <c r="D73" s="57"/>
      <c r="E73" s="57"/>
      <c r="F73" s="57"/>
      <c r="G73" s="57"/>
      <c r="J73"/>
      <c r="K73"/>
    </row>
    <row r="74" spans="2:11" s="55" customFormat="1" x14ac:dyDescent="0.2">
      <c r="B74" s="57"/>
      <c r="C74" s="57"/>
      <c r="D74" s="57"/>
      <c r="E74" s="57"/>
      <c r="F74" s="57"/>
      <c r="G74" s="57"/>
      <c r="J74"/>
      <c r="K74"/>
    </row>
    <row r="75" spans="2:11" s="55" customFormat="1" x14ac:dyDescent="0.2">
      <c r="B75" s="57"/>
      <c r="C75" s="57"/>
      <c r="D75" s="57"/>
      <c r="E75" s="57"/>
      <c r="F75" s="57"/>
      <c r="G75" s="57"/>
      <c r="J75"/>
      <c r="K75"/>
    </row>
    <row r="76" spans="2:11" s="55" customFormat="1" x14ac:dyDescent="0.2">
      <c r="B76" s="57"/>
      <c r="C76" s="57"/>
      <c r="D76" s="57"/>
      <c r="E76" s="57"/>
      <c r="F76" s="57"/>
      <c r="G76" s="57"/>
      <c r="J76"/>
      <c r="K76"/>
    </row>
    <row r="77" spans="2:11" s="55" customFormat="1" x14ac:dyDescent="0.2">
      <c r="B77" s="57"/>
      <c r="C77" s="57"/>
      <c r="D77" s="57"/>
      <c r="E77" s="57"/>
      <c r="F77" s="57"/>
      <c r="G77" s="57"/>
      <c r="J77"/>
      <c r="K77"/>
    </row>
    <row r="78" spans="2:11" s="55" customFormat="1" x14ac:dyDescent="0.2">
      <c r="B78" s="57"/>
      <c r="C78" s="57"/>
      <c r="D78" s="57"/>
      <c r="E78" s="57"/>
      <c r="F78" s="57"/>
      <c r="G78" s="57"/>
      <c r="J78"/>
      <c r="K78"/>
    </row>
    <row r="79" spans="2:11" s="55" customFormat="1" x14ac:dyDescent="0.2">
      <c r="B79" s="57"/>
      <c r="C79" s="57"/>
      <c r="D79" s="57"/>
      <c r="E79" s="57"/>
      <c r="F79" s="57"/>
      <c r="G79" s="57"/>
      <c r="J79"/>
      <c r="K79"/>
    </row>
    <row r="80" spans="2:11" s="55" customFormat="1" x14ac:dyDescent="0.2">
      <c r="B80" s="57"/>
      <c r="C80" s="57"/>
      <c r="D80" s="57"/>
      <c r="E80" s="57"/>
      <c r="F80" s="57"/>
      <c r="G80" s="57"/>
      <c r="J80"/>
      <c r="K80"/>
    </row>
    <row r="81" spans="2:11" s="55" customFormat="1" x14ac:dyDescent="0.2">
      <c r="B81" s="57"/>
      <c r="C81" s="57"/>
      <c r="D81" s="57"/>
      <c r="E81" s="57"/>
      <c r="F81" s="57"/>
      <c r="G81" s="57"/>
      <c r="J81"/>
      <c r="K81"/>
    </row>
    <row r="82" spans="2:11" s="55" customFormat="1" x14ac:dyDescent="0.2">
      <c r="B82" s="57"/>
      <c r="C82" s="57"/>
      <c r="D82" s="57"/>
      <c r="E82" s="57"/>
      <c r="F82" s="57"/>
      <c r="G82" s="57"/>
      <c r="J82"/>
      <c r="K82"/>
    </row>
    <row r="83" spans="2:11" s="55" customFormat="1" x14ac:dyDescent="0.2">
      <c r="B83" s="57"/>
      <c r="C83" s="57"/>
      <c r="D83" s="57"/>
      <c r="E83" s="57"/>
      <c r="F83" s="57"/>
      <c r="G83" s="57"/>
      <c r="J83"/>
      <c r="K83"/>
    </row>
    <row r="84" spans="2:11" s="55" customFormat="1" x14ac:dyDescent="0.2">
      <c r="B84" s="57"/>
      <c r="C84" s="57"/>
      <c r="D84" s="57"/>
      <c r="E84" s="57"/>
      <c r="F84" s="57"/>
      <c r="G84" s="57"/>
      <c r="J84"/>
      <c r="K84"/>
    </row>
    <row r="85" spans="2:11" s="55" customFormat="1" x14ac:dyDescent="0.2">
      <c r="B85" s="57"/>
      <c r="C85" s="57"/>
      <c r="D85" s="57"/>
      <c r="E85" s="57"/>
      <c r="F85" s="57"/>
      <c r="G85" s="57"/>
      <c r="J85"/>
      <c r="K85"/>
    </row>
    <row r="86" spans="2:11" s="55" customFormat="1" x14ac:dyDescent="0.2">
      <c r="B86" s="57"/>
      <c r="C86" s="57"/>
      <c r="D86" s="57"/>
      <c r="E86" s="57"/>
      <c r="F86" s="57"/>
      <c r="G86" s="57"/>
      <c r="J86"/>
      <c r="K86"/>
    </row>
    <row r="87" spans="2:11" s="55" customFormat="1" x14ac:dyDescent="0.2">
      <c r="B87" s="57"/>
      <c r="C87" s="57"/>
      <c r="D87" s="57"/>
      <c r="E87" s="57"/>
      <c r="F87" s="57"/>
      <c r="G87" s="57"/>
      <c r="J87"/>
      <c r="K87"/>
    </row>
    <row r="88" spans="2:11" s="55" customFormat="1" x14ac:dyDescent="0.2">
      <c r="B88" s="57"/>
      <c r="C88" s="57"/>
      <c r="D88" s="57"/>
      <c r="E88" s="57"/>
      <c r="F88" s="57"/>
      <c r="G88" s="57"/>
      <c r="J88"/>
      <c r="K88"/>
    </row>
    <row r="89" spans="2:11" s="55" customFormat="1" x14ac:dyDescent="0.2">
      <c r="B89" s="57"/>
      <c r="C89" s="57"/>
      <c r="D89" s="57"/>
      <c r="E89" s="57"/>
      <c r="F89" s="57"/>
      <c r="G89" s="57"/>
      <c r="J89"/>
      <c r="K89"/>
    </row>
    <row r="90" spans="2:11" s="55" customFormat="1" x14ac:dyDescent="0.2">
      <c r="B90" s="57"/>
      <c r="C90" s="57"/>
      <c r="D90" s="57"/>
      <c r="E90" s="57"/>
      <c r="F90" s="57"/>
      <c r="G90" s="57"/>
      <c r="J90"/>
      <c r="K90"/>
    </row>
    <row r="91" spans="2:11" s="55" customFormat="1" x14ac:dyDescent="0.2">
      <c r="B91" s="57"/>
      <c r="C91" s="57"/>
      <c r="D91" s="57"/>
      <c r="E91" s="57"/>
      <c r="F91" s="57"/>
      <c r="G91" s="57"/>
      <c r="J91"/>
      <c r="K91"/>
    </row>
    <row r="92" spans="2:11" s="55" customFormat="1" x14ac:dyDescent="0.2">
      <c r="B92" s="57"/>
      <c r="C92" s="57"/>
      <c r="D92" s="57"/>
      <c r="E92" s="57"/>
      <c r="F92" s="57"/>
      <c r="G92" s="57"/>
      <c r="J92"/>
      <c r="K92"/>
    </row>
    <row r="93" spans="2:11" s="55" customFormat="1" x14ac:dyDescent="0.2">
      <c r="B93" s="57"/>
      <c r="C93" s="57"/>
      <c r="D93" s="57"/>
      <c r="E93" s="57"/>
      <c r="F93" s="57"/>
      <c r="G93" s="57"/>
      <c r="J93"/>
      <c r="K93"/>
    </row>
    <row r="94" spans="2:11" s="55" customFormat="1" x14ac:dyDescent="0.2">
      <c r="B94" s="57"/>
      <c r="C94" s="57"/>
      <c r="D94" s="57"/>
      <c r="E94" s="57"/>
      <c r="F94" s="57"/>
      <c r="G94" s="57"/>
      <c r="J94"/>
      <c r="K94"/>
    </row>
    <row r="95" spans="2:11" s="55" customFormat="1" x14ac:dyDescent="0.2">
      <c r="B95" s="57"/>
      <c r="C95" s="57"/>
      <c r="D95" s="57"/>
      <c r="E95" s="57"/>
      <c r="F95" s="57"/>
      <c r="G95" s="57"/>
      <c r="J95"/>
      <c r="K95"/>
    </row>
    <row r="96" spans="2:11" s="55" customFormat="1" x14ac:dyDescent="0.2">
      <c r="B96" s="57"/>
      <c r="C96" s="57"/>
      <c r="D96" s="57"/>
      <c r="E96" s="57"/>
      <c r="F96" s="57"/>
      <c r="G96" s="57"/>
      <c r="J96"/>
      <c r="K96"/>
    </row>
    <row r="97" spans="2:11" s="55" customFormat="1" x14ac:dyDescent="0.2">
      <c r="B97" s="57"/>
      <c r="C97" s="57"/>
      <c r="D97" s="57"/>
      <c r="E97" s="57"/>
      <c r="F97" s="57"/>
      <c r="G97" s="57"/>
      <c r="J97"/>
      <c r="K97"/>
    </row>
    <row r="98" spans="2:11" s="55" customFormat="1" x14ac:dyDescent="0.2">
      <c r="B98" s="57"/>
      <c r="C98" s="57"/>
      <c r="D98" s="57"/>
      <c r="E98" s="57"/>
      <c r="F98" s="57"/>
      <c r="G98" s="57"/>
      <c r="J98"/>
      <c r="K98"/>
    </row>
    <row r="99" spans="2:11" s="55" customFormat="1" x14ac:dyDescent="0.2">
      <c r="B99" s="57"/>
      <c r="C99" s="57"/>
      <c r="D99" s="57"/>
      <c r="E99" s="57"/>
      <c r="F99" s="57"/>
      <c r="G99" s="57"/>
      <c r="J99"/>
      <c r="K99"/>
    </row>
    <row r="100" spans="2:11" s="55" customFormat="1" x14ac:dyDescent="0.2">
      <c r="B100" s="57"/>
      <c r="C100" s="57"/>
      <c r="D100" s="57"/>
      <c r="E100" s="57"/>
      <c r="F100" s="57"/>
      <c r="G100" s="57"/>
      <c r="J100"/>
      <c r="K100"/>
    </row>
    <row r="101" spans="2:11" s="55" customFormat="1" x14ac:dyDescent="0.2">
      <c r="B101" s="57"/>
      <c r="C101" s="57"/>
      <c r="D101" s="57"/>
      <c r="E101" s="57"/>
      <c r="F101" s="57"/>
      <c r="G101" s="57"/>
      <c r="J101"/>
      <c r="K101"/>
    </row>
    <row r="102" spans="2:11" s="55" customFormat="1" x14ac:dyDescent="0.2">
      <c r="B102" s="57"/>
      <c r="C102" s="57"/>
      <c r="D102" s="57"/>
      <c r="E102" s="57"/>
      <c r="F102" s="57"/>
      <c r="G102" s="57"/>
      <c r="J102"/>
      <c r="K102"/>
    </row>
    <row r="103" spans="2:11" s="55" customFormat="1" x14ac:dyDescent="0.2">
      <c r="B103" s="57"/>
      <c r="C103" s="57"/>
      <c r="D103" s="57"/>
      <c r="E103" s="57"/>
      <c r="F103" s="57"/>
      <c r="G103" s="57"/>
      <c r="J103"/>
      <c r="K103"/>
    </row>
    <row r="104" spans="2:11" s="55" customFormat="1" x14ac:dyDescent="0.2">
      <c r="B104" s="57"/>
      <c r="C104" s="57"/>
      <c r="D104" s="57"/>
      <c r="E104" s="57"/>
      <c r="F104" s="57"/>
      <c r="G104" s="57"/>
      <c r="J104"/>
      <c r="K104"/>
    </row>
    <row r="105" spans="2:11" s="55" customFormat="1" x14ac:dyDescent="0.2">
      <c r="B105" s="57"/>
      <c r="C105" s="57"/>
      <c r="D105" s="57"/>
      <c r="E105" s="57"/>
      <c r="F105" s="57"/>
      <c r="G105" s="57"/>
      <c r="J105"/>
      <c r="K105"/>
    </row>
    <row r="106" spans="2:11" s="55" customFormat="1" x14ac:dyDescent="0.2">
      <c r="B106" s="57"/>
      <c r="C106" s="57"/>
      <c r="D106" s="57"/>
      <c r="E106" s="57"/>
      <c r="F106" s="57"/>
      <c r="G106" s="57"/>
      <c r="J106"/>
      <c r="K106"/>
    </row>
    <row r="107" spans="2:11" s="55" customFormat="1" x14ac:dyDescent="0.2">
      <c r="B107" s="57"/>
      <c r="C107" s="57"/>
      <c r="D107" s="57"/>
      <c r="E107" s="57"/>
      <c r="F107" s="57"/>
      <c r="G107" s="57"/>
      <c r="J107"/>
      <c r="K107"/>
    </row>
    <row r="108" spans="2:11" s="55" customFormat="1" x14ac:dyDescent="0.2">
      <c r="B108" s="57"/>
      <c r="C108" s="57"/>
      <c r="D108" s="57"/>
      <c r="E108" s="57"/>
      <c r="F108" s="57"/>
      <c r="G108" s="57"/>
      <c r="J108"/>
      <c r="K108"/>
    </row>
    <row r="109" spans="2:11" s="55" customFormat="1" x14ac:dyDescent="0.2">
      <c r="B109" s="57"/>
      <c r="C109" s="57"/>
      <c r="D109" s="57"/>
      <c r="E109" s="57"/>
      <c r="F109" s="57"/>
      <c r="G109" s="57"/>
      <c r="J109"/>
      <c r="K109"/>
    </row>
    <row r="110" spans="2:11" s="55" customFormat="1" x14ac:dyDescent="0.2">
      <c r="B110" s="57"/>
      <c r="C110" s="57"/>
      <c r="D110" s="57"/>
      <c r="E110" s="57"/>
      <c r="F110" s="57"/>
      <c r="G110" s="57"/>
      <c r="J110"/>
      <c r="K110"/>
    </row>
  </sheetData>
  <pageMargins left="0.75" right="0.75" top="1" bottom="1" header="0.5" footer="0.5"/>
  <pageSetup paperSize="9" fitToHeight="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F2F1FFBCFB6249867EB9A9EF4720DB" ma:contentTypeVersion="9" ma:contentTypeDescription="Create a new document." ma:contentTypeScope="" ma:versionID="b16344abf3bd13d443dcc2aae57505f3">
  <xsd:schema xmlns:xsd="http://www.w3.org/2001/XMLSchema" xmlns:xs="http://www.w3.org/2001/XMLSchema" xmlns:p="http://schemas.microsoft.com/office/2006/metadata/properties" xmlns:ns2="3407ef35-851a-4d86-a1b5-b66f49498b93" targetNamespace="http://schemas.microsoft.com/office/2006/metadata/properties" ma:root="true" ma:fieldsID="90ce7b83108de36e41864bbd0d06e148" ns2:_="">
    <xsd:import namespace="3407ef35-851a-4d86-a1b5-b66f49498b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7ef35-851a-4d86-a1b5-b66f49498b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134C19-A715-4B1F-9043-809EAC0063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07ef35-851a-4d86-a1b5-b66f49498b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3AC71C-9E37-4078-89E6-F33B53D019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27A954-D061-45BA-B508-354C4AE9FDA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Navngitte områder</vt:lpstr>
      </vt:variant>
      <vt:variant>
        <vt:i4>6</vt:i4>
      </vt:variant>
    </vt:vector>
  </HeadingPairs>
  <TitlesOfParts>
    <vt:vector size="22" baseType="lpstr">
      <vt:lpstr>Innhold</vt:lpstr>
      <vt:lpstr>A.13.1</vt:lpstr>
      <vt:lpstr>A.13.2</vt:lpstr>
      <vt:lpstr>A.13.3</vt:lpstr>
      <vt:lpstr>A.13.4</vt:lpstr>
      <vt:lpstr>A.13.5</vt:lpstr>
      <vt:lpstr>A.13.6a</vt:lpstr>
      <vt:lpstr>A.13.6b</vt:lpstr>
      <vt:lpstr>A.13.7a</vt:lpstr>
      <vt:lpstr>A.13.7b</vt:lpstr>
      <vt:lpstr>A.13.7c</vt:lpstr>
      <vt:lpstr>A.13.7d</vt:lpstr>
      <vt:lpstr>A.13.8</vt:lpstr>
      <vt:lpstr>A.13.9</vt:lpstr>
      <vt:lpstr>A.13.10</vt:lpstr>
      <vt:lpstr>A.13.11</vt:lpstr>
      <vt:lpstr>A.13.1!Utskriftsområde</vt:lpstr>
      <vt:lpstr>A.13.11!Utskriftsområde</vt:lpstr>
      <vt:lpstr>A.13.2!Utskriftsområde</vt:lpstr>
      <vt:lpstr>A.13.4!Utskriftsområde</vt:lpstr>
      <vt:lpstr>A.13.5!Utskriftsområde</vt:lpstr>
      <vt:lpstr>A.13.8!Utskriftsområde</vt:lpstr>
    </vt:vector>
  </TitlesOfParts>
  <Company>NIFU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Hebe Gunnes</dc:creator>
  <cp:lastModifiedBy>Olsen, Bjørn Magne</cp:lastModifiedBy>
  <cp:lastPrinted>2017-05-05T08:45:32Z</cp:lastPrinted>
  <dcterms:created xsi:type="dcterms:W3CDTF">2011-05-09T05:01:37Z</dcterms:created>
  <dcterms:modified xsi:type="dcterms:W3CDTF">2022-06-22T12:00:15Z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0x010100F6F2F1FFBCFB6249867EB9A9EF4720DB</vt:lpwstr>
  </property>
</Properties>
</file>