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9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1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2.xml" ContentType="application/vnd.openxmlformats-officedocument.drawing+xml"/>
  <Override PartName="/xl/comments1.xml" ContentType="application/vnd.openxmlformats-officedocument.spreadsheetml.comment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3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4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5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6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7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8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9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0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1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2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3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4.xml" ContentType="application/vnd.openxmlformats-officedocument.drawing+xml"/>
  <Override PartName="/xl/comments2.xml" ContentType="application/vnd.openxmlformats-officedocument.spreadsheetml.comments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5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6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7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8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drawings/drawing40.xml" ContentType="application/vnd.openxmlformats-officedocument.drawing+xml"/>
  <Override PartName="/xl/comments3.xml" ContentType="application/vnd.openxmlformats-officedocument.spreadsheetml.comments+xml"/>
  <Override PartName="/xl/charts/chart40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forskningsradet.sharepoint.com/sites/Indikatorrapporten-Redaksjonskomiteen/Shared Documents/Redaksjonskomiteen/2023/Tallgrunnlag/"/>
    </mc:Choice>
  </mc:AlternateContent>
  <xr:revisionPtr revIDLastSave="1517" documentId="8_{0AB193D7-2513-4CF8-8411-A4DA2791B8DC}" xr6:coauthVersionLast="47" xr6:coauthVersionMax="47" xr10:uidLastSave="{8AC628B1-E760-40D6-AD43-BF1BDCB49769}"/>
  <bookViews>
    <workbookView xWindow="-108" yWindow="-108" windowWidth="30936" windowHeight="16896" tabRatio="782" xr2:uid="{CB95AB3E-BD59-42D8-BBB8-5678EAC8D10A}"/>
  </bookViews>
  <sheets>
    <sheet name="Innholdsside " sheetId="50" r:id="rId1"/>
    <sheet name="Signatur" sheetId="1" r:id="rId2"/>
    <sheet name="F 3.1a" sheetId="2" r:id="rId3"/>
    <sheet name="T 3.1a" sheetId="8" r:id="rId4"/>
    <sheet name="F 3.1b" sheetId="3" r:id="rId5"/>
    <sheet name="F 3.1c" sheetId="12" r:id="rId6"/>
    <sheet name="F 3.1.d" sheetId="13" r:id="rId7"/>
    <sheet name="F 3.1e" sheetId="4" r:id="rId8"/>
    <sheet name="F. 3.1f" sheetId="10" r:id="rId9"/>
    <sheet name="F 3.1g" sheetId="7" r:id="rId10"/>
    <sheet name="F 3.1h" sheetId="9" r:id="rId11"/>
    <sheet name="F 3.1i" sheetId="11" r:id="rId12"/>
    <sheet name="F 3.1j" sheetId="48" r:id="rId13"/>
    <sheet name="F 3.1k" sheetId="49" r:id="rId14"/>
    <sheet name="F 3.2a" sheetId="14" r:id="rId15"/>
    <sheet name="F 3.2b" sheetId="47" r:id="rId16"/>
    <sheet name="F 3.2c" sheetId="16" r:id="rId17"/>
    <sheet name="F 3.2d" sheetId="17" r:id="rId18"/>
    <sheet name="F 3.2e" sheetId="18" r:id="rId19"/>
    <sheet name="F. 3.2f" sheetId="24" r:id="rId20"/>
    <sheet name="F 3.2g" sheetId="25" r:id="rId21"/>
    <sheet name="F 3.2h" sheetId="26" r:id="rId22"/>
    <sheet name="F 3.2i" sheetId="27" r:id="rId23"/>
    <sheet name="F 3.2j" sheetId="28" r:id="rId24"/>
    <sheet name="F 3.2k" sheetId="29" r:id="rId25"/>
    <sheet name="T 3.2a" sheetId="30" r:id="rId26"/>
    <sheet name="F 3.2l" sheetId="31" r:id="rId27"/>
    <sheet name="F 3.2m" sheetId="32" r:id="rId28"/>
    <sheet name="F 3.2n" sheetId="33" r:id="rId29"/>
    <sheet name="F 3.3a" sheetId="71" r:id="rId30"/>
    <sheet name="F 3.3b" sheetId="72" r:id="rId31"/>
    <sheet name="F 3.3c" sheetId="73" r:id="rId32"/>
    <sheet name="F 3.3d" sheetId="74" r:id="rId33"/>
    <sheet name="F 3.3e" sheetId="75" r:id="rId34"/>
    <sheet name="F 3.3f" sheetId="76" r:id="rId35"/>
    <sheet name="F 3.3g" sheetId="77" r:id="rId36"/>
    <sheet name="F 3.3h" sheetId="78" r:id="rId37"/>
    <sheet name="F 3.3i" sheetId="79" r:id="rId38"/>
    <sheet name="F 3.3j" sheetId="80" r:id="rId39"/>
    <sheet name="F 3.3k" sheetId="81" r:id="rId40"/>
    <sheet name="F 3.3l" sheetId="82" r:id="rId41"/>
    <sheet name="Figur 3.3m" sheetId="83" r:id="rId42"/>
    <sheet name="Figur 3.3n" sheetId="84" r:id="rId43"/>
    <sheet name="Tabell 3.3a" sheetId="85" r:id="rId44"/>
    <sheet name="Figur 3.3o" sheetId="86" r:id="rId45"/>
    <sheet name="Figur 3.3p" sheetId="87" r:id="rId46"/>
    <sheet name="Figur 3.3q" sheetId="88" r:id="rId47"/>
    <sheet name="Figur 3.3r" sheetId="89" r:id="rId48"/>
    <sheet name="Figur 3.3s" sheetId="90" r:id="rId49"/>
    <sheet name="Figur 3.3t" sheetId="91" r:id="rId50"/>
    <sheet name="Figur_nivå" sheetId="92" r:id="rId51"/>
    <sheet name="F 3.4a" sheetId="34" r:id="rId52"/>
    <sheet name="F 3.4b" sheetId="35" r:id="rId53"/>
    <sheet name="F 3.4c" sheetId="36" r:id="rId54"/>
    <sheet name="F 3.4d" sheetId="37" r:id="rId55"/>
    <sheet name="T 3.4a" sheetId="38" r:id="rId56"/>
    <sheet name="T 3.4b" sheetId="39" r:id="rId57"/>
    <sheet name="F 3.4e" sheetId="40" r:id="rId58"/>
    <sheet name="F 3.4f" sheetId="41" r:id="rId59"/>
    <sheet name="F 3.4g" sheetId="42" r:id="rId60"/>
    <sheet name="F 3.4h" sheetId="43" r:id="rId61"/>
    <sheet name="F 3.4i" sheetId="44" r:id="rId62"/>
    <sheet name="F 3.4j" sheetId="45" r:id="rId63"/>
    <sheet name="F 3.4k" sheetId="46" r:id="rId64"/>
  </sheets>
  <definedNames>
    <definedName name="__123Graph_A" hidden="1">#REF!</definedName>
    <definedName name="__123Graph_ABERLGRAP" hidden="1">#REF!</definedName>
    <definedName name="__123Graph_ACATCH1" hidden="1">#REF!</definedName>
    <definedName name="__123Graph_ACONVERG1" hidden="1">#REF!</definedName>
    <definedName name="__123Graph_AECTOT" hidden="1">#REF!</definedName>
    <definedName name="__123Graph_AGRAPH2" hidden="1">#REF!</definedName>
    <definedName name="__123Graph_AGRAPH41" hidden="1">#REF!</definedName>
    <definedName name="__123Graph_AGRAPH42" hidden="1">#REF!</definedName>
    <definedName name="__123Graph_AGRAPH44" hidden="1">#REF!</definedName>
    <definedName name="__123Graph_APERIB" hidden="1">#REF!</definedName>
    <definedName name="__123Graph_APRODABSC" hidden="1">#REF!</definedName>
    <definedName name="__123Graph_APRODABSD" hidden="1">#REF!</definedName>
    <definedName name="__123Graph_APRODTRE2" hidden="1">#REF!</definedName>
    <definedName name="__123Graph_APRODTRE3" hidden="1">#REF!</definedName>
    <definedName name="__123Graph_APRODTRE4" hidden="1">#REF!</definedName>
    <definedName name="__123Graph_APRODTREND" hidden="1">#REF!</definedName>
    <definedName name="__123Graph_AUTRECHT" hidden="1">#REF!</definedName>
    <definedName name="__123Graph_B" hidden="1">#REF!</definedName>
    <definedName name="__123Graph_BBERLGRAP" hidden="1">#REF!</definedName>
    <definedName name="__123Graph_BCATCH1" hidden="1">#REF!</definedName>
    <definedName name="__123Graph_BCONVERG1" hidden="1">#REF!</definedName>
    <definedName name="__123Graph_BECTOT" hidden="1">#REF!</definedName>
    <definedName name="__123Graph_BGRAPH2" hidden="1">#REF!</definedName>
    <definedName name="__123Graph_BGRAPH41" hidden="1">#REF!</definedName>
    <definedName name="__123Graph_BPERIB" hidden="1">#REF!</definedName>
    <definedName name="__123Graph_BPRODABSC" hidden="1">#REF!</definedName>
    <definedName name="__123Graph_BPRODABSD" hidden="1">#REF!</definedName>
    <definedName name="__123Graph_C" hidden="1">#REF!</definedName>
    <definedName name="__123Graph_CBERLGRAP" hidden="1">#REF!</definedName>
    <definedName name="__123Graph_CCATCH1" hidden="1">#REF!</definedName>
    <definedName name="__123Graph_CCONVERG1" hidden="1">#REF!</definedName>
    <definedName name="__123Graph_CECTOT" hidden="1">#REF!</definedName>
    <definedName name="__123Graph_CGRAPH41" hidden="1">#REF!</definedName>
    <definedName name="__123Graph_CGRAPH44" hidden="1">#REF!</definedName>
    <definedName name="__123Graph_CPERIA" hidden="1">#REF!</definedName>
    <definedName name="__123Graph_CPERIB" hidden="1">#REF!</definedName>
    <definedName name="__123Graph_CPRODABSC" hidden="1">#REF!</definedName>
    <definedName name="__123Graph_CPRODTRE2" hidden="1">#REF!</definedName>
    <definedName name="__123Graph_CPRODTREND" hidden="1">#REF!</definedName>
    <definedName name="__123Graph_CUTRECHT" hidden="1">#REF!</definedName>
    <definedName name="__123Graph_D" hidden="1">#REF!</definedName>
    <definedName name="__123Graph_DBERLGRAP" hidden="1">#REF!</definedName>
    <definedName name="__123Graph_DCATCH1" hidden="1">#REF!</definedName>
    <definedName name="__123Graph_DCONVERG1" hidden="1">#REF!</definedName>
    <definedName name="__123Graph_DECTOT" hidden="1">#REF!</definedName>
    <definedName name="__123Graph_DGRAPH41" hidden="1">#REF!</definedName>
    <definedName name="__123Graph_DPERIA" hidden="1">#REF!</definedName>
    <definedName name="__123Graph_DPERIB" hidden="1">#REF!</definedName>
    <definedName name="__123Graph_DPRODABSC" hidden="1">#REF!</definedName>
    <definedName name="__123Graph_DUTRECHT" hidden="1">#REF!</definedName>
    <definedName name="__123Graph_E" hidden="1">#REF!</definedName>
    <definedName name="__123Graph_EBERLGRAP" hidden="1">#REF!</definedName>
    <definedName name="__123Graph_ECATCH1" hidden="1">#REF!</definedName>
    <definedName name="__123Graph_ECONVERG1" hidden="1">#REF!</definedName>
    <definedName name="__123Graph_EECTOT" hidden="1">#REF!</definedName>
    <definedName name="__123Graph_EGRAPH41" hidden="1">#REF!</definedName>
    <definedName name="__123Graph_EPERIA" hidden="1">#REF!</definedName>
    <definedName name="__123Graph_EPRODABSC" hidden="1">#REF!</definedName>
    <definedName name="__123Graph_FBERLGRAP" hidden="1">#REF!</definedName>
    <definedName name="__123Graph_FGRAPH41" hidden="1">#REF!</definedName>
    <definedName name="__123Graph_FPRODABSC" hidden="1">#REF!</definedName>
    <definedName name="__123Graph_X" hidden="1">#REF!</definedName>
    <definedName name="__123Graph_XECTOT" hidden="1">#REF!</definedName>
    <definedName name="_xlnm._FilterDatabase" localSheetId="30" hidden="1">'F 3.3b'!$A$5:$E$21</definedName>
    <definedName name="_Order1" hidden="1">0</definedName>
    <definedName name="_Regression_Out" hidden="1">#REF!</definedName>
    <definedName name="_Regression_X" hidden="1">#REF!</definedName>
    <definedName name="_Regression_Y" hidden="1">#REF!</definedName>
    <definedName name="FIG2wp1" hidden="1">#REF!</definedName>
    <definedName name="tabx" localSheetId="0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0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0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0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75" l="1"/>
  <c r="E57" i="92"/>
  <c r="D57" i="92"/>
  <c r="C57" i="92"/>
  <c r="B57" i="92"/>
  <c r="E28" i="92"/>
  <c r="D28" i="92"/>
  <c r="C28" i="92"/>
  <c r="B28" i="92"/>
  <c r="G27" i="92"/>
  <c r="F27" i="92"/>
  <c r="G26" i="92"/>
  <c r="F26" i="92"/>
  <c r="G25" i="92"/>
  <c r="F25" i="92"/>
  <c r="G24" i="92"/>
  <c r="F24" i="92"/>
  <c r="G23" i="92"/>
  <c r="F23" i="92"/>
  <c r="G22" i="92"/>
  <c r="F22" i="92"/>
  <c r="G21" i="92"/>
  <c r="F21" i="92"/>
  <c r="G20" i="92"/>
  <c r="F20" i="92"/>
  <c r="G19" i="92"/>
  <c r="F19" i="92"/>
  <c r="G18" i="92"/>
  <c r="F18" i="92"/>
  <c r="G17" i="92"/>
  <c r="F17" i="92"/>
  <c r="G16" i="92"/>
  <c r="F16" i="92"/>
  <c r="G15" i="92"/>
  <c r="F15" i="92"/>
  <c r="G14" i="92"/>
  <c r="F14" i="92"/>
  <c r="C12" i="89"/>
  <c r="D19" i="86"/>
  <c r="E19" i="86" s="1"/>
  <c r="D18" i="86"/>
  <c r="F18" i="86" s="1"/>
  <c r="D17" i="86"/>
  <c r="F17" i="86" s="1"/>
  <c r="D16" i="86"/>
  <c r="F16" i="86" s="1"/>
  <c r="D15" i="86"/>
  <c r="F15" i="86" s="1"/>
  <c r="D14" i="86"/>
  <c r="F14" i="86" s="1"/>
  <c r="D13" i="86"/>
  <c r="E13" i="86" s="1"/>
  <c r="D12" i="86"/>
  <c r="F12" i="86" s="1"/>
  <c r="E11" i="86"/>
  <c r="D11" i="86"/>
  <c r="F11" i="86" s="1"/>
  <c r="D10" i="86"/>
  <c r="F10" i="86" s="1"/>
  <c r="D9" i="86"/>
  <c r="F9" i="86" s="1"/>
  <c r="D8" i="86"/>
  <c r="F8" i="86" s="1"/>
  <c r="D7" i="86"/>
  <c r="E7" i="86" s="1"/>
  <c r="E6" i="86"/>
  <c r="D6" i="86"/>
  <c r="F6" i="86" s="1"/>
  <c r="D5" i="86"/>
  <c r="E5" i="86" s="1"/>
  <c r="G34" i="82"/>
  <c r="G33" i="82"/>
  <c r="G32" i="82"/>
  <c r="G31" i="82"/>
  <c r="G30" i="82"/>
  <c r="G29" i="82"/>
  <c r="G28" i="82"/>
  <c r="G27" i="82"/>
  <c r="G26" i="82"/>
  <c r="G25" i="82"/>
  <c r="G24" i="82"/>
  <c r="G23" i="82"/>
  <c r="G22" i="82"/>
  <c r="G21" i="82"/>
  <c r="G20" i="82"/>
  <c r="G19" i="82"/>
  <c r="G18" i="82"/>
  <c r="G17" i="82"/>
  <c r="G16" i="82"/>
  <c r="G15" i="82"/>
  <c r="G14" i="82"/>
  <c r="G13" i="82"/>
  <c r="G12" i="82"/>
  <c r="G11" i="82"/>
  <c r="G10" i="82"/>
  <c r="G9" i="82"/>
  <c r="G8" i="82"/>
  <c r="G7" i="82"/>
  <c r="G6" i="82"/>
  <c r="H34" i="81"/>
  <c r="H33" i="81"/>
  <c r="H32" i="81"/>
  <c r="H31" i="81"/>
  <c r="H30" i="81"/>
  <c r="H29" i="81"/>
  <c r="H28" i="81"/>
  <c r="H27" i="81"/>
  <c r="H26" i="81"/>
  <c r="H25" i="81"/>
  <c r="H24" i="81"/>
  <c r="H23" i="81"/>
  <c r="H22" i="81"/>
  <c r="H21" i="81"/>
  <c r="H20" i="81"/>
  <c r="H19" i="81"/>
  <c r="H18" i="81"/>
  <c r="H17" i="81"/>
  <c r="H16" i="81"/>
  <c r="H15" i="81"/>
  <c r="H14" i="81"/>
  <c r="H13" i="81"/>
  <c r="H12" i="81"/>
  <c r="H11" i="81"/>
  <c r="H10" i="81"/>
  <c r="H9" i="81"/>
  <c r="H8" i="81"/>
  <c r="H7" i="81"/>
  <c r="H6" i="81"/>
  <c r="K10" i="80"/>
  <c r="J10" i="80"/>
  <c r="I10" i="80"/>
  <c r="H10" i="80"/>
  <c r="G10" i="80"/>
  <c r="F10" i="80"/>
  <c r="E10" i="80"/>
  <c r="D10" i="80"/>
  <c r="C10" i="80"/>
  <c r="B10" i="80"/>
  <c r="K9" i="80"/>
  <c r="J9" i="80"/>
  <c r="I9" i="80"/>
  <c r="H9" i="80"/>
  <c r="G9" i="80"/>
  <c r="F9" i="80"/>
  <c r="E9" i="80"/>
  <c r="D9" i="80"/>
  <c r="C9" i="80"/>
  <c r="B9" i="80"/>
  <c r="K8" i="80"/>
  <c r="J8" i="80"/>
  <c r="I8" i="80"/>
  <c r="H8" i="80"/>
  <c r="G8" i="80"/>
  <c r="F8" i="80"/>
  <c r="E8" i="80"/>
  <c r="D8" i="80"/>
  <c r="C8" i="80"/>
  <c r="B8" i="80"/>
  <c r="K7" i="80"/>
  <c r="J7" i="80"/>
  <c r="I7" i="80"/>
  <c r="H7" i="80"/>
  <c r="G7" i="80"/>
  <c r="F7" i="80"/>
  <c r="E7" i="80"/>
  <c r="D7" i="80"/>
  <c r="C7" i="80"/>
  <c r="B7" i="80"/>
  <c r="K6" i="80"/>
  <c r="J6" i="80"/>
  <c r="I6" i="80"/>
  <c r="H6" i="80"/>
  <c r="G6" i="80"/>
  <c r="F6" i="80"/>
  <c r="E6" i="80"/>
  <c r="D6" i="80"/>
  <c r="C6" i="80"/>
  <c r="B6" i="80"/>
  <c r="K5" i="80"/>
  <c r="J5" i="80"/>
  <c r="I5" i="80"/>
  <c r="H5" i="80"/>
  <c r="G5" i="80"/>
  <c r="F5" i="80"/>
  <c r="E5" i="80"/>
  <c r="D5" i="80"/>
  <c r="C5" i="80"/>
  <c r="B5" i="80"/>
  <c r="B142" i="79"/>
  <c r="B141" i="79"/>
  <c r="B140" i="79"/>
  <c r="B139" i="79"/>
  <c r="B138" i="79"/>
  <c r="B137" i="79"/>
  <c r="B136" i="79"/>
  <c r="B135" i="79"/>
  <c r="B134" i="79"/>
  <c r="B133" i="79"/>
  <c r="B132" i="79"/>
  <c r="B131" i="79"/>
  <c r="B130" i="79"/>
  <c r="B129" i="79"/>
  <c r="B128" i="79"/>
  <c r="B127" i="79"/>
  <c r="B126" i="79"/>
  <c r="B125" i="79"/>
  <c r="B124" i="79"/>
  <c r="B123" i="79"/>
  <c r="B122" i="79"/>
  <c r="B121" i="79"/>
  <c r="B120" i="79"/>
  <c r="B119" i="79"/>
  <c r="B118" i="79"/>
  <c r="B117" i="79"/>
  <c r="B116" i="79"/>
  <c r="C24" i="77"/>
  <c r="B24" i="77"/>
  <c r="C23" i="77"/>
  <c r="B23" i="77"/>
  <c r="C22" i="77"/>
  <c r="B22" i="77"/>
  <c r="C21" i="77"/>
  <c r="B21" i="77"/>
  <c r="C20" i="77"/>
  <c r="B20" i="77"/>
  <c r="C19" i="77"/>
  <c r="B19" i="77"/>
  <c r="C18" i="77"/>
  <c r="B18" i="77"/>
  <c r="C17" i="77"/>
  <c r="B17" i="77"/>
  <c r="C16" i="77"/>
  <c r="B16" i="77"/>
  <c r="D13" i="77"/>
  <c r="E13" i="77" s="1"/>
  <c r="D12" i="77"/>
  <c r="E12" i="77" s="1"/>
  <c r="D11" i="77"/>
  <c r="E11" i="77" s="1"/>
  <c r="D10" i="77"/>
  <c r="E10" i="77" s="1"/>
  <c r="D9" i="77"/>
  <c r="E9" i="77" s="1"/>
  <c r="D8" i="77"/>
  <c r="E8" i="77" s="1"/>
  <c r="D7" i="77"/>
  <c r="E7" i="77" s="1"/>
  <c r="D6" i="77"/>
  <c r="E6" i="77" s="1"/>
  <c r="D5" i="77"/>
  <c r="E5" i="77" s="1"/>
  <c r="F9" i="75"/>
  <c r="E33" i="74"/>
  <c r="E32" i="74"/>
  <c r="E31" i="74"/>
  <c r="E30" i="74"/>
  <c r="E29" i="74"/>
  <c r="E28" i="74"/>
  <c r="E27" i="74"/>
  <c r="E26" i="74"/>
  <c r="E25" i="74"/>
  <c r="E24" i="74"/>
  <c r="E23" i="74"/>
  <c r="E22" i="74"/>
  <c r="E21" i="74"/>
  <c r="E20" i="74"/>
  <c r="E19" i="74"/>
  <c r="E18" i="74"/>
  <c r="E17" i="74"/>
  <c r="E16" i="74"/>
  <c r="E15" i="74"/>
  <c r="E14" i="74"/>
  <c r="E13" i="74"/>
  <c r="E12" i="74"/>
  <c r="E11" i="74"/>
  <c r="E10" i="74"/>
  <c r="E9" i="74"/>
  <c r="E8" i="74"/>
  <c r="E7" i="74"/>
  <c r="E6" i="74"/>
  <c r="E45" i="29"/>
  <c r="E46" i="29"/>
  <c r="E47" i="29"/>
  <c r="E48" i="29"/>
  <c r="E49" i="29"/>
  <c r="E50" i="29"/>
  <c r="E51" i="29"/>
  <c r="E52" i="29"/>
  <c r="E53" i="29"/>
  <c r="E54" i="29"/>
  <c r="E55" i="29"/>
  <c r="E56" i="29"/>
  <c r="E57" i="29"/>
  <c r="E58" i="29"/>
  <c r="E59" i="29"/>
  <c r="E60" i="29"/>
  <c r="E61" i="29"/>
  <c r="E62" i="29"/>
  <c r="E63" i="29"/>
  <c r="E44" i="29"/>
  <c r="D45" i="29"/>
  <c r="D46" i="29"/>
  <c r="D47" i="29"/>
  <c r="D48" i="29"/>
  <c r="D49" i="29"/>
  <c r="D50" i="29"/>
  <c r="D51" i="29"/>
  <c r="D52" i="29"/>
  <c r="D53" i="29"/>
  <c r="D54" i="29"/>
  <c r="D55" i="29"/>
  <c r="D56" i="29"/>
  <c r="D57" i="29"/>
  <c r="D58" i="29"/>
  <c r="D59" i="29"/>
  <c r="D60" i="29"/>
  <c r="D61" i="29"/>
  <c r="D62" i="29"/>
  <c r="D63" i="29"/>
  <c r="D44" i="29"/>
  <c r="C45" i="29"/>
  <c r="C46" i="29"/>
  <c r="C47" i="29"/>
  <c r="C48" i="29"/>
  <c r="C49" i="29"/>
  <c r="C50" i="29"/>
  <c r="C51" i="29"/>
  <c r="C52" i="29"/>
  <c r="C53" i="29"/>
  <c r="C54" i="29"/>
  <c r="C55" i="29"/>
  <c r="C56" i="29"/>
  <c r="C57" i="29"/>
  <c r="C58" i="29"/>
  <c r="C59" i="29"/>
  <c r="C60" i="29"/>
  <c r="C61" i="29"/>
  <c r="C62" i="29"/>
  <c r="C63" i="29"/>
  <c r="C44" i="29"/>
  <c r="D13" i="14"/>
  <c r="E13" i="14"/>
  <c r="F13" i="14"/>
  <c r="G13" i="14"/>
  <c r="H13" i="14"/>
  <c r="I13" i="14"/>
  <c r="J13" i="14"/>
  <c r="K13" i="14"/>
  <c r="L13" i="14"/>
  <c r="M13" i="14"/>
  <c r="N13" i="14"/>
  <c r="C13" i="14"/>
  <c r="L15" i="47"/>
  <c r="K15" i="47"/>
  <c r="J15" i="47"/>
  <c r="I15" i="47"/>
  <c r="H15" i="47"/>
  <c r="G15" i="47"/>
  <c r="F15" i="47"/>
  <c r="E15" i="47"/>
  <c r="D15" i="47"/>
  <c r="C15" i="47"/>
  <c r="L14" i="47"/>
  <c r="K14" i="47"/>
  <c r="J14" i="47"/>
  <c r="I14" i="47"/>
  <c r="H14" i="47"/>
  <c r="G14" i="47"/>
  <c r="F14" i="47"/>
  <c r="E14" i="47"/>
  <c r="D14" i="47"/>
  <c r="C14" i="47"/>
  <c r="L13" i="47"/>
  <c r="K13" i="47"/>
  <c r="J13" i="47"/>
  <c r="I13" i="47"/>
  <c r="H13" i="47"/>
  <c r="G13" i="47"/>
  <c r="F13" i="47"/>
  <c r="E13" i="47"/>
  <c r="D13" i="47"/>
  <c r="C13" i="47"/>
  <c r="M14" i="45"/>
  <c r="L14" i="45"/>
  <c r="K14" i="45"/>
  <c r="J14" i="45"/>
  <c r="I14" i="45"/>
  <c r="H14" i="45"/>
  <c r="G14" i="45"/>
  <c r="F14" i="45"/>
  <c r="E14" i="45"/>
  <c r="D14" i="45"/>
  <c r="C14" i="45"/>
  <c r="B14" i="45"/>
  <c r="B16" i="43"/>
  <c r="B15" i="43"/>
  <c r="B14" i="43"/>
  <c r="B13" i="43"/>
  <c r="B12" i="43"/>
  <c r="B11" i="43"/>
  <c r="B10" i="43"/>
  <c r="B9" i="43"/>
  <c r="B8" i="43"/>
  <c r="B7" i="43"/>
  <c r="B6" i="43"/>
  <c r="H22" i="42"/>
  <c r="H21" i="42"/>
  <c r="H20" i="42"/>
  <c r="H19" i="42"/>
  <c r="H18" i="42"/>
  <c r="H17" i="42"/>
  <c r="H16" i="42"/>
  <c r="H15" i="42"/>
  <c r="H14" i="42"/>
  <c r="H13" i="42"/>
  <c r="H12" i="42"/>
  <c r="H11" i="42"/>
  <c r="H10" i="42"/>
  <c r="H9" i="42"/>
  <c r="H8" i="42"/>
  <c r="H7" i="42"/>
  <c r="H6" i="42"/>
  <c r="H5" i="42"/>
  <c r="G12" i="41"/>
  <c r="F12" i="41"/>
  <c r="E12" i="41"/>
  <c r="D12" i="41"/>
  <c r="C12" i="41"/>
  <c r="B12" i="41"/>
  <c r="I9" i="26"/>
  <c r="H9" i="26"/>
  <c r="G9" i="26"/>
  <c r="F9" i="26"/>
  <c r="I8" i="26"/>
  <c r="H8" i="26"/>
  <c r="G8" i="26"/>
  <c r="F8" i="26"/>
  <c r="I7" i="26"/>
  <c r="H7" i="26"/>
  <c r="G7" i="26"/>
  <c r="F7" i="26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N12" i="14"/>
  <c r="M12" i="14"/>
  <c r="L12" i="14"/>
  <c r="K12" i="14"/>
  <c r="J12" i="14"/>
  <c r="I12" i="14"/>
  <c r="H12" i="14"/>
  <c r="G12" i="14"/>
  <c r="F12" i="14"/>
  <c r="E12" i="14"/>
  <c r="D12" i="14"/>
  <c r="C12" i="14"/>
  <c r="C6" i="11"/>
  <c r="D6" i="11"/>
  <c r="E6" i="11"/>
  <c r="F6" i="11"/>
  <c r="G6" i="11"/>
  <c r="C7" i="11"/>
  <c r="D7" i="11"/>
  <c r="E7" i="11"/>
  <c r="F7" i="11"/>
  <c r="G7" i="11"/>
  <c r="C8" i="11"/>
  <c r="D8" i="11"/>
  <c r="E8" i="11"/>
  <c r="F8" i="11"/>
  <c r="G8" i="11"/>
  <c r="C9" i="11"/>
  <c r="D9" i="11"/>
  <c r="D11" i="11" s="1"/>
  <c r="E9" i="11"/>
  <c r="F9" i="11"/>
  <c r="G9" i="11"/>
  <c r="C10" i="11"/>
  <c r="D10" i="11"/>
  <c r="E10" i="11"/>
  <c r="F10" i="11"/>
  <c r="G10" i="11"/>
  <c r="G11" i="11" s="1"/>
  <c r="C5" i="11"/>
  <c r="D5" i="11"/>
  <c r="E5" i="11"/>
  <c r="F5" i="11"/>
  <c r="G5" i="11"/>
  <c r="E11" i="11"/>
  <c r="F11" i="11"/>
  <c r="B6" i="11"/>
  <c r="B7" i="11"/>
  <c r="B8" i="11"/>
  <c r="B9" i="11"/>
  <c r="B10" i="11"/>
  <c r="B5" i="11"/>
  <c r="G24" i="11"/>
  <c r="F24" i="11"/>
  <c r="E24" i="11"/>
  <c r="D24" i="11"/>
  <c r="C24" i="11"/>
  <c r="B24" i="11"/>
  <c r="B25" i="77" l="1"/>
  <c r="C25" i="77"/>
  <c r="F19" i="86"/>
  <c r="E10" i="86"/>
  <c r="E14" i="86"/>
  <c r="F7" i="86"/>
  <c r="F5" i="75"/>
  <c r="F7" i="75"/>
  <c r="F8" i="75"/>
  <c r="F10" i="75"/>
  <c r="F12" i="75"/>
  <c r="F13" i="75"/>
  <c r="F14" i="75"/>
  <c r="F6" i="75"/>
  <c r="E14" i="77"/>
  <c r="F5" i="86"/>
  <c r="E8" i="86"/>
  <c r="F13" i="86"/>
  <c r="E16" i="86"/>
  <c r="F11" i="75"/>
  <c r="E9" i="86"/>
  <c r="E17" i="86"/>
  <c r="E12" i="86"/>
  <c r="E15" i="86"/>
  <c r="E18" i="86"/>
  <c r="C11" i="11"/>
  <c r="B11" i="11"/>
  <c r="E4" i="9"/>
  <c r="F5" i="7" l="1"/>
  <c r="F6" i="7"/>
  <c r="F7" i="7"/>
  <c r="F8" i="7"/>
  <c r="F9" i="7"/>
  <c r="F10" i="7"/>
  <c r="F11" i="7"/>
  <c r="F12" i="7"/>
  <c r="F4" i="7"/>
  <c r="G6" i="10"/>
  <c r="G7" i="10"/>
  <c r="G8" i="10"/>
  <c r="G9" i="10"/>
  <c r="G10" i="10"/>
  <c r="G5" i="10"/>
  <c r="F6" i="10"/>
  <c r="F7" i="10"/>
  <c r="F8" i="10"/>
  <c r="F9" i="10"/>
  <c r="F10" i="10"/>
  <c r="F5" i="10"/>
  <c r="H5" i="10" l="1"/>
  <c r="C9" i="2" l="1"/>
  <c r="B9" i="2"/>
  <c r="E9" i="2" s="1"/>
  <c r="N13" i="1" l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I7" i="8" l="1"/>
  <c r="E7" i="2"/>
  <c r="F7" i="2" s="1"/>
  <c r="D7" i="2"/>
  <c r="J6" i="3" l="1"/>
  <c r="J7" i="3"/>
  <c r="J8" i="3"/>
  <c r="J9" i="3"/>
  <c r="J10" i="3"/>
  <c r="J11" i="3"/>
  <c r="J12" i="3"/>
  <c r="J13" i="3"/>
  <c r="J14" i="3"/>
  <c r="J15" i="3"/>
  <c r="J5" i="3"/>
  <c r="I16" i="3"/>
  <c r="H16" i="3"/>
  <c r="J16" i="3" l="1"/>
  <c r="I6" i="8"/>
  <c r="C8" i="8"/>
  <c r="D8" i="8"/>
  <c r="E8" i="8"/>
  <c r="F8" i="8"/>
  <c r="G8" i="8"/>
  <c r="B8" i="8"/>
  <c r="I5" i="8"/>
  <c r="H6" i="8"/>
  <c r="H7" i="8"/>
  <c r="H5" i="8"/>
  <c r="H8" i="8" l="1"/>
  <c r="I8" i="8"/>
  <c r="E38" i="1"/>
  <c r="L38" i="1"/>
  <c r="B9" i="4"/>
  <c r="C9" i="4"/>
  <c r="H6" i="10"/>
  <c r="H7" i="10"/>
  <c r="H8" i="10"/>
  <c r="H9" i="10"/>
  <c r="H10" i="10"/>
  <c r="C8" i="9" l="1"/>
  <c r="D8" i="9"/>
  <c r="B8" i="9"/>
  <c r="E5" i="9"/>
  <c r="E6" i="9"/>
  <c r="E7" i="9"/>
  <c r="E8" i="9" l="1"/>
  <c r="N12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7" i="1"/>
  <c r="E7" i="1"/>
  <c r="E8" i="1"/>
  <c r="E9" i="1"/>
  <c r="F9" i="1" s="1"/>
  <c r="E10" i="1"/>
  <c r="F11" i="1" s="1"/>
  <c r="E11" i="1"/>
  <c r="E12" i="1"/>
  <c r="F12" i="1" s="1"/>
  <c r="E13" i="1"/>
  <c r="E14" i="1"/>
  <c r="F14" i="1" s="1"/>
  <c r="E15" i="1"/>
  <c r="E16" i="1"/>
  <c r="E17" i="1"/>
  <c r="F17" i="1" s="1"/>
  <c r="E18" i="1"/>
  <c r="F18" i="1" s="1"/>
  <c r="E19" i="1"/>
  <c r="E20" i="1"/>
  <c r="F20" i="1" s="1"/>
  <c r="E21" i="1"/>
  <c r="E22" i="1"/>
  <c r="F22" i="1" s="1"/>
  <c r="E23" i="1"/>
  <c r="E24" i="1"/>
  <c r="E25" i="1"/>
  <c r="F25" i="1" s="1"/>
  <c r="E26" i="1"/>
  <c r="F27" i="1" s="1"/>
  <c r="E27" i="1"/>
  <c r="E28" i="1"/>
  <c r="F28" i="1" s="1"/>
  <c r="E29" i="1"/>
  <c r="E30" i="1"/>
  <c r="F30" i="1" s="1"/>
  <c r="E31" i="1"/>
  <c r="E32" i="1"/>
  <c r="E33" i="1"/>
  <c r="F33" i="1" s="1"/>
  <c r="E34" i="1"/>
  <c r="F35" i="1" s="1"/>
  <c r="E35" i="1"/>
  <c r="E36" i="1"/>
  <c r="F36" i="1" s="1"/>
  <c r="E37" i="1"/>
  <c r="E6" i="1"/>
  <c r="F29" i="1" l="1"/>
  <c r="F21" i="1"/>
  <c r="F13" i="1"/>
  <c r="F37" i="1"/>
  <c r="F38" i="1"/>
  <c r="F31" i="1"/>
  <c r="F23" i="1"/>
  <c r="F15" i="1"/>
  <c r="F8" i="1"/>
  <c r="F19" i="1"/>
  <c r="F34" i="1"/>
  <c r="F26" i="1"/>
  <c r="F10" i="1"/>
  <c r="F32" i="1"/>
  <c r="F16" i="1"/>
  <c r="F7" i="1"/>
  <c r="F24" i="1"/>
  <c r="E6" i="2" l="1"/>
  <c r="F6" i="2" s="1"/>
  <c r="E8" i="2"/>
  <c r="F8" i="2" s="1"/>
  <c r="E5" i="2"/>
  <c r="F5" i="2" s="1"/>
  <c r="F9" i="2" s="1"/>
  <c r="D5" i="2"/>
  <c r="D6" i="2"/>
  <c r="D8" i="2"/>
  <c r="D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PX-Web Ekstern</author>
  </authors>
  <commentList>
    <comment ref="D4" authorId="0" shapeId="0" xr:uid="{F821B64C-BDAC-4D9A-8F74-0CFB50EA88DF}">
      <text>
        <r>
          <rPr>
            <sz val="9"/>
            <color rgb="FF000000"/>
            <rFont val="Tahoma"/>
            <family val="2"/>
          </rPr>
          <t xml:space="preserve">Utenlandsfødte med to utenlandsfødte foreldre.
</t>
        </r>
      </text>
    </comment>
    <comment ref="A5" authorId="0" shapeId="0" xr:uid="{642831B7-875E-484D-B1AD-FE5D64B0AA0C}">
      <text>
        <r>
          <rPr>
            <sz val="9"/>
            <color rgb="FF000000"/>
            <rFont val="Tahoma"/>
            <family val="2"/>
          </rPr>
          <t xml:space="preserve">Instituttsektoren ekskl. øvrige helseforetak og private, ideelle sykehus.	
</t>
        </r>
      </text>
    </comment>
    <comment ref="A10" authorId="0" shapeId="0" xr:uid="{1F6B1F17-D6AE-47B5-ABEB-DB2A82A2B449}">
      <text>
        <r>
          <rPr>
            <sz val="9"/>
            <color rgb="FF000000"/>
            <rFont val="Tahoma"/>
            <family val="2"/>
          </rPr>
          <t xml:space="preserve">Universitet- og høgskolesektoren ekskl. helseforetak med universitetssykehusfunksjoner.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PX-Web Ekstern</author>
  </authors>
  <commentList>
    <comment ref="A5" authorId="0" shapeId="0" xr:uid="{A7F3885C-62E3-45AB-8452-F4F2C15A92FC}">
      <text>
        <r>
          <rPr>
            <sz val="9"/>
            <color rgb="FF000000"/>
            <rFont val="Tahoma"/>
            <family val="2"/>
          </rPr>
          <t xml:space="preserve">Inkluderer forkurs til utdanning ved universitet og høgskoler.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PX-Web Ekstern</author>
  </authors>
  <commentList>
    <comment ref="D5" authorId="0" shapeId="0" xr:uid="{E4691A3E-FFC6-4735-A530-8F6BC02F51E9}">
      <text>
        <r>
          <rPr>
            <sz val="9"/>
            <color rgb="FF000000"/>
            <rFont val="Tahoma"/>
            <family val="2"/>
          </rPr>
          <t xml:space="preserve">Inkluderer fullførte grader med en varighet f.o.m. 2 år t.o.m 4 år.
</t>
        </r>
      </text>
    </comment>
    <comment ref="E5" authorId="0" shapeId="0" xr:uid="{4F63ECF0-0A06-4B1C-8935-B54EE680B4AA}">
      <text>
        <r>
          <rPr>
            <sz val="9"/>
            <color rgb="FF000000"/>
            <rFont val="Tahoma"/>
            <family val="2"/>
          </rPr>
          <t xml:space="preserve">Inkluderer fullførte grader med en varighet på mer enn 4 år.
</t>
        </r>
      </text>
    </comment>
  </commentList>
</comments>
</file>

<file path=xl/sharedStrings.xml><?xml version="1.0" encoding="utf-8"?>
<sst xmlns="http://schemas.openxmlformats.org/spreadsheetml/2006/main" count="1955" uniqueCount="813">
  <si>
    <t>Totale FoU-årsverk per sektor</t>
  </si>
  <si>
    <t>Totalt FoU-personale etter sektor</t>
  </si>
  <si>
    <t>Arbeidsstokken</t>
  </si>
  <si>
    <t>Næringslivet</t>
  </si>
  <si>
    <t>Instituttsektoren</t>
  </si>
  <si>
    <t>Univ.- og høgskole-sektoren</t>
  </si>
  <si>
    <t>Totalt</t>
  </si>
  <si>
    <t>Vekst</t>
  </si>
  <si>
    <t>Figur 3.1a</t>
  </si>
  <si>
    <t>Forskere/ faglig personale</t>
  </si>
  <si>
    <t>Teknisk/ administrativt personale</t>
  </si>
  <si>
    <t>Andel forskere/ faglig personale</t>
  </si>
  <si>
    <t>Universiteter og høgskoler</t>
  </si>
  <si>
    <t>Helseforetak</t>
  </si>
  <si>
    <t>Innhold</t>
  </si>
  <si>
    <t>Institutt-
sektoren</t>
  </si>
  <si>
    <t>Næringslivet forskere/faglig</t>
  </si>
  <si>
    <t>Næringslivet teknisk/administrativt</t>
  </si>
  <si>
    <t>Instituttsektoren forskere/faglig</t>
  </si>
  <si>
    <t>Instituttsektoren teknisk/administrativt</t>
  </si>
  <si>
    <t>UoH-sektoren forskere/faglig</t>
  </si>
  <si>
    <t>UoH-sektoren teknisk/administrativt</t>
  </si>
  <si>
    <t>Totalt forskere/faglig</t>
  </si>
  <si>
    <t>Totalt teknisk/administrativt</t>
  </si>
  <si>
    <t xml:space="preserve">Figur 3.1c </t>
  </si>
  <si>
    <t>Figur 3.1d</t>
  </si>
  <si>
    <t>Figur 3.1e</t>
  </si>
  <si>
    <t>Forskere/faglig personale</t>
  </si>
  <si>
    <t>Annet FoU-personale</t>
  </si>
  <si>
    <t>Driftsutgifter per forskerårsverk</t>
  </si>
  <si>
    <t>Driftsutgifter per FoU-årsverk</t>
  </si>
  <si>
    <t>Næringsrettede
institutter</t>
  </si>
  <si>
    <t>Offentlig rettede
institutter</t>
  </si>
  <si>
    <t>Universitets- og høgskolesektoren</t>
  </si>
  <si>
    <t>Figur 3.1f</t>
  </si>
  <si>
    <t>FoU-årsverk</t>
  </si>
  <si>
    <t>FoU-personale</t>
  </si>
  <si>
    <t>forskere/faglig pers.</t>
  </si>
  <si>
    <t>teknisk/adm. pers.</t>
  </si>
  <si>
    <t>Institutt-sektoren</t>
  </si>
  <si>
    <t>Figur 3.1g</t>
  </si>
  <si>
    <t>Teknisk-administrativt personale</t>
  </si>
  <si>
    <t>Figur 3.1h</t>
  </si>
  <si>
    <t>Forskere med
doktorgrad</t>
  </si>
  <si>
    <t>Forskere uten
doktorgrad</t>
  </si>
  <si>
    <t>Teknisk-administrativt
personale</t>
  </si>
  <si>
    <t>Universiteter
og høgskoler</t>
  </si>
  <si>
    <t>Helse-
foretakene</t>
  </si>
  <si>
    <t>Figur 3.1i</t>
  </si>
  <si>
    <t>FoU-årsverk i Norge etter sektor/institusjonstype og stillingstype. 2021.</t>
  </si>
  <si>
    <t>Kilde: SSB, FoU-statistikk</t>
  </si>
  <si>
    <t>Univ.- og høgskolesektoren</t>
  </si>
  <si>
    <t>Endring 2019-2021</t>
  </si>
  <si>
    <t>Figur 3.1b</t>
  </si>
  <si>
    <t>I alt</t>
  </si>
  <si>
    <t>FoU-årsverk i Norge etter sektor, institusjonstype og personalkategori (prosent), samt driftsutgifter per forskerårsverk i NOK 1000. 2021.</t>
  </si>
  <si>
    <t>FoU-personale og utførte FoU-årsverk i næringslivet etter foretakenes næring. 2020 og 2021.</t>
  </si>
  <si>
    <t>FoU årsverk</t>
  </si>
  <si>
    <t>Industri</t>
  </si>
  <si>
    <t>Tjenesteytende næringer</t>
  </si>
  <si>
    <t>Andre næringer</t>
  </si>
  <si>
    <t>FoU-Personale</t>
  </si>
  <si>
    <t>FoU-personale og FoU-årsverk og FoU-årsverk per FoU-person i næringslivet. 2021.</t>
  </si>
  <si>
    <t>Totalt FoU-personale</t>
  </si>
  <si>
    <t>FoU-årsverk per FoU-person</t>
  </si>
  <si>
    <t>10–19 sysselsatte</t>
  </si>
  <si>
    <t>20–49 sysselsatte</t>
  </si>
  <si>
    <t>50–99 sysselsatte</t>
  </si>
  <si>
    <t>100–199 sysselsatte</t>
  </si>
  <si>
    <t>200–499 sysselsatte</t>
  </si>
  <si>
    <t>500 sysselsatte og over</t>
  </si>
  <si>
    <t>herav
helseforetak</t>
  </si>
  <si>
    <t>Universitets- og
høgskole-
sektoren</t>
  </si>
  <si>
    <t>2021</t>
  </si>
  <si>
    <t>Alle sektorer</t>
  </si>
  <si>
    <t>FoU-årsverk og FoU-personale i Norge etter sektor og stillingstype. 2021. Tid brukt til FoU i prosent.</t>
  </si>
  <si>
    <t>FoU-personale i Norge etter sektor og stillingskategori. 1970, 1995 og 2021.</t>
  </si>
  <si>
    <t>Prosentandel forskere/faglig personale</t>
  </si>
  <si>
    <t>FoU-personale i Norge etter sektor og utdanningsnivå. 2021.</t>
  </si>
  <si>
    <t>Forskere/faglig FoU-personale i instituttsektoren og universitets- og høgskolesektoren etter fagområde 2021.</t>
  </si>
  <si>
    <t>Instituttsektor</t>
  </si>
  <si>
    <t>Humaniora og kunstfag</t>
  </si>
  <si>
    <t>Samfunnsvitenskap</t>
  </si>
  <si>
    <t>Matematikk og naturvitenskap</t>
  </si>
  <si>
    <t>Teknologi</t>
  </si>
  <si>
    <t>Medisin og helse</t>
  </si>
  <si>
    <t>Landbruk, fiskeri og veterinærmedisin</t>
  </si>
  <si>
    <t>Institutt</t>
  </si>
  <si>
    <t>Humaniora</t>
  </si>
  <si>
    <t>totalt</t>
  </si>
  <si>
    <t>Andel</t>
  </si>
  <si>
    <t xml:space="preserve">Tabell 3.1a </t>
  </si>
  <si>
    <t>FoU-årsverk og FoU-personale etter sektor for utførelse. 2019, 2020 og 2021.</t>
  </si>
  <si>
    <t>Univ. og høgskolesektoren</t>
  </si>
  <si>
    <t>Univ. og høgskolesektor</t>
  </si>
  <si>
    <t>Antall</t>
  </si>
  <si>
    <t>Kilde: SSB, Forskerpersonalregisteret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</si>
  <si>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</si>
  <si>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</si>
  <si>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</si>
  <si>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</si>
  <si>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</si>
  <si>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</si>
  <si>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</si>
  <si>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</si>
  <si>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</si>
  <si>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</si>
  <si>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</si>
  <si>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Begge kjønn</t>
  </si>
  <si>
    <t>Menn</t>
  </si>
  <si>
    <t>Kvinner</t>
  </si>
  <si>
    <t>Andel kvinner</t>
  </si>
  <si>
    <t>Forskere/faglig personale etter kjønn og sektor. 2012–2021.</t>
  </si>
  <si>
    <t>Næringslivet, menn</t>
  </si>
  <si>
    <t>Næringslivet, kvinner</t>
  </si>
  <si>
    <t>Instituttsektoren, menn</t>
  </si>
  <si>
    <t>Instituttsektoren, kvinner</t>
  </si>
  <si>
    <t>Universitets- og høgskolesektoren, menn</t>
  </si>
  <si>
    <t>Universitets- og høgskolesektoren, kvinner</t>
  </si>
  <si>
    <t>Nye universiteter</t>
  </si>
  <si>
    <t>Høgskoler</t>
  </si>
  <si>
    <t>Offentlig rettede institutter</t>
  </si>
  <si>
    <t>De fire eldste universitetene</t>
  </si>
  <si>
    <t>Næringsrettede institutter</t>
  </si>
  <si>
    <t>Utenom næringslivet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</si>
  <si>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Nye universiteter omfatter NMBU, Universitetet i Stavanger, Universitetet i Agder, Nord universitet, OsloMet og Universitetet i Sørøst-Norge.</t>
    </r>
  </si>
  <si>
    <r>
      <t xml:space="preserve">Andel kvinner i universitets- og høgskolesektoren etter stillingsgruppe.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2012 - 2021. </t>
    </r>
  </si>
  <si>
    <t>Professor/dosent</t>
  </si>
  <si>
    <t>Øvrig fast faglig stilling</t>
  </si>
  <si>
    <t>Førsteamanuensis</t>
  </si>
  <si>
    <t>Førstelektor</t>
  </si>
  <si>
    <t>Postdoktor</t>
  </si>
  <si>
    <t>Forsker UoH og helseforetak</t>
  </si>
  <si>
    <t>Leger/psykologer i klinisk stilling</t>
  </si>
  <si>
    <t>Stipendiat/vitenskapelig assistent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</si>
  <si>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 Øvrig fast faglig stilling omfatter universitets- og høgskolelektor, amanuensis, spesialiststilling tilknyttet profesjonsutdanningene og faglig leder (dekan og instituttleder).</t>
    </r>
  </si>
  <si>
    <t>Fagområde</t>
  </si>
  <si>
    <t>Totalt </t>
  </si>
  <si>
    <t>Humaniora og kunstfag</t>
  </si>
  <si>
    <t>Samfunnsvitenskap </t>
  </si>
  <si>
    <t>Matematikk og naturvitenskap </t>
  </si>
  <si>
    <t>Teknologi </t>
  </si>
  <si>
    <t>Medisin og helsefag </t>
  </si>
  <si>
    <t>Landbruks- og fiskerifag og veterinærmedisin </t>
  </si>
  <si>
    <t>Figur 3.2a</t>
  </si>
  <si>
    <r>
      <t>Kvinnelige forskere/faglig personale etter institusjonstype.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2012-2021.</t>
    </r>
  </si>
  <si>
    <t>Figur 3.2c</t>
  </si>
  <si>
    <t>Kilde: SSB, Forskerpersonale</t>
  </si>
  <si>
    <t>Figur 3.2d</t>
  </si>
  <si>
    <t>Andel kvinner blant forskere/faglig personale i instituttsektoren og universitets- og høgskolersktoren etter fagområde. 2012–2021.</t>
  </si>
  <si>
    <t>Figur 3.2e</t>
  </si>
  <si>
    <t>Stillingsnivå</t>
  </si>
  <si>
    <t>Innvandrere og norskfødte med innvandrerforeldre</t>
  </si>
  <si>
    <t>Befolkningen ellers</t>
  </si>
  <si>
    <t>Totalsum</t>
  </si>
  <si>
    <t>Stillingsnivå 1</t>
  </si>
  <si>
    <t>Stillingsnivå 2</t>
  </si>
  <si>
    <t>Stillingsnivå 3</t>
  </si>
  <si>
    <t>Stipendiat</t>
  </si>
  <si>
    <t>Sektor</t>
  </si>
  <si>
    <t>Forskere/faglig personale etter stillingsnivå og innvandringskategori. Alle sektorer. Antall. 2021.</t>
  </si>
  <si>
    <t>Norskfødte med innvandrerforeldre</t>
  </si>
  <si>
    <t>Innvandrere</t>
  </si>
  <si>
    <t>Stilling</t>
  </si>
  <si>
    <t>K</t>
  </si>
  <si>
    <t>M</t>
  </si>
  <si>
    <t>Verdensdel</t>
  </si>
  <si>
    <t>Afrika</t>
  </si>
  <si>
    <t>Latin-Amerika og Karibia</t>
  </si>
  <si>
    <t>Nord-Amerika</t>
  </si>
  <si>
    <t>Asia</t>
  </si>
  <si>
    <t>Europa utenom Norden</t>
  </si>
  <si>
    <t>Norden utenom Norge</t>
  </si>
  <si>
    <t>Oseania</t>
  </si>
  <si>
    <t>Grunnutdanning fra Norge</t>
  </si>
  <si>
    <t>Grunnutdanning fra utlandet</t>
  </si>
  <si>
    <t>Uten doktorgrad</t>
  </si>
  <si>
    <t>Doktorgrad fra Norge</t>
  </si>
  <si>
    <t>Doktorgrad fra utlandet</t>
  </si>
  <si>
    <t>Andel innvandrere og norskfødte med innvandrerforeldre</t>
  </si>
  <si>
    <t>2007</t>
  </si>
  <si>
    <t>Teknisk/administrativt personale</t>
  </si>
  <si>
    <t>..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</si>
  <si>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Opplysninger om teknisk/administrativt personale hentes ikke inn fra enheter i instituttsektoren.</t>
    </r>
  </si>
  <si>
    <t>År</t>
  </si>
  <si>
    <t xml:space="preserve">Innvandrere og norskfødte med innvandrerforeldre - </t>
  </si>
  <si>
    <t xml:space="preserve">Befolkningen ellers - </t>
  </si>
  <si>
    <t xml:space="preserve">Andel innvandrere og norskfødte med innvandrerforeldre - </t>
  </si>
  <si>
    <t>Andel kvinner blant innvandrere og norskfødte med innvandrerforeldre</t>
  </si>
  <si>
    <t>Andel kvinner blant befolkningen ellers</t>
  </si>
  <si>
    <t xml:space="preserve">Menn </t>
  </si>
  <si>
    <t>Humaniora og samfunnsvitenskap</t>
  </si>
  <si>
    <t>Medisin og helsefag</t>
  </si>
  <si>
    <t>Naturvitenskap og teknologi</t>
  </si>
  <si>
    <t>Antall forskere/faglig personale etter institusjonstype og innvandringskategori. Andel innvandrere og norskfødte med innvandrerforeldre. 2007–2021.</t>
  </si>
  <si>
    <t>Antall forskere/faglig personale etter institusjonstype, kjønn og innvandringskategori. Andel kvinner. 2021.</t>
  </si>
  <si>
    <t>Forskere/faglig personale etter stillingsnivå, institusjonstype og innvandringskategori.  2021.</t>
  </si>
  <si>
    <t xml:space="preserve">Andel kvinner etter stillingsnivå og innvandringskategori. Universiteter og høgskoler, instituttsektoren og helseforetak samlet. 2021. </t>
  </si>
  <si>
    <t>Universitetet i Bergen</t>
  </si>
  <si>
    <t>Universitetet i Oslo</t>
  </si>
  <si>
    <t>Norges teknisk-naturvitenskapelige universitet</t>
  </si>
  <si>
    <t>Universitetet i Tromsø - Norges arktiske universitet</t>
  </si>
  <si>
    <t>Norges miljø- og biovitenskapelige universitet</t>
  </si>
  <si>
    <t>Øvrige læresteder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</si>
  <si>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</si>
  <si>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</si>
  <si>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</si>
  <si>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</si>
  <si>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</si>
  <si>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</si>
  <si>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</si>
  <si>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</si>
  <si>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</si>
  <si>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</si>
  <si>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</si>
  <si>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</si>
  <si>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</si>
  <si>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</si>
  <si>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2008</t>
  </si>
  <si>
    <t>2009</t>
  </si>
  <si>
    <t>2022</t>
  </si>
  <si>
    <t>Avlagte doktorgrader</t>
  </si>
  <si>
    <t>1990-1999</t>
  </si>
  <si>
    <t>2000-2009</t>
  </si>
  <si>
    <t>2010-2019</t>
  </si>
  <si>
    <t>2020-2022</t>
  </si>
  <si>
    <t>Landbruks- og fiskerifag og veterinærmedisin</t>
  </si>
  <si>
    <t>Gjennomsnittlig antall år fra oppstart på ph.d-program til disputas, etter fagområde og kjønn. 2013-2022.</t>
  </si>
  <si>
    <t>Landbruksvitenskap og veterinærmedisin</t>
  </si>
  <si>
    <t>Alle</t>
  </si>
  <si>
    <t>Europa (N = 3 000)</t>
  </si>
  <si>
    <t>Asia (N = 1 782)</t>
  </si>
  <si>
    <t>Afrika (N = 700)</t>
  </si>
  <si>
    <t>Nord-Amerika (N = 232)</t>
  </si>
  <si>
    <t>Latin-Amerika og Karibia (N = 218)</t>
  </si>
  <si>
    <t>Oseania (N = 43)</t>
  </si>
  <si>
    <t>Kilde: SSB, Doktorgradsregisteret</t>
  </si>
  <si>
    <t>Figur 3.4a</t>
  </si>
  <si>
    <t> Antall avlagte doktorgrader etter gradsgivende institusjon. 1993–2022. </t>
  </si>
  <si>
    <t xml:space="preserve">Figur 3.4b </t>
  </si>
  <si>
    <t>Avlagte doktorgrader etter fagområde. 1993–2022.</t>
  </si>
  <si>
    <t xml:space="preserve">Figur 3.4c </t>
  </si>
  <si>
    <t>Antall avlagte doktorgrader etter kjønn. Andel kvinner. 1993–2022.</t>
  </si>
  <si>
    <t xml:space="preserve">Figur 3.4d </t>
  </si>
  <si>
    <t>Kvinneandel blant doktorene etter fagområde. 1993–2022.</t>
  </si>
  <si>
    <t>Ev. som figur</t>
  </si>
  <si>
    <t>Gjennomsnittsalder ved disputas etter fagområde. 1990–2022.</t>
  </si>
  <si>
    <t>Tabell 3.4b</t>
  </si>
  <si>
    <t xml:space="preserve">Figur 3.4e </t>
  </si>
  <si>
    <t>Andel doktorer med utenlandsk statsborgerskap etter fagområde. 1993–2022.</t>
  </si>
  <si>
    <t xml:space="preserve">Figur 3.4f </t>
  </si>
  <si>
    <t>Doktorer med utenlandsk statsborgerskap etter verdensdel og fagområde. 2013–2022.</t>
  </si>
  <si>
    <t xml:space="preserve">Figur 3.4g </t>
  </si>
  <si>
    <t xml:space="preserve">Nye doktorgradsstudenter etter fagområde. 2005–2021. </t>
  </si>
  <si>
    <t>Kull</t>
  </si>
  <si>
    <t>Kilde: SSB, Forskerrekrutteringsmonitoren</t>
  </si>
  <si>
    <t xml:space="preserve">Figur 3.4h </t>
  </si>
  <si>
    <r>
      <t>Andel som har avlagt doktorgrad per 2021 etter år for opptak på doktorgradsprogram. 2005–2015.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</si>
  <si>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Andel som har avlagt doktorgrad</t>
  </si>
  <si>
    <t>Avlagt doktorgrad</t>
  </si>
  <si>
    <t>Ikke disputert</t>
  </si>
  <si>
    <t xml:space="preserve"> Totalsum 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</si>
  <si>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Av de som er tatt opp på doktorgradsprogram etter 2015 er mange fortsatt i ordinært studieløp, og er derfor utelatt fra figuren.</t>
    </r>
  </si>
  <si>
    <t>Figur 3.4i</t>
  </si>
  <si>
    <t xml:space="preserve">Arbeidssted for personer tatt opp på doktorgradsprogram 2005–2015 som har avlagt doktorgrad per 2021. </t>
  </si>
  <si>
    <t>kull 2005-2015</t>
  </si>
  <si>
    <t>Off.adm. mv.</t>
  </si>
  <si>
    <t>Undervisning</t>
  </si>
  <si>
    <t>Helsetjenester</t>
  </si>
  <si>
    <t>Ukjent</t>
  </si>
  <si>
    <t xml:space="preserve">Figur 3.4j </t>
  </si>
  <si>
    <t>Karriereutvikling for ansatte i akademia for doktorgradsstudenter som startet opp i årene 2005–2021 og som har disputert. Status per 2021, angitt som antall år etter disputas.</t>
  </si>
  <si>
    <t>Stillingsgruppe</t>
  </si>
  <si>
    <t>0-1 år</t>
  </si>
  <si>
    <t>2 år</t>
  </si>
  <si>
    <t>3 år</t>
  </si>
  <si>
    <t>4 år</t>
  </si>
  <si>
    <t>5 år</t>
  </si>
  <si>
    <t>6 år</t>
  </si>
  <si>
    <t>7 år</t>
  </si>
  <si>
    <t>8 år</t>
  </si>
  <si>
    <t>9 år</t>
  </si>
  <si>
    <t>10 år</t>
  </si>
  <si>
    <t>&gt;10 år</t>
  </si>
  <si>
    <t>Teknisk/admnistrativt personale</t>
  </si>
  <si>
    <t>Klinisk stilling ved helseforetak</t>
  </si>
  <si>
    <t>Forsker ved helseforetak</t>
  </si>
  <si>
    <t>Forsker ved univ. eller høgsk.</t>
  </si>
  <si>
    <t>Forsker i instituttsektoren</t>
  </si>
  <si>
    <t>Annen fast, faglig stilling ved univ. eller høgsk.*</t>
  </si>
  <si>
    <t xml:space="preserve">* Omfatter universitets- og høgskolelektorer/lærere, ledere, førstelektorer og øvrig fast vitenskapelig personale og andre stillinger som i utgangspunktet ikke krever doktorgrad, mens som enkelte går inn i umiddelbart etter disputas i påvente av andre ledige stillinger. </t>
  </si>
  <si>
    <t>Figur 3.4k</t>
  </si>
  <si>
    <t>Arbeidssted for personer tatt opp på doktorgradsprogram 2005–2015 som ikke har disputert per 2021.</t>
  </si>
  <si>
    <t>Kilde: Statistisk sentralbyrå</t>
  </si>
  <si>
    <t>Andel kvinner i sektoren</t>
  </si>
  <si>
    <t>Øvrig faglig personale</t>
  </si>
  <si>
    <t>Universitets- og høgskolelektor</t>
  </si>
  <si>
    <t>Forsker</t>
  </si>
  <si>
    <t>Leder</t>
  </si>
  <si>
    <r>
      <t>1</t>
    </r>
    <r>
      <rPr>
        <sz val="9"/>
        <color theme="1"/>
        <rFont val="Calibri"/>
        <family val="2"/>
        <scheme val="minor"/>
      </rPr>
      <t xml:space="preserve"> Følgende enheter i universitets- og høgskolesektoren inngår ikke: Universitetssykehus, Kriminalomsorgens høgskole og utdanningssenter KRUS, Forsvarets Høgskole og Universitetssenteret på Svalbard (UNIS). Rekrutteringsstillinger (postdoktorer, stipendiater og vitenskapelige assistenter) er midlertidige stillinger/åremålsstillinger og er derfor ikke inkludert. </t>
    </r>
  </si>
  <si>
    <t xml:space="preserve">Andel midlertidig stillinger i universitets- og høgskolesektoren etter lærested. 2016–2021. </t>
  </si>
  <si>
    <t>Handelshøyskolen BI</t>
  </si>
  <si>
    <t>Nord universitet</t>
  </si>
  <si>
    <t>Universitetet i Agder</t>
  </si>
  <si>
    <t>NTNU</t>
  </si>
  <si>
    <t>OsloMet</t>
  </si>
  <si>
    <t>Høgskulen på Vestlandet</t>
  </si>
  <si>
    <t>UiT - Norges arktiske univ.</t>
  </si>
  <si>
    <t>Universitetet i Stavanger</t>
  </si>
  <si>
    <t>Univ. i Sørøst-Norge</t>
  </si>
  <si>
    <t>Norges Handelshøyskole</t>
  </si>
  <si>
    <t>NMBU</t>
  </si>
  <si>
    <t>Høgskolen i Innlandet</t>
  </si>
  <si>
    <t>Kjønn</t>
  </si>
  <si>
    <t>Antall kvinnelige og mannlige forskere/ faglig personale. Kvinneandel i prosent. 2012‒2021.</t>
  </si>
  <si>
    <t>Andeler</t>
  </si>
  <si>
    <t>Figur 3.2f</t>
  </si>
  <si>
    <t>Figur 3.2l</t>
  </si>
  <si>
    <t xml:space="preserve">Figur 3.2n Forskere/faglig personale med innvandrerbakgrunn etter land for grunnutdanning og doktorgrad, alle sektorer. 2021. </t>
  </si>
  <si>
    <t>Figur 3.2k</t>
  </si>
  <si>
    <t>Tabell 3.2a</t>
  </si>
  <si>
    <t>Hyperlink</t>
  </si>
  <si>
    <t>Tittel på figur/tabell</t>
  </si>
  <si>
    <t>Link</t>
  </si>
  <si>
    <t>Signaturfigur kap 3</t>
  </si>
  <si>
    <t>3.1 Mennesklige ressurser til FoU</t>
  </si>
  <si>
    <t>3.2 Mangfold blant forskere</t>
  </si>
  <si>
    <t>Figur 3.2b</t>
  </si>
  <si>
    <t>3.3 Utdanning</t>
  </si>
  <si>
    <t>Gradsstudenter¹ fra Norge i utlandet etter fagområde og andel kvinner (%). Studieåret 2021/22.</t>
  </si>
  <si>
    <t>3.4 Rekruttering til forskning</t>
  </si>
  <si>
    <t>3.5 Arbeidsmarkedet for høyt utdannede</t>
  </si>
  <si>
    <t>Figur 3.1j</t>
  </si>
  <si>
    <t>Figur 3.1k</t>
  </si>
  <si>
    <t xml:space="preserve">  </t>
  </si>
  <si>
    <t>Totale FoU-årsverk og totalt FoU-personale etter sektor. 1970–2021. </t>
  </si>
  <si>
    <t>FoU-årsverk i Norge etter sektor og stillingstype. 2010-2021.</t>
  </si>
  <si>
    <t>Andel midlertidige stillinger i universitets- og høgskolesektoren etter stilling.¹ 2016–2021.</t>
  </si>
  <si>
    <t xml:space="preserve">Publisert , oppdatert </t>
  </si>
  <si>
    <t>Antall kvinnelige og mannlige forskere/faglig personale. Kvinneandel i prosent. 2012‒2021.</t>
  </si>
  <si>
    <t xml:space="preserve">Forskere/faglig personale med innvandrerbakgrunn etter land for grunnutdanning og doktorgrad, alle sektorer. 2021. </t>
  </si>
  <si>
    <t>FoU-personale ved universiteter og høgskoler, helseforetak og instituttsektoren, etter innvandringskategori.¹ 2007-2021.</t>
  </si>
  <si>
    <t>Figur 3.2g</t>
  </si>
  <si>
    <t>Figur 3.2h</t>
  </si>
  <si>
    <t xml:space="preserve">Figur 3.2i </t>
  </si>
  <si>
    <r>
      <t xml:space="preserve">1 </t>
    </r>
    <r>
      <rPr>
        <sz val="9"/>
        <color theme="1"/>
        <rFont val="Verdana"/>
        <family val="2"/>
      </rPr>
      <t>Universitets- og høgskolesektoren utenom helseforetak.</t>
    </r>
  </si>
  <si>
    <t>Forskere/faglig personale ved universiteter og høgskoler etter fagområde, kjønn og innvandringskategori.¹ Antall. 2021.</t>
  </si>
  <si>
    <t>Figur 3.2j</t>
  </si>
  <si>
    <t>Forskere/faglig personale i instituttsektoren etter fagområde, kjønn og innvandringskategori.¹ 2021.</t>
  </si>
  <si>
    <r>
      <t xml:space="preserve">1 </t>
    </r>
    <r>
      <rPr>
        <sz val="9"/>
        <color theme="1"/>
        <rFont val="Verdana"/>
        <family val="2"/>
      </rPr>
      <t>Instituttsektoren utenom helseforetak.</t>
    </r>
  </si>
  <si>
    <t xml:space="preserve">Figur 3.2m </t>
  </si>
  <si>
    <t>Landbakgrunn for forskere/faglig personale med innvandrerbakgrunn, alle sektorer. 2021.</t>
  </si>
  <si>
    <t>3 Signaturfigur</t>
  </si>
  <si>
    <r>
      <t>Andel kvinnelige forskere/faglig personale etter institusjonstype.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2012-2021.</t>
    </r>
  </si>
  <si>
    <r>
      <t xml:space="preserve">Andel kvinner i universitets- og høgskolesektoren etter stillingsgruppe. 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2012 - 2021. </t>
    </r>
  </si>
  <si>
    <r>
      <t>Andel som har avlagt doktorgrad per 2021 etter år for opptak på doktorgradsprogram. 2005–2015.</t>
    </r>
    <r>
      <rPr>
        <vertAlign val="superscript"/>
        <sz val="10"/>
        <color theme="1"/>
        <rFont val="Calibri"/>
        <family val="2"/>
        <scheme val="minor"/>
      </rPr>
      <t>1</t>
    </r>
  </si>
  <si>
    <t>F 3.1a</t>
  </si>
  <si>
    <t>T 3.1a</t>
  </si>
  <si>
    <t>F 3.1b</t>
  </si>
  <si>
    <t>F 3.1c</t>
  </si>
  <si>
    <t>F 3.1.d</t>
  </si>
  <si>
    <t>F 3.1e</t>
  </si>
  <si>
    <t>F 3.1f</t>
  </si>
  <si>
    <t>F 3.1g</t>
  </si>
  <si>
    <t>F 3.1h</t>
  </si>
  <si>
    <t>F 3.1i</t>
  </si>
  <si>
    <t>F 3.1j</t>
  </si>
  <si>
    <t>F 3.1k</t>
  </si>
  <si>
    <t>F 3.2a</t>
  </si>
  <si>
    <t>F 3.2b</t>
  </si>
  <si>
    <t>F 3.2c</t>
  </si>
  <si>
    <t>F 3.2d</t>
  </si>
  <si>
    <t>F 3.2g</t>
  </si>
  <si>
    <t>F 3.2h</t>
  </si>
  <si>
    <t>F 3.2i</t>
  </si>
  <si>
    <t>F 3.2j</t>
  </si>
  <si>
    <t>F 3.2k</t>
  </si>
  <si>
    <t>F 3.2l</t>
  </si>
  <si>
    <t>F 3.2m</t>
  </si>
  <si>
    <t>F 3.2n</t>
  </si>
  <si>
    <t>F 3.4a</t>
  </si>
  <si>
    <t>F 3.4b</t>
  </si>
  <si>
    <t>F 3.4c</t>
  </si>
  <si>
    <t>F 3.4d</t>
  </si>
  <si>
    <t>F 3.4e</t>
  </si>
  <si>
    <t>F 3.4f</t>
  </si>
  <si>
    <t>F 3.4g</t>
  </si>
  <si>
    <t>F 3.4h</t>
  </si>
  <si>
    <t>F 3.4i</t>
  </si>
  <si>
    <t>F 3.4j</t>
  </si>
  <si>
    <t>F 3.4k</t>
  </si>
  <si>
    <t>F 3.2e</t>
  </si>
  <si>
    <t>F 3.2f</t>
  </si>
  <si>
    <t>T 3.2a</t>
  </si>
  <si>
    <t>T 3.4a</t>
  </si>
  <si>
    <t>T 3.4b</t>
  </si>
  <si>
    <t>Ind2023 Figur 3 Signaturfigur | Tableau Public</t>
  </si>
  <si>
    <t>Ind2023 Figur 3.1a | Tableau Public</t>
  </si>
  <si>
    <t>Ind2023 Figur 3.1b | Tableau Public</t>
  </si>
  <si>
    <t>Ind2023 Figur 3.1c | Tableau Public</t>
  </si>
  <si>
    <t>Ind2023 Figur 3.1d | Tableau Public</t>
  </si>
  <si>
    <t>Ind2023 Figur 3.1e | Tableau Public</t>
  </si>
  <si>
    <t>Ind2023 Figur 3.1f | Tableau Public</t>
  </si>
  <si>
    <t>Ind2023 Figur 3.1g | Tableau Public</t>
  </si>
  <si>
    <t>Ind2023 Figur 3.1h | Tableau Public</t>
  </si>
  <si>
    <t>Ind2023 Figur 3.1i | Tableau Public</t>
  </si>
  <si>
    <t>Ind2023 Figur 3.1j | Tableau Public</t>
  </si>
  <si>
    <t>Ind2023 Figur 3.1k | Tableau Public</t>
  </si>
  <si>
    <t>Ind2023 Figur 3.2a | Tableau Public</t>
  </si>
  <si>
    <t>Ind2023 Figur 3.2b | Tableau Public</t>
  </si>
  <si>
    <t>Ind2023 Figur 3.2c | Tableau Public</t>
  </si>
  <si>
    <t>Ind2023 Figur 3.2d | Tableau Public</t>
  </si>
  <si>
    <t>Ind2023 Figur 3.2e | Tableau Public</t>
  </si>
  <si>
    <t>Ind2023 Figur 3.2f | Tableau Public</t>
  </si>
  <si>
    <t>Ind2023 Figur 3.2g | Tableau Public</t>
  </si>
  <si>
    <t>Ind2023 Figur 3.2h | Tableau Public</t>
  </si>
  <si>
    <t>Ind2023 Figur 3.2i | Tableau Public</t>
  </si>
  <si>
    <t>Ind2023 Figur 3.2j | Tableau Public</t>
  </si>
  <si>
    <t>Ind2023 Figur 3.2k | Tableau Public</t>
  </si>
  <si>
    <t>Ind2023 Figur 3.2l | Tableau Public</t>
  </si>
  <si>
    <t>Ind2023 Figur 3.2m | Tableau Public</t>
  </si>
  <si>
    <t>Ind2023 Figur 3.2n | Tableau Public</t>
  </si>
  <si>
    <t>Ind2023 Figur 3.4a | Tableau Public</t>
  </si>
  <si>
    <t>Ind2023 Figur 3.4b | Tableau Public</t>
  </si>
  <si>
    <t>Ind2023 Figur 3.4c | Tableau Public</t>
  </si>
  <si>
    <t>Ind2023 Figur 3.4d | Tableau Public</t>
  </si>
  <si>
    <t>Ind2023 Figur 3.4e | Tableau Public</t>
  </si>
  <si>
    <t>Ind2023 Figur 3.4f | Tableau Public</t>
  </si>
  <si>
    <t>Ind2023 Figur 3.4g | Tableau Public</t>
  </si>
  <si>
    <t>Ind2023 Figur 3.4h | Tableau Public</t>
  </si>
  <si>
    <t>Ind2023 Figur 3.4i | Tableau Public</t>
  </si>
  <si>
    <t>Ind2023 Figur 3.4j | Tableau Public</t>
  </si>
  <si>
    <t>Ind2023 Figur 3.4k | Tableau Public</t>
  </si>
  <si>
    <t xml:space="preserve"> I alt</t>
  </si>
  <si>
    <t>2002¹</t>
  </si>
  <si>
    <r>
      <rPr>
        <vertAlign val="super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 xml:space="preserve"> Personer på doktorgradsprogram er ikke inkludert fra og med 2002. </t>
    </r>
  </si>
  <si>
    <t xml:space="preserve">SB-tabell: </t>
  </si>
  <si>
    <t>SB-tabell: 03814</t>
  </si>
  <si>
    <t xml:space="preserve">Lagret spørring </t>
  </si>
  <si>
    <t>http://www.ssb.no/statbank/sq/10009484/</t>
  </si>
  <si>
    <t>Høgskolen i Østfold</t>
  </si>
  <si>
    <t>Høyskolen Kristiania</t>
  </si>
  <si>
    <t>UiT - Norges arktiske universitet</t>
  </si>
  <si>
    <t>Universitetet i Sørøst-Norge</t>
  </si>
  <si>
    <t>OsloMet - storbyuniversitetet</t>
  </si>
  <si>
    <t>Lagret spørring</t>
  </si>
  <si>
    <t xml:space="preserve">https://www.ssb.no/statbank/sq/10072522 </t>
  </si>
  <si>
    <t>Yngre enn 25 år</t>
  </si>
  <si>
    <t>25-34 år</t>
  </si>
  <si>
    <t>35 år og eldre</t>
  </si>
  <si>
    <t xml:space="preserve">https://www.ssb.no/statbank/table/08725/tableViewLayout1/?loadedQueryId=10086873&amp;timeType=top&amp;timeValue=4  </t>
  </si>
  <si>
    <r>
      <rPr>
        <sz val="8"/>
        <color theme="1"/>
        <rFont val="Calibri"/>
        <family val="2"/>
      </rPr>
      <t>¹</t>
    </r>
    <r>
      <rPr>
        <sz val="11"/>
        <color theme="1"/>
        <rFont val="Calibri"/>
        <family val="2"/>
        <scheme val="minor"/>
      </rPr>
      <t xml:space="preserve"> Verdiene for 2019 viser prosentvis endring fra 2018.</t>
    </r>
  </si>
  <si>
    <r>
      <rPr>
        <vertAlign val="superscript"/>
        <sz val="8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Verdiene for 2020 viser prosentvis endring fra 2019.</t>
    </r>
  </si>
  <si>
    <r>
      <rPr>
        <vertAlign val="superscript"/>
        <sz val="8"/>
        <color theme="1"/>
        <rFont val="Calibri"/>
        <family val="2"/>
      </rPr>
      <t>3</t>
    </r>
    <r>
      <rPr>
        <sz val="8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Verdiene for 2021 viser prosentvis endring fra 2020.</t>
    </r>
  </si>
  <si>
    <t>Kilde: Utdanningsstatistikk, Statistisk sentrabyrå</t>
  </si>
  <si>
    <t>Island</t>
  </si>
  <si>
    <t>Sverige</t>
  </si>
  <si>
    <t>Finland</t>
  </si>
  <si>
    <t>Tyrkia</t>
  </si>
  <si>
    <t>Norge</t>
  </si>
  <si>
    <t>Østerrike</t>
  </si>
  <si>
    <t>Danmark</t>
  </si>
  <si>
    <t>Hellas</t>
  </si>
  <si>
    <t>Estland</t>
  </si>
  <si>
    <t>Sveits</t>
  </si>
  <si>
    <t>Tyskland</t>
  </si>
  <si>
    <t>Latvia</t>
  </si>
  <si>
    <t>Ungarn</t>
  </si>
  <si>
    <t>Bulgaria</t>
  </si>
  <si>
    <t>Spania</t>
  </si>
  <si>
    <t>Italia</t>
  </si>
  <si>
    <t>Nederland</t>
  </si>
  <si>
    <t>Bosnia-Hercegovina</t>
  </si>
  <si>
    <t>Litauen</t>
  </si>
  <si>
    <t>Tsjekkia</t>
  </si>
  <si>
    <t>Serbia</t>
  </si>
  <si>
    <t>Slovakia</t>
  </si>
  <si>
    <t>Kroatia</t>
  </si>
  <si>
    <t>Irland</t>
  </si>
  <si>
    <t>Portugal</t>
  </si>
  <si>
    <t>Slovenia</t>
  </si>
  <si>
    <t>Frankrike</t>
  </si>
  <si>
    <t>Belgia</t>
  </si>
  <si>
    <t>Kilde: Eurostat</t>
  </si>
  <si>
    <t xml:space="preserve">https://ec.europa.eu/eurostat/databrowser/view/EDUC_UOE_ENRT02__custom_7139219/default/table </t>
  </si>
  <si>
    <t>Studenter i universitets- og høgskoleutdanning i Norge etter fagfelt. 2019-2022</t>
  </si>
  <si>
    <t>2022 (%)</t>
  </si>
  <si>
    <t>Allmenne fag</t>
  </si>
  <si>
    <t>Primærnæringsfag</t>
  </si>
  <si>
    <t>Uoppgitt fagfelt</t>
  </si>
  <si>
    <t>Samferdsels- og sikkerhetsfag og andre servicefag</t>
  </si>
  <si>
    <t>Humanistiske og estetiske fag</t>
  </si>
  <si>
    <t>Samfunnsfag og juridiske fag</t>
  </si>
  <si>
    <t>Lærerutdanninger og utdanninger i pedagogikk</t>
  </si>
  <si>
    <t>Naturvitenskapelige fag, håndverksfag og tekniske fag</t>
  </si>
  <si>
    <t>Økonomiske og administrative fag</t>
  </si>
  <si>
    <t>Helse-, sosial- og idrettsfag</t>
  </si>
  <si>
    <t xml:space="preserve">https://www.ssb.no/statbank/sq/10086849 </t>
  </si>
  <si>
    <t>fagfelt:</t>
  </si>
  <si>
    <t>Allmenne fag:</t>
  </si>
  <si>
    <t>Inkluderer forkurs til utdanning ved universitet og høgskoler.</t>
  </si>
  <si>
    <t>Kilde: Samordna opptak, faktanotat april 2023</t>
  </si>
  <si>
    <r>
      <t>Førstevalgssøkere</t>
    </r>
    <r>
      <rPr>
        <sz val="11"/>
        <rFont val="Calibri"/>
        <family val="2"/>
      </rPr>
      <t>¹</t>
    </r>
    <r>
      <rPr>
        <sz val="11"/>
        <rFont val="Calibri"/>
        <family val="2"/>
        <scheme val="minor"/>
      </rPr>
      <t xml:space="preserve"> etter lærested. Endring fra 2021 til 2022. Antall og prosent</t>
    </r>
  </si>
  <si>
    <t xml:space="preserve">Lærestedsnavn </t>
  </si>
  <si>
    <t>Prosent</t>
  </si>
  <si>
    <t>Sámi allaskuvla / Sámi University of Applied Sciences</t>
  </si>
  <si>
    <t>Høgskolen i Molde, Vitenskapelig høgskole i logistikk</t>
  </si>
  <si>
    <t>Fjellhaug Internasjonale Høgskole</t>
  </si>
  <si>
    <t>Norges idrettshøgskole</t>
  </si>
  <si>
    <t>Lovisenberg diakonale høgskole</t>
  </si>
  <si>
    <t>NLA Høgskolen</t>
  </si>
  <si>
    <t>Politihøgskolen</t>
  </si>
  <si>
    <t>UiT Norges arktiske universitet</t>
  </si>
  <si>
    <t>Arkitektur- og designhøgskolen i Oslo</t>
  </si>
  <si>
    <t>Høgskulen i Volda</t>
  </si>
  <si>
    <t>MF vitenskapelig høyskole</t>
  </si>
  <si>
    <t>Ansgar høyskole</t>
  </si>
  <si>
    <t>VID vitenskapelige høgskole</t>
  </si>
  <si>
    <t>Dronning Mauds Minne Høgskole for barnehagelærerutdanning</t>
  </si>
  <si>
    <t>Kilde: Samordna opptak</t>
  </si>
  <si>
    <t>¹ I Samordna opptak sin statistikk er en førstevalgssøker i dette tilfellet en søker som har dette lærestedet som sin førsteprioritet i endelig søknad.</t>
  </si>
  <si>
    <t>Lærerutdanninger (samlet)</t>
  </si>
  <si>
    <t>Sykepleie</t>
  </si>
  <si>
    <t>Barnehage</t>
  </si>
  <si>
    <t>Grunnskole 1-7</t>
  </si>
  <si>
    <t>Grunnskole 5-10</t>
  </si>
  <si>
    <t>Lektor 8-13</t>
  </si>
  <si>
    <t>Førstevalgssøkere</t>
  </si>
  <si>
    <t>Studieplasser</t>
  </si>
  <si>
    <t>Fullførte utdanninger ved universiteter og høgskoler</t>
  </si>
  <si>
    <t>Alle nivåer</t>
  </si>
  <si>
    <t>Lavere nivå</t>
  </si>
  <si>
    <t>Høyere nivå</t>
  </si>
  <si>
    <t>Forskerutdanning</t>
  </si>
  <si>
    <t>% høyere nivå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</si>
  <si>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</si>
  <si>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</si>
  <si>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</si>
  <si>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</si>
  <si>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</si>
  <si>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</si>
  <si>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</si>
  <si>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</si>
  <si>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</si>
  <si>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</si>
  <si>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</si>
  <si>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</si>
  <si>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</si>
  <si>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</si>
  <si>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</si>
  <si>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</si>
  <si>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</si>
  <si>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</si>
  <si>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</si>
  <si>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</si>
  <si>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</si>
  <si>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</si>
  <si>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</si>
  <si>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</si>
  <si>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</si>
  <si>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</si>
  <si>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</si>
  <si>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</si>
  <si>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</si>
  <si>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</si>
  <si>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</si>
  <si>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</si>
  <si>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</si>
  <si>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</si>
  <si>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</si>
  <si>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</si>
  <si>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</si>
  <si>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</si>
  <si>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</si>
  <si>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</si>
  <si>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</si>
  <si>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</si>
  <si>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</si>
  <si>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</si>
  <si>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</si>
  <si>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</si>
  <si>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</si>
  <si>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</si>
  <si>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</si>
  <si>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</si>
  <si>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</si>
  <si>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</si>
  <si>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</si>
  <si>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</si>
  <si>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</si>
  <si>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</si>
  <si>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</si>
  <si>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</si>
  <si>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 xml:space="preserve">https://www.ssb.no/statbank/sq/10087209 </t>
  </si>
  <si>
    <t>Andel kvinner (%)</t>
  </si>
  <si>
    <t>Studieår</t>
  </si>
  <si>
    <t>2022/23</t>
  </si>
  <si>
    <t>Kilde: Lånekassen</t>
  </si>
  <si>
    <t>2018 - antall</t>
  </si>
  <si>
    <t>Kvinneandel</t>
  </si>
  <si>
    <t>2019 - antall</t>
  </si>
  <si>
    <t>2020 - antall</t>
  </si>
  <si>
    <t>2021 - antall</t>
  </si>
  <si>
    <t>2022 - antall</t>
  </si>
  <si>
    <t>2022 - andel kvinner</t>
  </si>
  <si>
    <t>Storbritannia</t>
  </si>
  <si>
    <t>Polen</t>
  </si>
  <si>
    <t>USA</t>
  </si>
  <si>
    <t>Australia</t>
  </si>
  <si>
    <t>Tabell 3.3a Populære læresteder for gradsstudenter fra Norge i utlandet. 2022-23</t>
  </si>
  <si>
    <t>Læresteder</t>
  </si>
  <si>
    <t>Land</t>
  </si>
  <si>
    <t>Copenhagen Business School</t>
  </si>
  <si>
    <t>Jagiellonian University in Krakow</t>
  </si>
  <si>
    <t>Pécs University</t>
  </si>
  <si>
    <t>Aarhus Universitet</t>
  </si>
  <si>
    <t>Københavns Universitet</t>
  </si>
  <si>
    <t>Comenius University, Martin</t>
  </si>
  <si>
    <t>Riga Stradins University</t>
  </si>
  <si>
    <t>Medical University of Gdansk</t>
  </si>
  <si>
    <t>Syddansk Universitet</t>
  </si>
  <si>
    <t>Semmelweis University of Medicine</t>
  </si>
  <si>
    <t>Kilde: Lånekassen populære læresteder gradsstudenter</t>
  </si>
  <si>
    <t>Mannandel</t>
  </si>
  <si>
    <t>Medisin</t>
  </si>
  <si>
    <t>Økonomi/business/administrasjon/ledelse</t>
  </si>
  <si>
    <t>Samfunnsfag</t>
  </si>
  <si>
    <t>Psykologi</t>
  </si>
  <si>
    <t>Ingeniørfag</t>
  </si>
  <si>
    <t>Realfag</t>
  </si>
  <si>
    <t>Humanistiske fag</t>
  </si>
  <si>
    <t>Kunstfag</t>
  </si>
  <si>
    <t>Veterinærmedisin</t>
  </si>
  <si>
    <t>Odontologi</t>
  </si>
  <si>
    <t>Juridiske fag</t>
  </si>
  <si>
    <t>Informasjons- og kommunikasjonsteknologi</t>
  </si>
  <si>
    <t>Arkitektur</t>
  </si>
  <si>
    <t>Musikk</t>
  </si>
  <si>
    <t>Fysioterapi</t>
  </si>
  <si>
    <t>Kilde: Database for statistikk om høyere utdanning (DBH).</t>
  </si>
  <si>
    <t>Bachelor</t>
  </si>
  <si>
    <t>Master</t>
  </si>
  <si>
    <t>Primærnæring</t>
  </si>
  <si>
    <t>Humanist/estetisk</t>
  </si>
  <si>
    <t>Lærerutd./ped</t>
  </si>
  <si>
    <t>Helse/sosial/idrett</t>
  </si>
  <si>
    <t>Samfunnsfag/jus</t>
  </si>
  <si>
    <t>Øk./adm</t>
  </si>
  <si>
    <t>Naturvit./håndv./teknis</t>
  </si>
  <si>
    <t>Kilde: Lånekassen (hentet ut 9. juni 2023).</t>
  </si>
  <si>
    <t>09504: Studenter på utvalgte utdanninger i høyere utdanning i Norge, etter studium, statistikkvariabel og år</t>
  </si>
  <si>
    <t>Studenter</t>
  </si>
  <si>
    <t>1-årige studier:</t>
  </si>
  <si>
    <t>Praktisk-pedagogisk utdanning (PPU)</t>
  </si>
  <si>
    <t>2-årige studier:</t>
  </si>
  <si>
    <t>Høgskolekandidat, økonomi og administrasjon</t>
  </si>
  <si>
    <t>Høgskolekandidat, trafikklærerutdanning</t>
  </si>
  <si>
    <t>Høgskolekandidat, andre utdanninger</t>
  </si>
  <si>
    <t>Høgskolekandidat, ingeniørfag</t>
  </si>
  <si>
    <t>Gestaltterapeututdanning</t>
  </si>
  <si>
    <t>3-årige bachelorstudier:</t>
  </si>
  <si>
    <t>Bachelor, førskole-/barnehagelærerutdanning</t>
  </si>
  <si>
    <t>Bachelor, fag- og yrkesfaglærer</t>
  </si>
  <si>
    <t>Bachelor, ingeniørfag</t>
  </si>
  <si>
    <t>Bachelor, sykepleie</t>
  </si>
  <si>
    <t>Bachelor, helsefagutdanninger, ikke sykepleie</t>
  </si>
  <si>
    <t>Bachelor, helse-, sosial- og idrettsfag</t>
  </si>
  <si>
    <t>Bachelor, humanistiske og estetiske fag</t>
  </si>
  <si>
    <t>Bachelor, samfunnsfag og juridiske fag</t>
  </si>
  <si>
    <t>Bachelor, økonomiske og administrative fag</t>
  </si>
  <si>
    <t>Bachelor, naturvitenskapelige fag, håndverksfag og tekniske fag, ikke ingeniørutdanning</t>
  </si>
  <si>
    <t>Bachelor, primærnæringsfag</t>
  </si>
  <si>
    <t>Bachelor, samferdsels- og sikkerhetsfag og andre servicefag</t>
  </si>
  <si>
    <t>Bachelor, uoppgitt fagfelt</t>
  </si>
  <si>
    <t>Bachelor, lærerutdanninger og utdanninger i pedagogikk, ikke allmennlærer</t>
  </si>
  <si>
    <t>4-årige studier:</t>
  </si>
  <si>
    <t>Allmennlærer-/grunnskolelærerutdanning</t>
  </si>
  <si>
    <t>Bachelor, sang- og musikkutdanninger</t>
  </si>
  <si>
    <t>Faglærerutdanning, praktisk-estetiske fag</t>
  </si>
  <si>
    <t>5-årige masterstudier:</t>
  </si>
  <si>
    <t>Master, odontologi</t>
  </si>
  <si>
    <t>Siviløkonom/Master, økonomi og administrasjon</t>
  </si>
  <si>
    <t>Master of Science</t>
  </si>
  <si>
    <t>Master of Philosophy</t>
  </si>
  <si>
    <t>Master of Management</t>
  </si>
  <si>
    <t>Andre mastergradsutdanninger</t>
  </si>
  <si>
    <t>Master, humanistiske og estetiske fag</t>
  </si>
  <si>
    <t>Master, samfunnsfag og juridiske fag, ikke rettsstudier</t>
  </si>
  <si>
    <t>Master, økonomiske og administrative fag</t>
  </si>
  <si>
    <t>Master, naturvitenskapelige fag, håndverksfag og tekniske fag</t>
  </si>
  <si>
    <t>Master, primærnæringsfag</t>
  </si>
  <si>
    <t>Master, samferdsels-, sikkerhets- og andre servicefag</t>
  </si>
  <si>
    <t>Master, rettsvitenskap</t>
  </si>
  <si>
    <t>Master, farmasi</t>
  </si>
  <si>
    <t>Master, lærerutdanninger og utdanninger i pedagogikk</t>
  </si>
  <si>
    <t>Master, helse-, sosial- og idrettsfag</t>
  </si>
  <si>
    <t>Master, lektorutdanning, kultur-, språk- og samfunnsfag</t>
  </si>
  <si>
    <t>Master, lektorutdanning, realfag</t>
  </si>
  <si>
    <t>Master, lektorutdanning, uspesifisert faggruppe</t>
  </si>
  <si>
    <t>Master, grunnskolelærerutdanning</t>
  </si>
  <si>
    <t>Master, grunnskoleutdanning  1.-7. trinn</t>
  </si>
  <si>
    <t>Master, grunnskoleutdanning 5.-10. trinn</t>
  </si>
  <si>
    <t>Sivilingeniørutdanning/Master, teknologi</t>
  </si>
  <si>
    <t>6-årige profesjonsstudier</t>
  </si>
  <si>
    <t>Cand.theol.-utdanning</t>
  </si>
  <si>
    <t>Cand.psychol.-utdanning</t>
  </si>
  <si>
    <t>Cand.med.vet.-utdanning</t>
  </si>
  <si>
    <t>Cand.med.-utdanning</t>
  </si>
  <si>
    <t>Antall førstevalgssøkere¹ per studieplass. Utvalgte utdanninger</t>
  </si>
  <si>
    <t>Gradsstudenter fra Norge i utlandet, etter kjønn. 2002-2023. Antall</t>
  </si>
  <si>
    <t>Gradsstudenter fra Norge i utlandet, etter studieland 2018-2022 og kvinneandel 2022. Antall og andel</t>
  </si>
  <si>
    <t>Gradsstudenter fra Norge i utlandet fordelt på de femten mest populære fagene. Antall og andel kvinner. 2022-23</t>
  </si>
  <si>
    <t xml:space="preserve">Innreisende utvekslingsstudenter i Norge, etter land. 2018-2022. Kvinneandel 2022. </t>
  </si>
  <si>
    <t>Utreisende utvekslingsstudenter fra Norge i utlandet, etter kjønn. 2002-2022. Antall</t>
  </si>
  <si>
    <t>Utreisende utvekslingsstudenter fra Norge i utlandet, etter studieland 2018-2022 og kvinneandel 2022. Antall og andel</t>
  </si>
  <si>
    <t>Utreisende utvekslingsstudenter fra Norge i utlandet etter fagområde og utdanningsnivå. 2021-2022. Antall</t>
  </si>
  <si>
    <t>Kilde: Statistisk sentralbyrå, utdanningsstatistikk</t>
  </si>
  <si>
    <r>
      <rPr>
        <vertAlign val="super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 xml:space="preserve"> Personer på doktorgradsprogram er ikke inkludert.</t>
    </r>
  </si>
  <si>
    <t>Tabell 08725 i Statistikkbanken</t>
  </si>
  <si>
    <t>1 Personer på doktorgradsprogram er ikke inkludert.</t>
  </si>
  <si>
    <r>
      <rPr>
        <vertAlign val="superscript"/>
        <sz val="8"/>
        <color rgb="FF000000"/>
        <rFont val="Calibri"/>
        <family val="2"/>
      </rPr>
      <t>1</t>
    </r>
    <r>
      <rPr>
        <sz val="8"/>
        <color rgb="FF000000"/>
        <rFont val="Calibri"/>
        <family val="2"/>
      </rPr>
      <t xml:space="preserve"> Personer på doktorgradsprogram er ikke inkludert.</t>
    </r>
  </si>
  <si>
    <r>
      <rPr>
        <vertAlign val="superscript"/>
        <sz val="8"/>
        <color rgb="FF162327"/>
        <rFont val="Calibri"/>
        <family val="2"/>
      </rPr>
      <t>2</t>
    </r>
    <r>
      <rPr>
        <sz val="8"/>
        <color rgb="FF162327"/>
        <rFont val="Calibri"/>
        <family val="2"/>
      </rPr>
      <t xml:space="preserve"> Lavere nivå: Universitets- og høgskoleutdanning med en varighet på 4 år eller mindre.</t>
    </r>
  </si>
  <si>
    <r>
      <rPr>
        <vertAlign val="superscript"/>
        <sz val="8"/>
        <color rgb="FF162327"/>
        <rFont val="Calibri"/>
        <family val="2"/>
      </rPr>
      <t>3</t>
    </r>
    <r>
      <rPr>
        <sz val="8"/>
        <color rgb="FF162327"/>
        <rFont val="Calibri"/>
        <family val="2"/>
      </rPr>
      <t xml:space="preserve"> Høyere nivå: Universitets- og høgskoleutdanning med en varighet på mer enn 4 år.</t>
    </r>
  </si>
  <si>
    <t xml:space="preserve">Tabell 09168 i Statistikkbanken: </t>
  </si>
  <si>
    <t>https://www.ssb.no/statbank/sq/10088288</t>
  </si>
  <si>
    <t>Fagfelt</t>
  </si>
  <si>
    <t>¹ I Samordna opptak sin statistikk er en førstevalgssøker i dette tilfellet en søker som har dette lærestedet som sin førsteprioritet.</t>
  </si>
  <si>
    <t>¹ I Samordna opptak sin statistikk er en førstevalgssøker i dette tilfellet en søker som har dette utdanningsprogrammet som sin førsteprioritet.</t>
  </si>
  <si>
    <r>
      <t>1</t>
    </r>
    <r>
      <rPr>
        <sz val="8"/>
        <color rgb="FF000000"/>
        <rFont val="Calibri"/>
        <family val="2"/>
        <scheme val="minor"/>
      </rPr>
      <t xml:space="preserve"> Lavere nivå: Inkluderer fullførte grader med en varighet fra og med 2 år til og med 4 år. </t>
    </r>
  </si>
  <si>
    <r>
      <t>2</t>
    </r>
    <r>
      <rPr>
        <sz val="8"/>
        <color rgb="FF000000"/>
        <rFont val="Calibri"/>
        <family val="2"/>
        <scheme val="minor"/>
      </rPr>
      <t xml:space="preserve"> Høyere nivå: Inkluderer fullførte grader med en varighet på mer enn 4 år.</t>
    </r>
  </si>
  <si>
    <t xml:space="preserve">Tabell 03824 i SSBs statistikkbank: </t>
  </si>
  <si>
    <t xml:space="preserve">1 Høyere nivå: Inkluderer fullførte grader med en varighet på mer enn 4 år. </t>
  </si>
  <si>
    <t xml:space="preserve">Kilde: Statistisk sentralbyrå, utdanningsstatistikk.  </t>
  </si>
  <si>
    <t>Kilde: Statistisk sentralbyrå, utdanningsstatistikk.</t>
  </si>
  <si>
    <t>Statistikkbanken 04473:</t>
  </si>
  <si>
    <t>04476: Studenter fra Norge i høyere utdanning i utlandet, etter studieland, statistikkvariabel, år og kjønn. Statistikkbanken (ssb.no)</t>
  </si>
  <si>
    <t xml:space="preserve">Figur 3.3a </t>
  </si>
  <si>
    <t>Studenter1 i universitets- og høgskoleutdanning i Norge. 2000-2022</t>
  </si>
  <si>
    <t xml:space="preserve">Figur 3.3b </t>
  </si>
  <si>
    <t>Studenter1 i universitets- og høgskoleutdanning i Norge fordelt på 10 største læresteder. 2019-2022</t>
  </si>
  <si>
    <t xml:space="preserve">Figur 3.3c </t>
  </si>
  <si>
    <t>Aldersfordeling blant studenter1 i universitets- og høgskoleutdanning i Norge og i utlandet. Prosent. 2019-2022</t>
  </si>
  <si>
    <t xml:space="preserve">Figur 3.3d </t>
  </si>
  <si>
    <t xml:space="preserve">Aldersfordeling blant studenter1 i universitets- og høgskoleutdanning i ulike land. Prosent. 2021 </t>
  </si>
  <si>
    <t xml:space="preserve">Figur 3.3e </t>
  </si>
  <si>
    <t xml:space="preserve">Figur 3.3f </t>
  </si>
  <si>
    <t xml:space="preserve">Studenter1 på lavere2 og høyere3 nivå i universitets- og høgskoleutdanning i Norge. 2014-2022 </t>
  </si>
  <si>
    <t xml:space="preserve">Figur 3.3g </t>
  </si>
  <si>
    <t xml:space="preserve">Studenter1 på masternivå fordelt på fagfelt og kjønn. 2022 </t>
  </si>
  <si>
    <t xml:space="preserve">Figur 3.3h </t>
  </si>
  <si>
    <t>Søkere til universitets- og høgskoleutdanning i Norge etter kjønn. 2013-2023</t>
  </si>
  <si>
    <t xml:space="preserve">Figur 3.3i </t>
  </si>
  <si>
    <t>Førstevalgssøkere¹ etter lærested. 2023 og prosentvis endring 2022-2023</t>
  </si>
  <si>
    <t xml:space="preserve">Figur 3.3j </t>
  </si>
  <si>
    <t xml:space="preserve">Figur 3.3k </t>
  </si>
  <si>
    <t xml:space="preserve">Fullførte utdanninger ved universiteter og høgskoler i Norge, etter nivå1, 2. 1993/94-2021/22  </t>
  </si>
  <si>
    <t xml:space="preserve">Figur 3.3l </t>
  </si>
  <si>
    <t>Fullførte utdanninger på høyere nivå1 ved universiteter og høgskoler i Norge. Andel kvinner. 1993/94-2021/22</t>
  </si>
  <si>
    <t xml:space="preserve">Figur 3.3m </t>
  </si>
  <si>
    <t xml:space="preserve">Figur 3.3n </t>
  </si>
  <si>
    <t xml:space="preserve">Figur 3.3o </t>
  </si>
  <si>
    <t xml:space="preserve">Figur 3.3p </t>
  </si>
  <si>
    <t xml:space="preserve">Figur 3.3q </t>
  </si>
  <si>
    <t xml:space="preserve">Figur 3.3r </t>
  </si>
  <si>
    <t xml:space="preserve">Figur 3.3s </t>
  </si>
  <si>
    <t>Innreisende utvekslingsstudenter i Norge, etter kjønn. 2002-2022. Antall</t>
  </si>
  <si>
    <t xml:space="preserve">Figur 3.3t </t>
  </si>
  <si>
    <t>Kilde: SSB og NIFU, FoU-statistikk</t>
  </si>
  <si>
    <t>Som i 2022</t>
  </si>
  <si>
    <t>F 3.3a</t>
  </si>
  <si>
    <t>F 3.3b</t>
  </si>
  <si>
    <t>F 3.3c</t>
  </si>
  <si>
    <t>F 3.3d</t>
  </si>
  <si>
    <t>F 3.3e</t>
  </si>
  <si>
    <t>F 3.3f</t>
  </si>
  <si>
    <t>F 3.3g</t>
  </si>
  <si>
    <t>F 3.3h</t>
  </si>
  <si>
    <t>F.3.3i</t>
  </si>
  <si>
    <t>F.3.3j</t>
  </si>
  <si>
    <t>F 3.3k</t>
  </si>
  <si>
    <t>F 3.3l</t>
  </si>
  <si>
    <t>F 3.3m</t>
  </si>
  <si>
    <t>F 3.3n</t>
  </si>
  <si>
    <t>F 3.3o</t>
  </si>
  <si>
    <t>T 3.3a</t>
  </si>
  <si>
    <t>Populære læresteder for gradsstudenter fra Norge i utlandet. 2022-23</t>
  </si>
  <si>
    <t>F 3.3p</t>
  </si>
  <si>
    <t>F 3.3q</t>
  </si>
  <si>
    <t>F 3.3r</t>
  </si>
  <si>
    <t>F 3.3s</t>
  </si>
  <si>
    <t>F 3.3t</t>
  </si>
  <si>
    <t>https://public.tableau.com/app/profile/forskningsr.det/viz/Ind2023Figur3_3h/Dashboard1</t>
  </si>
  <si>
    <t>https://public.tableau.com/app/profile/forskningsr.det/viz/Ind2023Figur3_3g/Dashboard1</t>
  </si>
  <si>
    <t>https://public.tableau.com/app/profile/forskningsr.det/viz/Ind2023Figur3_3i/Dashboard1</t>
  </si>
  <si>
    <t>https://public.tableau.com/app/profile/forskningsr.det/viz/Ind2023Figur3_3j/Dashboard1</t>
  </si>
  <si>
    <t>https://public.tableau.com/app/profile/forskningsr.det/viz/Ind2023Figur3_3k/Dashboard1</t>
  </si>
  <si>
    <t>https://public.tableau.com/app/profile/forskningsr.det/viz/Ind2023Figur3_3l/Dashboard1</t>
  </si>
  <si>
    <t>https://public.tableau.com/app/profile/forskningsr.det/viz/Ind2023Figur3_3m/Dashboard1</t>
  </si>
  <si>
    <t>https://public.tableau.com/app/profile/forskningsr.det/viz/Ind2023Figur3_3n/Antall</t>
  </si>
  <si>
    <t>https://public.tableau.com/app/profile/forskningsr.det/viz/Ind2023Figur3_3o/Dashboard1</t>
  </si>
  <si>
    <t>https://public.tableau.com/app/profile/forskningsr.det/viz/Ind2023Figur3_3p/Dashboard1</t>
  </si>
  <si>
    <t>https://public.tableau.com/app/profile/forskningsr.det/viz/Ind2023Figur3_3q/Antall</t>
  </si>
  <si>
    <t>https://public.tableau.com/app/profile/forskningsr.det/viz/Ind2023Figur3_3r/Dashboard1</t>
  </si>
  <si>
    <t>https://public.tableau.com/app/profile/forskningsr.det/viz/Ind2023Figur3_3s/Dashboard1</t>
  </si>
  <si>
    <t>https://public.tableau.com/app/profile/forskningsr.det/viz/Ind2023Figur3_3t/Antall</t>
  </si>
  <si>
    <t>https://public.tableau.com/app/profile/forskningsr.det/viz/Ind2023Figur3_3f/Dashboard1</t>
  </si>
  <si>
    <t>https://public.tableau.com/app/profile/forskningsr.det/viz/Ind2023Figur3_3d/Dashboard1</t>
  </si>
  <si>
    <t>https://public.tableau.com/app/profile/forskningsr.det/viz/Ind2023Figur3_3e/Dashboard1</t>
  </si>
  <si>
    <t>https://public.tableau.com/app/profile/forskningsr.det/viz/Ind2023Figur3_3b/Dashboard1</t>
  </si>
  <si>
    <t>https://public.tableau.com/app/profile/forskningsr.det/viz/Ind2023Figur3_3a/Dashboard1</t>
  </si>
  <si>
    <t>https://public.tableau.com/app/profile/forskningsr.det/viz/Ind2023Figur3_3c/Dashboard1</t>
  </si>
  <si>
    <t>Kapittel 3: Mennesker i FoU</t>
  </si>
  <si>
    <t>Figurer og tabeller 2022: kapittel 3 - Mennesker i FoU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</si>
</sst>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_ * #,##0.00_ ;_ * \-#,##0.00_ ;_ * &quot;-&quot;??_ ;_ @_ "/>
    <numFmt numFmtId="166" formatCode="0.0"/>
    <numFmt numFmtId="167" formatCode="_-* #,##0.0_-;\-* #,##0.0_-;_-* &quot;-&quot;??_-;_-@_-"/>
    <numFmt numFmtId="168" formatCode="0.0\ %"/>
    <numFmt numFmtId="169" formatCode="#,##0.0"/>
    <numFmt numFmtId="170" formatCode="0.0%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Source Sans Pro"/>
      <family val="2"/>
    </font>
    <font>
      <sz val="11"/>
      <color rgb="FF000000"/>
      <name val="Source Sans Pro"/>
      <family val="2"/>
    </font>
    <font>
      <i/>
      <sz val="11"/>
      <color rgb="FF000000"/>
      <name val="Source Sans Pro"/>
      <family val="2"/>
    </font>
    <font>
      <i/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Calibri"/>
      <family val="2"/>
      <scheme val="minor"/>
    </font>
    <font>
      <u/>
      <sz val="10"/>
      <color theme="10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8"/>
      <color theme="1"/>
      <name val="Arial"/>
      <family val="2"/>
    </font>
    <font>
      <sz val="10"/>
      <name val="MS Sans Serif"/>
      <family val="2"/>
    </font>
    <font>
      <b/>
      <sz val="11"/>
      <color rgb="FF000000"/>
      <name val="Roboto Light"/>
    </font>
    <font>
      <sz val="11"/>
      <color theme="1"/>
      <name val="Calibri"/>
      <family val="2"/>
    </font>
    <font>
      <i/>
      <sz val="11"/>
      <color rgb="FF000000"/>
      <name val="Roboto Light"/>
      <family val="2"/>
    </font>
    <font>
      <b/>
      <sz val="10"/>
      <color rgb="FF404040"/>
      <name val="Verdana"/>
      <family val="2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Tahoma"/>
      <family val="2"/>
    </font>
    <font>
      <sz val="9"/>
      <color theme="1"/>
      <name val="Verdana"/>
      <family val="2"/>
    </font>
    <font>
      <vertAlign val="superscript"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</font>
    <font>
      <vertAlign val="superscript"/>
      <sz val="9"/>
      <color theme="1"/>
      <name val="Verdana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Source Sans Pro"/>
      <family val="2"/>
    </font>
    <font>
      <sz val="10"/>
      <color rgb="FF000000"/>
      <name val="Calibri"/>
      <family val="2"/>
    </font>
    <font>
      <vertAlign val="superscript"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</font>
    <font>
      <sz val="10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color theme="1"/>
      <name val="Calibri"/>
      <family val="2"/>
    </font>
    <font>
      <vertAlign val="superscript"/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</font>
    <font>
      <b/>
      <sz val="14"/>
      <color rgb="FF000000"/>
      <name val="Calibri"/>
      <family val="2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595959"/>
      <name val="Calibri"/>
      <family val="2"/>
      <scheme val="minor"/>
    </font>
    <font>
      <sz val="8"/>
      <color rgb="FF000000"/>
      <name val="Calibri"/>
      <family val="2"/>
    </font>
    <font>
      <vertAlign val="superscript"/>
      <sz val="8"/>
      <color rgb="FF000000"/>
      <name val="Calibri"/>
      <family val="2"/>
    </font>
    <font>
      <sz val="8"/>
      <color rgb="FF162327"/>
      <name val="Calibri"/>
      <family val="2"/>
    </font>
    <font>
      <vertAlign val="superscript"/>
      <sz val="8"/>
      <color rgb="FF162327"/>
      <name val="Calibri"/>
      <family val="2"/>
    </font>
    <font>
      <sz val="8"/>
      <name val="Calibri"/>
      <family val="2"/>
    </font>
    <font>
      <sz val="8"/>
      <color theme="1"/>
      <name val="Calibri"/>
      <family val="2"/>
      <scheme val="minor"/>
    </font>
    <font>
      <vertAlign val="superscript"/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1F1F1F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medium">
        <color indexed="64"/>
      </left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 style="thin">
        <color rgb="FFB0B0B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86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8" fillId="2" borderId="0"/>
    <xf numFmtId="0" fontId="12" fillId="0" borderId="0"/>
    <xf numFmtId="0" fontId="13" fillId="0" borderId="0">
      <alignment horizontal="left"/>
    </xf>
    <xf numFmtId="0" fontId="17" fillId="0" borderId="1">
      <alignment horizontal="right" vertical="center"/>
    </xf>
    <xf numFmtId="0" fontId="9" fillId="0" borderId="2">
      <alignment vertical="center"/>
    </xf>
    <xf numFmtId="1" fontId="16" fillId="0" borderId="2"/>
    <xf numFmtId="0" fontId="14" fillId="0" borderId="0"/>
    <xf numFmtId="0" fontId="15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1" fillId="0" borderId="0"/>
    <xf numFmtId="165" fontId="9" fillId="0" borderId="0" applyFont="0" applyFill="0" applyBorder="0" applyAlignment="0" applyProtection="0"/>
    <xf numFmtId="0" fontId="1" fillId="0" borderId="0"/>
    <xf numFmtId="0" fontId="25" fillId="5" borderId="0" applyNumberFormat="0" applyBorder="0" applyAlignment="0" applyProtection="0"/>
    <xf numFmtId="0" fontId="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9" fillId="2" borderId="0"/>
    <xf numFmtId="0" fontId="18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9" fillId="2" borderId="0"/>
    <xf numFmtId="0" fontId="25" fillId="5" borderId="0" applyNumberFormat="0" applyBorder="0" applyAlignment="0" applyProtection="0"/>
    <xf numFmtId="0" fontId="35" fillId="6" borderId="0" applyNumberFormat="0" applyBorder="0" applyAlignment="0" applyProtection="0"/>
    <xf numFmtId="0" fontId="27" fillId="7" borderId="6" applyNumberFormat="0" applyAlignment="0" applyProtection="0"/>
    <xf numFmtId="0" fontId="28" fillId="8" borderId="7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10" borderId="0" applyNumberFormat="0" applyBorder="0" applyAlignment="0" applyProtection="0"/>
    <xf numFmtId="0" fontId="31" fillId="14" borderId="0" applyNumberFormat="0" applyBorder="0" applyAlignment="0" applyProtection="0"/>
    <xf numFmtId="0" fontId="31" fillId="18" borderId="0" applyNumberFormat="0" applyBorder="0" applyAlignment="0" applyProtection="0"/>
    <xf numFmtId="0" fontId="31" fillId="22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9" fillId="0" borderId="2">
      <alignment vertical="center"/>
    </xf>
    <xf numFmtId="0" fontId="9" fillId="0" borderId="2">
      <alignment vertical="center"/>
    </xf>
    <xf numFmtId="0" fontId="1" fillId="0" borderId="0"/>
    <xf numFmtId="0" fontId="20" fillId="0" borderId="0" applyNumberFormat="0" applyFill="0" applyBorder="0" applyAlignment="0" applyProtection="0"/>
    <xf numFmtId="0" fontId="26" fillId="6" borderId="0" applyNumberFormat="0" applyBorder="0" applyAlignment="0" applyProtection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8" applyNumberFormat="0" applyFont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9" fillId="2" borderId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9" fontId="9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6" fillId="36" borderId="0" applyNumberFormat="0" applyBorder="0" applyAlignment="0" applyProtection="0"/>
    <xf numFmtId="0" fontId="36" fillId="35" borderId="0" applyNumberFormat="0" applyBorder="0" applyAlignment="0" applyProtection="0"/>
    <xf numFmtId="0" fontId="36" fillId="34" borderId="0" applyNumberFormat="0" applyBorder="0" applyAlignment="0" applyProtection="0"/>
    <xf numFmtId="165" fontId="9" fillId="0" borderId="0" applyFont="0" applyFill="0" applyBorder="0" applyAlignment="0" applyProtection="0"/>
    <xf numFmtId="0" fontId="35" fillId="6" borderId="0" applyNumberFormat="0" applyBorder="0" applyAlignment="0" applyProtection="0"/>
    <xf numFmtId="0" fontId="36" fillId="39" borderId="0" applyNumberFormat="0" applyBorder="0" applyAlignment="0" applyProtection="0"/>
    <xf numFmtId="0" fontId="36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7" borderId="0" applyNumberFormat="0" applyBorder="0" applyAlignment="0" applyProtection="0"/>
    <xf numFmtId="0" fontId="36" fillId="41" borderId="0" applyNumberFormat="0" applyBorder="0" applyAlignment="0" applyProtection="0"/>
    <xf numFmtId="0" fontId="37" fillId="45" borderId="0" applyNumberFormat="0" applyBorder="0" applyAlignment="0" applyProtection="0"/>
    <xf numFmtId="0" fontId="31" fillId="13" borderId="0" applyNumberFormat="0" applyBorder="0" applyAlignment="0" applyProtection="0"/>
    <xf numFmtId="0" fontId="37" fillId="42" borderId="0" applyNumberFormat="0" applyBorder="0" applyAlignment="0" applyProtection="0"/>
    <xf numFmtId="0" fontId="31" fillId="17" borderId="0" applyNumberFormat="0" applyBorder="0" applyAlignment="0" applyProtection="0"/>
    <xf numFmtId="0" fontId="37" fillId="41" borderId="0" applyNumberFormat="0" applyBorder="0" applyAlignment="0" applyProtection="0"/>
    <xf numFmtId="0" fontId="31" fillId="21" borderId="0" applyNumberFormat="0" applyBorder="0" applyAlignment="0" applyProtection="0"/>
    <xf numFmtId="0" fontId="37" fillId="44" borderId="0" applyNumberFormat="0" applyBorder="0" applyAlignment="0" applyProtection="0"/>
    <xf numFmtId="0" fontId="31" fillId="25" borderId="0" applyNumberFormat="0" applyBorder="0" applyAlignment="0" applyProtection="0"/>
    <xf numFmtId="0" fontId="37" fillId="47" borderId="0" applyNumberFormat="0" applyBorder="0" applyAlignment="0" applyProtection="0"/>
    <xf numFmtId="0" fontId="36" fillId="43" borderId="0" applyNumberFormat="0" applyBorder="0" applyAlignment="0" applyProtection="0"/>
    <xf numFmtId="0" fontId="31" fillId="29" borderId="0" applyNumberFormat="0" applyBorder="0" applyAlignment="0" applyProtection="0"/>
    <xf numFmtId="0" fontId="37" fillId="46" borderId="0" applyNumberFormat="0" applyBorder="0" applyAlignment="0" applyProtection="0"/>
    <xf numFmtId="0" fontId="36" fillId="40" borderId="0" applyNumberFormat="0" applyBorder="0" applyAlignment="0" applyProtection="0"/>
    <xf numFmtId="0" fontId="31" fillId="3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36" fillId="40" borderId="0" applyNumberFormat="0" applyBorder="0" applyAlignment="0" applyProtection="0"/>
    <xf numFmtId="0" fontId="36" fillId="42" borderId="0" applyNumberFormat="0" applyBorder="0" applyAlignment="0" applyProtection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8" fillId="48" borderId="10" applyNumberFormat="0" applyAlignment="0" applyProtection="0"/>
    <xf numFmtId="0" fontId="39" fillId="36" borderId="0" applyNumberFormat="0" applyBorder="0" applyAlignment="0" applyProtection="0"/>
    <xf numFmtId="0" fontId="40" fillId="39" borderId="10" applyNumberFormat="0" applyAlignment="0" applyProtection="0"/>
    <xf numFmtId="0" fontId="41" fillId="0" borderId="11" applyNumberFormat="0" applyFill="0" applyAlignment="0" applyProtection="0"/>
    <xf numFmtId="0" fontId="9" fillId="49" borderId="12" applyNumberFormat="0" applyFont="0" applyAlignment="0" applyProtection="0"/>
    <xf numFmtId="0" fontId="9" fillId="0" borderId="0"/>
    <xf numFmtId="0" fontId="4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9" fillId="0" borderId="0"/>
    <xf numFmtId="0" fontId="9" fillId="2" borderId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24" fillId="4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25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35" fillId="6" borderId="0" applyNumberFormat="0" applyBorder="0" applyAlignment="0" applyProtection="0"/>
    <xf numFmtId="0" fontId="27" fillId="7" borderId="6" applyNumberFormat="0" applyAlignment="0" applyProtection="0"/>
    <xf numFmtId="0" fontId="28" fillId="8" borderId="7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10" borderId="0" applyNumberFormat="0" applyBorder="0" applyAlignment="0" applyProtection="0"/>
    <xf numFmtId="0" fontId="31" fillId="14" borderId="0" applyNumberFormat="0" applyBorder="0" applyAlignment="0" applyProtection="0"/>
    <xf numFmtId="0" fontId="31" fillId="18" borderId="0" applyNumberFormat="0" applyBorder="0" applyAlignment="0" applyProtection="0"/>
    <xf numFmtId="0" fontId="31" fillId="22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24" fillId="4" borderId="0" applyNumberFormat="0" applyBorder="0" applyAlignment="0" applyProtection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8" applyNumberFormat="0" applyFont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9" fillId="2" borderId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36" fillId="36" borderId="0" applyNumberFormat="0" applyBorder="0" applyAlignment="0" applyProtection="0"/>
    <xf numFmtId="0" fontId="36" fillId="35" borderId="0" applyNumberFormat="0" applyBorder="0" applyAlignment="0" applyProtection="0"/>
    <xf numFmtId="0" fontId="36" fillId="3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36" fillId="39" borderId="0" applyNumberFormat="0" applyBorder="0" applyAlignment="0" applyProtection="0"/>
    <xf numFmtId="0" fontId="1" fillId="16" borderId="0" applyNumberFormat="0" applyBorder="0" applyAlignment="0" applyProtection="0"/>
    <xf numFmtId="0" fontId="36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7" borderId="0" applyNumberFormat="0" applyBorder="0" applyAlignment="0" applyProtection="0"/>
    <xf numFmtId="0" fontId="36" fillId="41" borderId="0" applyNumberFormat="0" applyBorder="0" applyAlignment="0" applyProtection="0"/>
    <xf numFmtId="0" fontId="1" fillId="32" borderId="0" applyNumberFormat="0" applyBorder="0" applyAlignment="0" applyProtection="0"/>
    <xf numFmtId="0" fontId="37" fillId="45" borderId="0" applyNumberFormat="0" applyBorder="0" applyAlignment="0" applyProtection="0"/>
    <xf numFmtId="0" fontId="1" fillId="24" borderId="0" applyNumberFormat="0" applyBorder="0" applyAlignment="0" applyProtection="0"/>
    <xf numFmtId="0" fontId="37" fillId="42" borderId="0" applyNumberFormat="0" applyBorder="0" applyAlignment="0" applyProtection="0"/>
    <xf numFmtId="0" fontId="1" fillId="23" borderId="0" applyNumberFormat="0" applyBorder="0" applyAlignment="0" applyProtection="0"/>
    <xf numFmtId="0" fontId="37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4" borderId="0" applyNumberFormat="0" applyBorder="0" applyAlignment="0" applyProtection="0"/>
    <xf numFmtId="0" fontId="1" fillId="32" borderId="0" applyNumberFormat="0" applyBorder="0" applyAlignment="0" applyProtection="0"/>
    <xf numFmtId="0" fontId="37" fillId="47" borderId="0" applyNumberFormat="0" applyBorder="0" applyAlignment="0" applyProtection="0"/>
    <xf numFmtId="0" fontId="36" fillId="43" borderId="0" applyNumberFormat="0" applyBorder="0" applyAlignment="0" applyProtection="0"/>
    <xf numFmtId="0" fontId="1" fillId="15" borderId="0" applyNumberFormat="0" applyBorder="0" applyAlignment="0" applyProtection="0"/>
    <xf numFmtId="0" fontId="37" fillId="46" borderId="0" applyNumberFormat="0" applyBorder="0" applyAlignment="0" applyProtection="0"/>
    <xf numFmtId="0" fontId="36" fillId="40" borderId="0" applyNumberFormat="0" applyBorder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36" fillId="40" borderId="0" applyNumberFormat="0" applyBorder="0" applyAlignment="0" applyProtection="0"/>
    <xf numFmtId="0" fontId="36" fillId="42" borderId="0" applyNumberFormat="0" applyBorder="0" applyAlignment="0" applyProtection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8" fillId="48" borderId="10" applyNumberFormat="0" applyAlignment="0" applyProtection="0"/>
    <xf numFmtId="0" fontId="39" fillId="36" borderId="0" applyNumberFormat="0" applyBorder="0" applyAlignment="0" applyProtection="0"/>
    <xf numFmtId="0" fontId="40" fillId="39" borderId="10" applyNumberFormat="0" applyAlignment="0" applyProtection="0"/>
    <xf numFmtId="0" fontId="41" fillId="0" borderId="11" applyNumberFormat="0" applyFill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42" fillId="0" borderId="0" applyNumberFormat="0" applyFill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5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31" fillId="13" borderId="0" applyNumberFormat="0" applyBorder="0" applyAlignment="0" applyProtection="0"/>
    <xf numFmtId="0" fontId="31" fillId="17" borderId="0" applyNumberFormat="0" applyBorder="0" applyAlignment="0" applyProtection="0"/>
    <xf numFmtId="0" fontId="31" fillId="21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33" borderId="0" applyNumberFormat="0" applyBorder="0" applyAlignment="0" applyProtection="0"/>
    <xf numFmtId="0" fontId="2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28" fillId="8" borderId="7" applyNumberFormat="0" applyAlignment="0" applyProtection="0"/>
    <xf numFmtId="0" fontId="1" fillId="9" borderId="8" applyNumberFormat="0" applyFont="0" applyAlignment="0" applyProtection="0"/>
    <xf numFmtId="0" fontId="43" fillId="0" borderId="0"/>
    <xf numFmtId="0" fontId="1" fillId="28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1" fillId="15" borderId="0" applyNumberFormat="0" applyBorder="0" applyAlignment="0" applyProtection="0"/>
    <xf numFmtId="0" fontId="30" fillId="0" borderId="9" applyNumberFormat="0" applyFill="0" applyAlignment="0" applyProtection="0"/>
    <xf numFmtId="0" fontId="27" fillId="7" borderId="6" applyNumberFormat="0" applyAlignment="0" applyProtection="0"/>
    <xf numFmtId="0" fontId="31" fillId="10" borderId="0" applyNumberFormat="0" applyBorder="0" applyAlignment="0" applyProtection="0"/>
    <xf numFmtId="0" fontId="31" fillId="14" borderId="0" applyNumberFormat="0" applyBorder="0" applyAlignment="0" applyProtection="0"/>
    <xf numFmtId="0" fontId="31" fillId="18" borderId="0" applyNumberFormat="0" applyBorder="0" applyAlignment="0" applyProtection="0"/>
    <xf numFmtId="0" fontId="31" fillId="22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44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5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6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36" fillId="36" borderId="0" applyNumberFormat="0" applyBorder="0" applyAlignment="0" applyProtection="0"/>
    <xf numFmtId="0" fontId="36" fillId="35" borderId="0" applyNumberFormat="0" applyBorder="0" applyAlignment="0" applyProtection="0"/>
    <xf numFmtId="0" fontId="36" fillId="34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36" fillId="39" borderId="0" applyNumberFormat="0" applyBorder="0" applyAlignment="0" applyProtection="0"/>
    <xf numFmtId="0" fontId="1" fillId="20" borderId="0" applyNumberFormat="0" applyBorder="0" applyAlignment="0" applyProtection="0"/>
    <xf numFmtId="0" fontId="36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7" borderId="0" applyNumberFormat="0" applyBorder="0" applyAlignment="0" applyProtection="0"/>
    <xf numFmtId="0" fontId="36" fillId="41" borderId="0" applyNumberFormat="0" applyBorder="0" applyAlignment="0" applyProtection="0"/>
    <xf numFmtId="0" fontId="25" fillId="5" borderId="0" applyNumberFormat="0" applyBorder="0" applyAlignment="0" applyProtection="0"/>
    <xf numFmtId="0" fontId="1" fillId="23" borderId="0" applyNumberFormat="0" applyBorder="0" applyAlignment="0" applyProtection="0"/>
    <xf numFmtId="0" fontId="36" fillId="37" borderId="0" applyNumberFormat="0" applyBorder="0" applyAlignment="0" applyProtection="0"/>
    <xf numFmtId="0" fontId="36" fillId="36" borderId="0" applyNumberFormat="0" applyBorder="0" applyAlignment="0" applyProtection="0"/>
    <xf numFmtId="0" fontId="36" fillId="34" borderId="0" applyNumberFormat="0" applyBorder="0" applyAlignment="0" applyProtection="0"/>
    <xf numFmtId="0" fontId="36" fillId="37" borderId="0" applyNumberFormat="0" applyBorder="0" applyAlignment="0" applyProtection="0"/>
    <xf numFmtId="0" fontId="1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36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36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36" fillId="40" borderId="0" applyNumberFormat="0" applyBorder="0" applyAlignment="0" applyProtection="0"/>
    <xf numFmtId="0" fontId="36" fillId="42" borderId="0" applyNumberFormat="0" applyBorder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6" fillId="3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31" borderId="0" applyNumberFormat="0" applyBorder="0" applyAlignment="0" applyProtection="0"/>
    <xf numFmtId="0" fontId="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36" fillId="4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4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24" fillId="4" borderId="0" applyNumberFormat="0" applyBorder="0" applyAlignment="0" applyProtection="0"/>
    <xf numFmtId="0" fontId="36" fillId="40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36" fillId="42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36" fillId="40" borderId="0" applyNumberFormat="0" applyBorder="0" applyAlignment="0" applyProtection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36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25" fillId="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5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23" borderId="0" applyNumberFormat="0" applyBorder="0" applyAlignment="0" applyProtection="0"/>
    <xf numFmtId="0" fontId="1" fillId="1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24" fillId="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25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0" borderId="0" applyNumberFormat="0" applyBorder="0" applyAlignment="0" applyProtection="0"/>
    <xf numFmtId="0" fontId="24" fillId="4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9" fillId="2" borderId="0"/>
    <xf numFmtId="0" fontId="9" fillId="2" borderId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9" fillId="2" borderId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9" fillId="2" borderId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9" fillId="2" borderId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9" fillId="2" borderId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9" fillId="2" borderId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2" borderId="0"/>
    <xf numFmtId="0" fontId="1" fillId="2" borderId="0"/>
    <xf numFmtId="0" fontId="12" fillId="2" borderId="0"/>
    <xf numFmtId="0" fontId="17" fillId="0" borderId="1">
      <alignment horizontal="right" vertical="center" wrapText="1"/>
    </xf>
    <xf numFmtId="3" fontId="9" fillId="2" borderId="2">
      <alignment vertical="center"/>
    </xf>
    <xf numFmtId="0" fontId="9" fillId="0" borderId="0"/>
    <xf numFmtId="0" fontId="8" fillId="0" borderId="0"/>
    <xf numFmtId="43" fontId="1" fillId="0" borderId="0" applyFont="0" applyFill="0" applyBorder="0" applyAlignment="0" applyProtection="0"/>
    <xf numFmtId="0" fontId="53" fillId="0" borderId="0" applyBorder="0"/>
    <xf numFmtId="9" fontId="53" fillId="0" borderId="0" applyFont="0" applyFill="0" applyBorder="0" applyAlignment="0" applyProtection="0"/>
    <xf numFmtId="0" fontId="46" fillId="0" borderId="0"/>
    <xf numFmtId="0" fontId="1" fillId="0" borderId="0"/>
    <xf numFmtId="0" fontId="15" fillId="0" borderId="0"/>
    <xf numFmtId="0" fontId="57" fillId="0" borderId="0"/>
    <xf numFmtId="0" fontId="59" fillId="0" borderId="0"/>
    <xf numFmtId="0" fontId="8" fillId="0" borderId="0"/>
    <xf numFmtId="0" fontId="15" fillId="0" borderId="0"/>
    <xf numFmtId="0" fontId="15" fillId="0" borderId="0"/>
    <xf numFmtId="0" fontId="82" fillId="0" borderId="0"/>
  </cellStyleXfs>
  <cellXfs count="237">
    <xf numFmtId="0" fontId="0" fillId="0" borderId="0" xfId="0"/>
    <xf numFmtId="0" fontId="2" fillId="0" borderId="0" xfId="0" applyFont="1"/>
    <xf numFmtId="3" fontId="2" fillId="0" borderId="0" xfId="0" applyNumberFormat="1" applyFont="1"/>
    <xf numFmtId="164" fontId="0" fillId="0" borderId="0" xfId="1" applyNumberFormat="1" applyFont="1"/>
    <xf numFmtId="0" fontId="2" fillId="0" borderId="0" xfId="0" applyFont="1" applyAlignment="1">
      <alignment horizontal="right"/>
    </xf>
    <xf numFmtId="3" fontId="0" fillId="0" borderId="0" xfId="0" applyNumberForma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vertical="top" wrapText="1"/>
    </xf>
    <xf numFmtId="164" fontId="0" fillId="0" borderId="0" xfId="1" applyNumberFormat="1" applyFont="1" applyBorder="1"/>
    <xf numFmtId="0" fontId="4" fillId="3" borderId="0" xfId="0" applyFont="1" applyFill="1"/>
    <xf numFmtId="0" fontId="5" fillId="3" borderId="0" xfId="0" applyFont="1" applyFill="1"/>
    <xf numFmtId="9" fontId="5" fillId="3" borderId="0" xfId="2" applyFont="1" applyFill="1" applyBorder="1"/>
    <xf numFmtId="0" fontId="6" fillId="3" borderId="0" xfId="0" applyFont="1" applyFill="1"/>
    <xf numFmtId="3" fontId="7" fillId="0" borderId="0" xfId="0" applyNumberFormat="1" applyFont="1"/>
    <xf numFmtId="166" fontId="5" fillId="3" borderId="0" xfId="0" applyNumberFormat="1" applyFont="1" applyFill="1"/>
    <xf numFmtId="3" fontId="5" fillId="3" borderId="0" xfId="0" applyNumberFormat="1" applyFont="1" applyFill="1"/>
    <xf numFmtId="0" fontId="5" fillId="3" borderId="0" xfId="0" applyFont="1" applyFill="1" applyAlignment="1">
      <alignment wrapText="1"/>
    </xf>
    <xf numFmtId="3" fontId="2" fillId="2" borderId="0" xfId="0" applyNumberFormat="1" applyFont="1" applyFill="1"/>
    <xf numFmtId="0" fontId="19" fillId="0" borderId="0" xfId="0" applyFont="1"/>
    <xf numFmtId="164" fontId="0" fillId="0" borderId="0" xfId="0" applyNumberFormat="1"/>
    <xf numFmtId="0" fontId="32" fillId="0" borderId="0" xfId="4" quotePrefix="1" applyFont="1" applyFill="1" applyAlignment="1">
      <alignment horizontal="right"/>
    </xf>
    <xf numFmtId="0" fontId="32" fillId="0" borderId="0" xfId="4" applyFont="1" applyFill="1" applyAlignment="1">
      <alignment horizontal="right"/>
    </xf>
    <xf numFmtId="0" fontId="0" fillId="2" borderId="0" xfId="0" applyFill="1"/>
    <xf numFmtId="0" fontId="19" fillId="2" borderId="0" xfId="0" applyFont="1" applyFill="1"/>
    <xf numFmtId="0" fontId="3" fillId="2" borderId="0" xfId="3" applyFill="1"/>
    <xf numFmtId="0" fontId="30" fillId="2" borderId="0" xfId="0" applyFont="1" applyFill="1"/>
    <xf numFmtId="164" fontId="2" fillId="2" borderId="0" xfId="1" applyNumberFormat="1" applyFont="1" applyFill="1" applyBorder="1"/>
    <xf numFmtId="0" fontId="0" fillId="0" borderId="0" xfId="0" applyAlignment="1">
      <alignment vertical="center"/>
    </xf>
    <xf numFmtId="0" fontId="0" fillId="2" borderId="0" xfId="0" applyFill="1" applyAlignment="1">
      <alignment wrapText="1"/>
    </xf>
    <xf numFmtId="3" fontId="0" fillId="2" borderId="0" xfId="0" applyNumberFormat="1" applyFill="1"/>
    <xf numFmtId="0" fontId="45" fillId="3" borderId="0" xfId="0" applyFont="1" applyFill="1"/>
    <xf numFmtId="0" fontId="46" fillId="3" borderId="0" xfId="0" applyFont="1" applyFill="1"/>
    <xf numFmtId="0" fontId="45" fillId="3" borderId="0" xfId="0" applyFont="1" applyFill="1" applyAlignment="1">
      <alignment wrapText="1"/>
    </xf>
    <xf numFmtId="3" fontId="46" fillId="3" borderId="0" xfId="0" applyNumberFormat="1" applyFont="1" applyFill="1"/>
    <xf numFmtId="0" fontId="46" fillId="3" borderId="0" xfId="0" applyFont="1" applyFill="1" applyAlignment="1">
      <alignment wrapText="1"/>
    </xf>
    <xf numFmtId="0" fontId="47" fillId="3" borderId="0" xfId="0" applyFont="1" applyFill="1"/>
    <xf numFmtId="0" fontId="30" fillId="0" borderId="0" xfId="0" applyFont="1"/>
    <xf numFmtId="166" fontId="0" fillId="0" borderId="0" xfId="0" applyNumberFormat="1"/>
    <xf numFmtId="164" fontId="0" fillId="2" borderId="0" xfId="0" applyNumberFormat="1" applyFill="1"/>
    <xf numFmtId="0" fontId="48" fillId="0" borderId="0" xfId="0" applyFont="1" applyAlignment="1">
      <alignment horizontal="justify" vertical="center"/>
    </xf>
    <xf numFmtId="1" fontId="0" fillId="0" borderId="0" xfId="0" applyNumberFormat="1"/>
    <xf numFmtId="1" fontId="5" fillId="3" borderId="0" xfId="0" applyNumberFormat="1" applyFont="1" applyFill="1"/>
    <xf numFmtId="0" fontId="0" fillId="0" borderId="0" xfId="0" applyAlignment="1">
      <alignment horizontal="right"/>
    </xf>
    <xf numFmtId="0" fontId="49" fillId="0" borderId="0" xfId="0" applyFont="1"/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167" fontId="0" fillId="0" borderId="0" xfId="0" applyNumberFormat="1"/>
    <xf numFmtId="0" fontId="50" fillId="0" borderId="0" xfId="0" applyFont="1"/>
    <xf numFmtId="3" fontId="9" fillId="0" borderId="0" xfId="8" applyNumberFormat="1" applyBorder="1">
      <alignment vertical="center"/>
    </xf>
    <xf numFmtId="164" fontId="2" fillId="0" borderId="0" xfId="1" applyNumberFormat="1" applyFont="1" applyFill="1" applyBorder="1"/>
    <xf numFmtId="9" fontId="0" fillId="2" borderId="0" xfId="0" applyNumberFormat="1" applyFill="1"/>
    <xf numFmtId="0" fontId="0" fillId="0" borderId="0" xfId="0" applyAlignment="1">
      <alignment horizontal="left"/>
    </xf>
    <xf numFmtId="0" fontId="50" fillId="0" borderId="0" xfId="0" applyFont="1" applyAlignment="1">
      <alignment horizontal="left"/>
    </xf>
    <xf numFmtId="10" fontId="0" fillId="0" borderId="0" xfId="0" applyNumberFormat="1"/>
    <xf numFmtId="9" fontId="0" fillId="0" borderId="0" xfId="0" applyNumberFormat="1"/>
    <xf numFmtId="0" fontId="5" fillId="3" borderId="0" xfId="0" applyFont="1" applyFill="1" applyAlignment="1">
      <alignment horizontal="right"/>
    </xf>
    <xf numFmtId="0" fontId="30" fillId="0" borderId="0" xfId="0" applyFont="1" applyAlignment="1">
      <alignment vertical="center"/>
    </xf>
    <xf numFmtId="0" fontId="0" fillId="50" borderId="0" xfId="0" applyFill="1"/>
    <xf numFmtId="0" fontId="30" fillId="2" borderId="0" xfId="0" applyFont="1" applyFill="1" applyAlignment="1">
      <alignment horizontal="right" wrapText="1"/>
    </xf>
    <xf numFmtId="9" fontId="0" fillId="0" borderId="0" xfId="2" applyFont="1"/>
    <xf numFmtId="9" fontId="0" fillId="0" borderId="0" xfId="2" applyFont="1" applyFill="1"/>
    <xf numFmtId="0" fontId="30" fillId="0" borderId="0" xfId="0" applyFont="1" applyAlignment="1">
      <alignment horizontal="right"/>
    </xf>
    <xf numFmtId="0" fontId="30" fillId="0" borderId="14" xfId="0" applyFont="1" applyBorder="1" applyAlignment="1">
      <alignment wrapText="1"/>
    </xf>
    <xf numFmtId="0" fontId="30" fillId="0" borderId="13" xfId="0" applyFont="1" applyBorder="1" applyAlignment="1">
      <alignment horizontal="right" wrapText="1"/>
    </xf>
    <xf numFmtId="0" fontId="0" fillId="0" borderId="15" xfId="0" applyBorder="1"/>
    <xf numFmtId="168" fontId="0" fillId="0" borderId="0" xfId="2" applyNumberFormat="1" applyFont="1"/>
    <xf numFmtId="0" fontId="0" fillId="0" borderId="14" xfId="0" applyBorder="1"/>
    <xf numFmtId="3" fontId="0" fillId="0" borderId="13" xfId="0" applyNumberFormat="1" applyBorder="1"/>
    <xf numFmtId="0" fontId="30" fillId="0" borderId="0" xfId="0" applyFont="1" applyAlignment="1">
      <alignment wrapText="1"/>
    </xf>
    <xf numFmtId="0" fontId="53" fillId="0" borderId="0" xfId="1856"/>
    <xf numFmtId="0" fontId="50" fillId="0" borderId="0" xfId="1856" applyFont="1"/>
    <xf numFmtId="0" fontId="53" fillId="0" borderId="0" xfId="1856" applyAlignment="1">
      <alignment wrapText="1"/>
    </xf>
    <xf numFmtId="0" fontId="50" fillId="0" borderId="0" xfId="1856" applyFont="1" applyAlignment="1">
      <alignment wrapText="1"/>
    </xf>
    <xf numFmtId="3" fontId="53" fillId="0" borderId="0" xfId="1856" applyNumberFormat="1"/>
    <xf numFmtId="3" fontId="53" fillId="0" borderId="0" xfId="1856" applyNumberFormat="1" applyAlignment="1">
      <alignment horizontal="right"/>
    </xf>
    <xf numFmtId="9" fontId="0" fillId="0" borderId="0" xfId="1857" applyFont="1"/>
    <xf numFmtId="0" fontId="30" fillId="0" borderId="0" xfId="0" applyFont="1" applyAlignment="1">
      <alignment horizontal="right" wrapText="1"/>
    </xf>
    <xf numFmtId="2" fontId="0" fillId="0" borderId="0" xfId="2" applyNumberFormat="1" applyFont="1"/>
    <xf numFmtId="0" fontId="55" fillId="0" borderId="0" xfId="0" applyFont="1" applyAlignment="1">
      <alignment horizontal="justify" vertical="center"/>
    </xf>
    <xf numFmtId="0" fontId="30" fillId="0" borderId="16" xfId="0" applyFont="1" applyBorder="1"/>
    <xf numFmtId="0" fontId="30" fillId="0" borderId="16" xfId="0" applyFont="1" applyBorder="1" applyAlignment="1">
      <alignment horizontal="right"/>
    </xf>
    <xf numFmtId="0" fontId="0" fillId="0" borderId="16" xfId="0" applyBorder="1"/>
    <xf numFmtId="166" fontId="0" fillId="0" borderId="16" xfId="0" applyNumberFormat="1" applyBorder="1"/>
    <xf numFmtId="0" fontId="0" fillId="0" borderId="17" xfId="0" applyBorder="1"/>
    <xf numFmtId="0" fontId="0" fillId="0" borderId="18" xfId="0" applyBorder="1"/>
    <xf numFmtId="166" fontId="0" fillId="0" borderId="18" xfId="0" applyNumberFormat="1" applyBorder="1"/>
    <xf numFmtId="0" fontId="0" fillId="0" borderId="0" xfId="2" applyNumberFormat="1" applyFont="1"/>
    <xf numFmtId="0" fontId="2" fillId="0" borderId="0" xfId="0" applyFont="1" applyAlignment="1">
      <alignment horizontal="left" indent="1"/>
    </xf>
    <xf numFmtId="166" fontId="2" fillId="0" borderId="0" xfId="0" applyNumberFormat="1" applyFont="1"/>
    <xf numFmtId="0" fontId="49" fillId="0" borderId="0" xfId="0" applyFont="1" applyAlignment="1">
      <alignment vertical="center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center" wrapText="1"/>
    </xf>
    <xf numFmtId="168" fontId="0" fillId="0" borderId="0" xfId="0" applyNumberFormat="1"/>
    <xf numFmtId="0" fontId="0" fillId="0" borderId="19" xfId="0" applyBorder="1"/>
    <xf numFmtId="0" fontId="0" fillId="0" borderId="13" xfId="0" applyBorder="1"/>
    <xf numFmtId="0" fontId="3" fillId="0" borderId="0" xfId="3"/>
    <xf numFmtId="0" fontId="58" fillId="0" borderId="0" xfId="0" applyFont="1"/>
    <xf numFmtId="0" fontId="30" fillId="0" borderId="19" xfId="0" applyFont="1" applyBorder="1"/>
    <xf numFmtId="0" fontId="60" fillId="0" borderId="0" xfId="0" applyFont="1" applyAlignment="1">
      <alignment horizontal="justify" vertical="center"/>
    </xf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2" fillId="0" borderId="0" xfId="0" applyFont="1" applyAlignment="1">
      <alignment wrapText="1"/>
    </xf>
    <xf numFmtId="0" fontId="65" fillId="0" borderId="0" xfId="0" applyFont="1" applyAlignment="1">
      <alignment wrapText="1"/>
    </xf>
    <xf numFmtId="0" fontId="65" fillId="0" borderId="0" xfId="0" applyFont="1"/>
    <xf numFmtId="0" fontId="62" fillId="0" borderId="19" xfId="0" applyFont="1" applyBorder="1" applyAlignment="1">
      <alignment wrapText="1"/>
    </xf>
    <xf numFmtId="0" fontId="66" fillId="0" borderId="19" xfId="3" applyFont="1" applyBorder="1"/>
    <xf numFmtId="0" fontId="62" fillId="0" borderId="17" xfId="0" applyFont="1" applyBorder="1"/>
    <xf numFmtId="0" fontId="67" fillId="3" borderId="0" xfId="0" applyFont="1" applyFill="1"/>
    <xf numFmtId="0" fontId="66" fillId="0" borderId="0" xfId="3" applyFont="1" applyBorder="1"/>
    <xf numFmtId="0" fontId="62" fillId="2" borderId="0" xfId="0" applyFont="1" applyFill="1"/>
    <xf numFmtId="0" fontId="68" fillId="3" borderId="0" xfId="0" applyFont="1" applyFill="1"/>
    <xf numFmtId="0" fontId="66" fillId="0" borderId="13" xfId="3" applyFont="1" applyBorder="1"/>
    <xf numFmtId="0" fontId="62" fillId="0" borderId="13" xfId="0" applyFont="1" applyBorder="1" applyAlignment="1">
      <alignment vertical="center"/>
    </xf>
    <xf numFmtId="0" fontId="66" fillId="2" borderId="20" xfId="3" applyFont="1" applyFill="1" applyBorder="1"/>
    <xf numFmtId="0" fontId="66" fillId="0" borderId="0" xfId="3" applyFont="1"/>
    <xf numFmtId="0" fontId="70" fillId="0" borderId="0" xfId="0" applyFont="1"/>
    <xf numFmtId="0" fontId="62" fillId="0" borderId="0" xfId="0" applyFont="1" applyBorder="1"/>
    <xf numFmtId="0" fontId="62" fillId="0" borderId="0" xfId="0" applyFont="1" applyAlignment="1">
      <alignment vertical="center"/>
    </xf>
    <xf numFmtId="0" fontId="72" fillId="0" borderId="19" xfId="1861" applyFont="1" applyBorder="1"/>
    <xf numFmtId="0" fontId="72" fillId="0" borderId="0" xfId="0" applyFont="1"/>
    <xf numFmtId="0" fontId="71" fillId="0" borderId="0" xfId="1862" applyFont="1"/>
    <xf numFmtId="0" fontId="71" fillId="0" borderId="13" xfId="1862" applyFont="1" applyBorder="1"/>
    <xf numFmtId="0" fontId="2" fillId="0" borderId="0" xfId="1860" applyFont="1" applyAlignment="1">
      <alignment horizontal="centerContinuous" vertical="top" wrapText="1"/>
    </xf>
    <xf numFmtId="49" fontId="2" fillId="0" borderId="0" xfId="1860" applyNumberFormat="1" applyFont="1" applyAlignment="1">
      <alignment vertical="center" wrapText="1"/>
    </xf>
    <xf numFmtId="49" fontId="2" fillId="0" borderId="0" xfId="1860" applyNumberFormat="1" applyFont="1" applyAlignment="1">
      <alignment horizontal="center" vertical="center" wrapText="1"/>
    </xf>
    <xf numFmtId="1" fontId="2" fillId="0" borderId="0" xfId="1860" applyNumberFormat="1" applyFont="1" applyAlignment="1">
      <alignment horizontal="left" wrapText="1"/>
    </xf>
    <xf numFmtId="3" fontId="2" fillId="0" borderId="0" xfId="1860" applyNumberFormat="1" applyFont="1" applyAlignment="1">
      <alignment horizontal="right"/>
    </xf>
    <xf numFmtId="3" fontId="2" fillId="0" borderId="0" xfId="1863" applyNumberFormat="1" applyFont="1" applyAlignment="1">
      <alignment horizontal="right"/>
    </xf>
    <xf numFmtId="1" fontId="1" fillId="0" borderId="0" xfId="1864" applyNumberFormat="1" applyFont="1" applyAlignment="1">
      <alignment horizontal="left" wrapText="1"/>
    </xf>
    <xf numFmtId="3" fontId="2" fillId="0" borderId="0" xfId="1864" applyNumberFormat="1" applyFont="1" applyAlignment="1">
      <alignment horizontal="right"/>
    </xf>
    <xf numFmtId="3" fontId="1" fillId="0" borderId="0" xfId="0" applyNumberFormat="1" applyFont="1"/>
    <xf numFmtId="49" fontId="15" fillId="0" borderId="0" xfId="1860" applyNumberFormat="1" applyAlignment="1">
      <alignment vertical="top"/>
    </xf>
    <xf numFmtId="49" fontId="74" fillId="0" borderId="0" xfId="1860" applyNumberFormat="1" applyFont="1" applyAlignment="1">
      <alignment vertical="center"/>
    </xf>
    <xf numFmtId="0" fontId="1" fillId="0" borderId="0" xfId="0" applyFont="1"/>
    <xf numFmtId="49" fontId="2" fillId="0" borderId="21" xfId="1865" applyNumberFormat="1" applyFont="1" applyBorder="1" applyAlignment="1">
      <alignment horizontal="left" wrapText="1"/>
    </xf>
    <xf numFmtId="0" fontId="0" fillId="0" borderId="21" xfId="0" applyBorder="1"/>
    <xf numFmtId="0" fontId="3" fillId="0" borderId="0" xfId="3" applyFill="1" applyBorder="1"/>
    <xf numFmtId="0" fontId="57" fillId="0" borderId="0" xfId="0" applyFont="1"/>
    <xf numFmtId="2" fontId="0" fillId="0" borderId="0" xfId="0" applyNumberFormat="1"/>
    <xf numFmtId="0" fontId="43" fillId="0" borderId="0" xfId="0" applyFont="1"/>
    <xf numFmtId="3" fontId="43" fillId="0" borderId="0" xfId="0" applyNumberFormat="1" applyFont="1"/>
    <xf numFmtId="3" fontId="15" fillId="0" borderId="0" xfId="1860" applyNumberFormat="1" applyAlignment="1">
      <alignment horizontal="right"/>
    </xf>
    <xf numFmtId="0" fontId="53" fillId="0" borderId="0" xfId="0" applyFont="1"/>
    <xf numFmtId="0" fontId="53" fillId="0" borderId="0" xfId="0" applyFont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3" fontId="0" fillId="0" borderId="0" xfId="0" applyNumberFormat="1" applyAlignment="1">
      <alignment wrapText="1"/>
    </xf>
    <xf numFmtId="169" fontId="0" fillId="0" borderId="0" xfId="0" applyNumberFormat="1"/>
    <xf numFmtId="169" fontId="0" fillId="0" borderId="0" xfId="0" applyNumberFormat="1" applyAlignment="1">
      <alignment wrapText="1"/>
    </xf>
    <xf numFmtId="49" fontId="2" fillId="0" borderId="0" xfId="1860" applyNumberFormat="1" applyFont="1" applyAlignment="1">
      <alignment vertical="center"/>
    </xf>
    <xf numFmtId="0" fontId="57" fillId="0" borderId="0" xfId="0" applyFont="1" applyAlignment="1">
      <alignment horizontal="center" vertical="center" wrapText="1"/>
    </xf>
    <xf numFmtId="0" fontId="2" fillId="0" borderId="22" xfId="0" applyFont="1" applyBorder="1" applyAlignment="1">
      <alignment horizontal="left" vertical="center"/>
    </xf>
    <xf numFmtId="0" fontId="3" fillId="0" borderId="23" xfId="3" applyFill="1" applyBorder="1" applyAlignment="1">
      <alignment horizontal="left" vertical="center"/>
    </xf>
    <xf numFmtId="0" fontId="53" fillId="0" borderId="0" xfId="0" applyFont="1" applyAlignment="1">
      <alignment horizontal="center"/>
    </xf>
    <xf numFmtId="0" fontId="28" fillId="0" borderId="16" xfId="0" applyFont="1" applyBorder="1" applyAlignment="1">
      <alignment horizontal="left"/>
    </xf>
    <xf numFmtId="0" fontId="0" fillId="0" borderId="16" xfId="0" applyBorder="1" applyAlignment="1">
      <alignment horizontal="center"/>
    </xf>
    <xf numFmtId="0" fontId="2" fillId="0" borderId="16" xfId="0" applyFont="1" applyBorder="1" applyAlignment="1">
      <alignment horizontal="left" vertical="top"/>
    </xf>
    <xf numFmtId="3" fontId="2" fillId="0" borderId="16" xfId="0" applyNumberFormat="1" applyFont="1" applyBorder="1" applyAlignment="1">
      <alignment vertical="center"/>
    </xf>
    <xf numFmtId="170" fontId="2" fillId="51" borderId="16" xfId="0" applyNumberFormat="1" applyFont="1" applyFill="1" applyBorder="1" applyAlignment="1">
      <alignment vertical="center"/>
    </xf>
    <xf numFmtId="170" fontId="73" fillId="0" borderId="16" xfId="0" applyNumberFormat="1" applyFont="1" applyBorder="1" applyAlignment="1">
      <alignment vertical="center"/>
    </xf>
    <xf numFmtId="0" fontId="2" fillId="0" borderId="0" xfId="0" applyFont="1" applyAlignment="1">
      <alignment horizontal="left" vertical="top"/>
    </xf>
    <xf numFmtId="3" fontId="2" fillId="0" borderId="0" xfId="0" applyNumberFormat="1" applyFont="1" applyAlignment="1">
      <alignment vertical="center"/>
    </xf>
    <xf numFmtId="170" fontId="2" fillId="0" borderId="0" xfId="0" applyNumberFormat="1" applyFont="1" applyAlignment="1">
      <alignment vertical="center"/>
    </xf>
    <xf numFmtId="170" fontId="2" fillId="0" borderId="16" xfId="0" applyNumberFormat="1" applyFont="1" applyBorder="1" applyAlignment="1">
      <alignment vertical="center"/>
    </xf>
    <xf numFmtId="0" fontId="28" fillId="0" borderId="0" xfId="0" applyFont="1" applyAlignment="1">
      <alignment horizontal="left"/>
    </xf>
    <xf numFmtId="0" fontId="30" fillId="52" borderId="16" xfId="0" applyFont="1" applyFill="1" applyBorder="1"/>
    <xf numFmtId="166" fontId="0" fillId="52" borderId="16" xfId="0" applyNumberFormat="1" applyFill="1" applyBorder="1"/>
    <xf numFmtId="0" fontId="79" fillId="0" borderId="0" xfId="0" applyFont="1"/>
    <xf numFmtId="0" fontId="0" fillId="0" borderId="24" xfId="0" applyBorder="1" applyAlignment="1">
      <alignment horizontal="center" vertical="center" wrapText="1"/>
    </xf>
    <xf numFmtId="0" fontId="57" fillId="53" borderId="0" xfId="0" applyFont="1" applyFill="1" applyAlignment="1">
      <alignment vertical="center" wrapText="1"/>
    </xf>
    <xf numFmtId="0" fontId="57" fillId="53" borderId="0" xfId="0" applyFont="1" applyFill="1" applyAlignment="1">
      <alignment horizontal="center" vertical="center" wrapText="1"/>
    </xf>
    <xf numFmtId="0" fontId="57" fillId="53" borderId="0" xfId="0" applyFont="1" applyFill="1" applyAlignment="1">
      <alignment horizontal="right" vertical="center" wrapText="1"/>
    </xf>
    <xf numFmtId="0" fontId="57" fillId="54" borderId="0" xfId="0" applyFont="1" applyFill="1" applyAlignment="1">
      <alignment vertical="center" wrapText="1"/>
    </xf>
    <xf numFmtId="0" fontId="57" fillId="54" borderId="0" xfId="0" applyFont="1" applyFill="1" applyAlignment="1">
      <alignment horizontal="center" vertical="center" wrapText="1"/>
    </xf>
    <xf numFmtId="0" fontId="57" fillId="54" borderId="0" xfId="0" applyFont="1" applyFill="1" applyAlignment="1">
      <alignment horizontal="right" vertical="center" wrapText="1"/>
    </xf>
    <xf numFmtId="0" fontId="57" fillId="54" borderId="25" xfId="0" applyFont="1" applyFill="1" applyBorder="1" applyAlignment="1">
      <alignment vertical="center" wrapText="1"/>
    </xf>
    <xf numFmtId="0" fontId="57" fillId="54" borderId="25" xfId="0" applyFont="1" applyFill="1" applyBorder="1" applyAlignment="1">
      <alignment horizontal="center" vertical="center" wrapText="1"/>
    </xf>
    <xf numFmtId="0" fontId="57" fillId="54" borderId="25" xfId="0" applyFont="1" applyFill="1" applyBorder="1" applyAlignment="1">
      <alignment horizontal="right" vertical="center" wrapText="1"/>
    </xf>
    <xf numFmtId="0" fontId="80" fillId="0" borderId="0" xfId="0" applyFont="1" applyAlignment="1">
      <alignment vertical="center"/>
    </xf>
    <xf numFmtId="0" fontId="81" fillId="0" borderId="0" xfId="0" applyFont="1" applyAlignment="1">
      <alignment horizontal="left" vertical="center" indent="7"/>
    </xf>
    <xf numFmtId="0" fontId="82" fillId="0" borderId="0" xfId="1866"/>
    <xf numFmtId="0" fontId="0" fillId="0" borderId="0" xfId="0" applyAlignment="1">
      <alignment horizontal="left" indent="1"/>
    </xf>
    <xf numFmtId="0" fontId="2" fillId="0" borderId="0" xfId="1860" applyFont="1" applyAlignment="1">
      <alignment vertical="top"/>
    </xf>
    <xf numFmtId="0" fontId="83" fillId="0" borderId="0" xfId="1860" applyFont="1" applyAlignment="1">
      <alignment vertical="top"/>
    </xf>
    <xf numFmtId="0" fontId="8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49" fontId="74" fillId="0" borderId="0" xfId="1860" applyNumberFormat="1" applyFont="1" applyAlignment="1">
      <alignment horizontal="left" vertical="center"/>
    </xf>
    <xf numFmtId="0" fontId="74" fillId="0" borderId="23" xfId="0" applyFont="1" applyBorder="1" applyAlignment="1">
      <alignment horizontal="left" vertical="center"/>
    </xf>
    <xf numFmtId="0" fontId="85" fillId="0" borderId="0" xfId="0" applyFont="1"/>
    <xf numFmtId="3" fontId="46" fillId="0" borderId="0" xfId="0" applyNumberFormat="1" applyFont="1"/>
    <xf numFmtId="0" fontId="87" fillId="0" borderId="0" xfId="0" applyFont="1"/>
    <xf numFmtId="0" fontId="46" fillId="0" borderId="0" xfId="0" applyFont="1"/>
    <xf numFmtId="49" fontId="89" fillId="0" borderId="0" xfId="1860" applyNumberFormat="1" applyFont="1" applyAlignment="1">
      <alignment vertical="center"/>
    </xf>
    <xf numFmtId="3" fontId="0" fillId="0" borderId="16" xfId="0" applyNumberFormat="1" applyBorder="1"/>
    <xf numFmtId="3" fontId="30" fillId="0" borderId="0" xfId="0" applyNumberFormat="1" applyFont="1"/>
    <xf numFmtId="0" fontId="83" fillId="0" borderId="0" xfId="0" applyFont="1" applyAlignment="1">
      <alignment horizontal="left"/>
    </xf>
    <xf numFmtId="0" fontId="90" fillId="0" borderId="0" xfId="0" applyFont="1"/>
    <xf numFmtId="0" fontId="91" fillId="0" borderId="0" xfId="0" applyFont="1"/>
    <xf numFmtId="0" fontId="80" fillId="0" borderId="0" xfId="0" applyFont="1"/>
    <xf numFmtId="0" fontId="30" fillId="0" borderId="0" xfId="0" applyFont="1" applyAlignment="1">
      <alignment horizontal="left" vertical="top"/>
    </xf>
    <xf numFmtId="0" fontId="83" fillId="0" borderId="0" xfId="1860" applyFont="1" applyAlignment="1">
      <alignment horizontal="left" vertical="center"/>
    </xf>
    <xf numFmtId="0" fontId="92" fillId="0" borderId="0" xfId="0" applyFont="1"/>
    <xf numFmtId="0" fontId="2" fillId="0" borderId="0" xfId="0" applyFont="1" applyAlignment="1"/>
    <xf numFmtId="0" fontId="83" fillId="0" borderId="0" xfId="0" applyFont="1" applyAlignment="1"/>
    <xf numFmtId="0" fontId="93" fillId="0" borderId="0" xfId="0" applyFont="1"/>
    <xf numFmtId="0" fontId="0" fillId="0" borderId="0" xfId="0" applyFont="1" applyAlignment="1">
      <alignment horizontal="left" vertical="top"/>
    </xf>
    <xf numFmtId="0" fontId="0" fillId="0" borderId="0" xfId="0" applyFont="1"/>
    <xf numFmtId="0" fontId="3" fillId="0" borderId="0" xfId="3" applyBorder="1"/>
    <xf numFmtId="0" fontId="68" fillId="0" borderId="0" xfId="1856" applyFont="1" applyBorder="1"/>
    <xf numFmtId="0" fontId="3" fillId="0" borderId="13" xfId="3" applyBorder="1"/>
    <xf numFmtId="0" fontId="0" fillId="0" borderId="13" xfId="0" applyFont="1" applyBorder="1"/>
    <xf numFmtId="0" fontId="0" fillId="0" borderId="0" xfId="0" applyBorder="1"/>
    <xf numFmtId="16" fontId="64" fillId="0" borderId="19" xfId="0" applyNumberFormat="1" applyFont="1" applyBorder="1" applyAlignment="1">
      <alignment horizontal="center" wrapText="1"/>
    </xf>
    <xf numFmtId="16" fontId="64" fillId="0" borderId="0" xfId="0" applyNumberFormat="1" applyFont="1" applyBorder="1" applyAlignment="1">
      <alignment horizontal="center" wrapText="1"/>
    </xf>
    <xf numFmtId="16" fontId="64" fillId="0" borderId="13" xfId="0" applyNumberFormat="1" applyFont="1" applyBorder="1" applyAlignment="1">
      <alignment horizontal="center" wrapText="1"/>
    </xf>
    <xf numFmtId="0" fontId="64" fillId="0" borderId="19" xfId="0" applyFont="1" applyBorder="1" applyAlignment="1">
      <alignment horizontal="center" wrapText="1"/>
    </xf>
    <xf numFmtId="0" fontId="64" fillId="0" borderId="0" xfId="0" applyFont="1" applyBorder="1" applyAlignment="1">
      <alignment horizontal="center" wrapText="1"/>
    </xf>
    <xf numFmtId="0" fontId="64" fillId="0" borderId="13" xfId="0" applyFont="1" applyBorder="1" applyAlignment="1">
      <alignment horizontal="center" wrapText="1"/>
    </xf>
    <xf numFmtId="0" fontId="64" fillId="0" borderId="0" xfId="0" applyFont="1" applyAlignment="1">
      <alignment horizontal="center" wrapText="1"/>
    </xf>
    <xf numFmtId="0" fontId="62" fillId="0" borderId="19" xfId="0" applyFont="1" applyBorder="1" applyAlignment="1">
      <alignment horizontal="center" wrapText="1"/>
    </xf>
    <xf numFmtId="0" fontId="62" fillId="0" borderId="0" xfId="0" applyFont="1" applyAlignment="1">
      <alignment horizontal="center" wrapText="1"/>
    </xf>
    <xf numFmtId="0" fontId="62" fillId="0" borderId="13" xfId="0" applyFont="1" applyBorder="1" applyAlignment="1">
      <alignment horizontal="center" wrapText="1"/>
    </xf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6" fillId="0" borderId="0" xfId="0" applyFont="1" applyAlignment="1">
      <alignment horizontal="left" vertical="center" wrapText="1"/>
    </xf>
    <xf numFmtId="0" fontId="30" fillId="0" borderId="0" xfId="0" applyFont="1" applyAlignment="1">
      <alignment horizontal="right" wrapText="1"/>
    </xf>
    <xf numFmtId="0" fontId="30" fillId="0" borderId="0" xfId="0" applyFont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9" fontId="74" fillId="0" borderId="0" xfId="1860" applyNumberFormat="1" applyFont="1" applyAlignment="1">
      <alignment horizontal="left" vertical="center"/>
    </xf>
    <xf numFmtId="0" fontId="74" fillId="0" borderId="0" xfId="0" applyFont="1" applyAlignment="1">
      <alignment horizontal="left" vertical="top" wrapText="1"/>
    </xf>
    <xf numFmtId="0" fontId="30" fillId="0" borderId="16" xfId="0" applyFont="1" applyBorder="1" applyAlignment="1">
      <alignment horizontal="center"/>
    </xf>
    <xf numFmtId="0" fontId="30" fillId="0" borderId="15" xfId="0" applyFont="1" applyBorder="1" applyAlignment="1">
      <alignment horizontal="center"/>
    </xf>
  </cellXfs>
  <cellStyles count="1867">
    <cellStyle name="1. Tabell nr" xfId="5" xr:uid="{6240967C-39B3-4BC5-98FD-999473BC0C76}"/>
    <cellStyle name="1. Tabell nr 2" xfId="1850" xr:uid="{24BD1B05-AB63-4B4A-8723-CDB63871319D}"/>
    <cellStyle name="2. Tabell-tittel" xfId="6" xr:uid="{E49DAE6A-8212-4572-B4D0-C548B8CA5E8D}"/>
    <cellStyle name="20 % – uthevingsfarge 1 10" xfId="759" xr:uid="{3513F762-899C-4368-9F98-9629F317084A}"/>
    <cellStyle name="20 % – uthevingsfarge 1 11" xfId="128" xr:uid="{DD14433A-A6E0-4217-B642-8D5BE8443227}"/>
    <cellStyle name="20 % - uthevingsfarge 1 2" xfId="203" xr:uid="{1E7CD13A-037F-4CBE-8EB6-3D044B749347}"/>
    <cellStyle name="20 % – uthevingsfarge 1 2" xfId="51" xr:uid="{B6ECF421-7396-46A0-9266-824E97C1E9D1}"/>
    <cellStyle name="20 % - uthevingsfarge 1 2 10" xfId="1139" xr:uid="{AE9888CA-F5FB-479D-AFA1-EC613263BE90}"/>
    <cellStyle name="20 % – uthevingsfarge 1 2 10" xfId="899" xr:uid="{27E64024-3B44-43B0-8C54-B8EA22FAEBEF}"/>
    <cellStyle name="20 % - uthevingsfarge 1 2 2" xfId="231" xr:uid="{59648AC4-F47F-4935-BB47-4B4770CB45CC}"/>
    <cellStyle name="20 % – uthevingsfarge 1 2 2" xfId="156" xr:uid="{B9C5491F-D445-415F-98BE-263279584809}"/>
    <cellStyle name="20 % - uthevingsfarge 1 2 2 2" xfId="542" xr:uid="{45A8F010-15F3-4F0B-BAE9-524479E2CEE2}"/>
    <cellStyle name="20 % – uthevingsfarge 1 2 2 2" xfId="468" xr:uid="{9F52D891-9C2F-4EE9-93F8-CC73DDF6A0CF}"/>
    <cellStyle name="20 % - uthevingsfarge 1 2 2 3" xfId="849" xr:uid="{331AA244-52D1-4DD6-9CE0-B654584B6410}"/>
    <cellStyle name="20 % – uthevingsfarge 1 2 2 3" xfId="776" xr:uid="{4A3AD604-CF19-437F-9A56-019DBF4A19DA}"/>
    <cellStyle name="20 % - uthevingsfarge 1 2 2 4" xfId="925" xr:uid="{CC9D610E-04AA-46FF-A772-215D3552118B}"/>
    <cellStyle name="20 % – uthevingsfarge 1 2 2 4" xfId="936" xr:uid="{31519B8F-F2B8-4C05-9676-E317D3F6E0F2}"/>
    <cellStyle name="20 % - uthevingsfarge 1 2 2 5" xfId="1023" xr:uid="{0BF47006-5B37-4D64-BD71-9BF96151C970}"/>
    <cellStyle name="20 % – uthevingsfarge 1 2 2 5" xfId="1034" xr:uid="{522AA1B0-87CC-4ACB-828B-DA58ACEB5052}"/>
    <cellStyle name="20 % - uthevingsfarge 1 2 2 6" xfId="1118" xr:uid="{948AE910-232F-4480-B070-E7E6950AEA10}"/>
    <cellStyle name="20 % – uthevingsfarge 1 2 2 6" xfId="1096" xr:uid="{CD68BE94-9460-475E-BACF-D94BA567A305}"/>
    <cellStyle name="20 % - uthevingsfarge 1 2 2 7" xfId="1161" xr:uid="{0B1BDBE5-952A-4A13-9FC7-DC3F36A5D905}"/>
    <cellStyle name="20 % – uthevingsfarge 1 2 2 7" xfId="1078" xr:uid="{D5A01582-FA27-44E3-8382-1869BC5AC64D}"/>
    <cellStyle name="20 % - uthevingsfarge 1 2 2 8" xfId="1257" xr:uid="{DDEE6921-14DF-46B7-8F1B-DD32685AAD67}"/>
    <cellStyle name="20 % – uthevingsfarge 1 2 2 8" xfId="1238" xr:uid="{C2111CD6-7BA9-48D2-80D7-0AFB671C3A1C}"/>
    <cellStyle name="20 % - uthevingsfarge 1 2 2 9" xfId="1222" xr:uid="{12EE3A63-CEE4-4CD4-98C1-C8EECC520FB8}"/>
    <cellStyle name="20 % – uthevingsfarge 1 2 2 9" xfId="967" xr:uid="{A2337C86-D874-46B4-A883-A9EEE47AAB23}"/>
    <cellStyle name="20 % - uthevingsfarge 1 2 3" xfId="515" xr:uid="{363C7F8E-F9EE-454E-A4F0-9B9CB1CB68BD}"/>
    <cellStyle name="20 % – uthevingsfarge 1 2 3" xfId="289" xr:uid="{C2D78F44-BB11-48A6-80B0-B216B74CAEE5}"/>
    <cellStyle name="20 % – uthevingsfarge 1 2 3 2" xfId="599" xr:uid="{9B786C05-F64E-48CD-B8B4-7AA5C5CFC7D5}"/>
    <cellStyle name="20 % - uthevingsfarge 1 2 4" xfId="822" xr:uid="{D6673451-927E-41F8-9A67-3F55874E5E53}"/>
    <cellStyle name="20 % – uthevingsfarge 1 2 4" xfId="282" xr:uid="{17EDD303-15BA-44D6-A10A-5A40682DA68F}"/>
    <cellStyle name="20 % – uthevingsfarge 1 2 4 2" xfId="592" xr:uid="{E698BF49-E564-4EB0-AF35-07FA4A9C5530}"/>
    <cellStyle name="20 % - uthevingsfarge 1 2 5" xfId="943" xr:uid="{2498AB48-F369-411A-BF59-C1075DF6DEAE}"/>
    <cellStyle name="20 % – uthevingsfarge 1 2 5" xfId="283" xr:uid="{CD1E8FD5-99DE-4D2B-87A7-D2E46FA590FE}"/>
    <cellStyle name="20 % – uthevingsfarge 1 2 5 2" xfId="593" xr:uid="{1B43930E-7BC3-44B6-9CEE-A5A1D3B076DE}"/>
    <cellStyle name="20 % - uthevingsfarge 1 2 6" xfId="1041" xr:uid="{40966B2A-3093-4C55-B470-1598D0DCF4E1}"/>
    <cellStyle name="20 % – uthevingsfarge 1 2 6" xfId="360" xr:uid="{B058437A-1304-4847-ABCC-A7CBD895AD05}"/>
    <cellStyle name="20 % - uthevingsfarge 1 2 7" xfId="1076" xr:uid="{5E6EF110-83EA-4B1F-91D1-71401BE835BB}"/>
    <cellStyle name="20 % – uthevingsfarge 1 2 7" xfId="329" xr:uid="{7E0C11CB-23D1-4311-AD51-9D99C722B3EE}"/>
    <cellStyle name="20 % - uthevingsfarge 1 2 8" xfId="1092" xr:uid="{222D8D91-B22D-4265-A5A2-A83144F60352}"/>
    <cellStyle name="20 % – uthevingsfarge 1 2 8" xfId="884" xr:uid="{49773C5D-1313-4B59-8060-8B31D63BFE77}"/>
    <cellStyle name="20 % - uthevingsfarge 1 2 9" xfId="1159" xr:uid="{4C7CC73B-F173-4D7D-9BE0-C7F9A781538A}"/>
    <cellStyle name="20 % – uthevingsfarge 1 2 9" xfId="988" xr:uid="{6E0C491E-E553-46A2-922B-37B0241053E1}"/>
    <cellStyle name="20 % - uthevingsfarge 1 3" xfId="244" xr:uid="{5216C334-735C-40DC-8AAF-7A48B3552B01}"/>
    <cellStyle name="20 % – uthevingsfarge 1 3" xfId="71" xr:uid="{DF0339EC-6D21-4A95-B671-7F3E3085E4FF}"/>
    <cellStyle name="20 % – uthevingsfarge 1 3 10" xfId="1306" xr:uid="{5A9643F6-201F-4CD7-8E58-DB7AE78FC20B}"/>
    <cellStyle name="20 % - uthevingsfarge 1 3 2" xfId="555" xr:uid="{5B6626B4-0A5D-4A1A-A9D5-3EAB8542755A}"/>
    <cellStyle name="20 % – uthevingsfarge 1 3 2" xfId="176" xr:uid="{CAD454AB-D81C-43F7-9B14-1BC2DC432482}"/>
    <cellStyle name="20 % – uthevingsfarge 1 3 2 2" xfId="488" xr:uid="{E8F2F7DA-30E9-48EC-893E-709898F40B5E}"/>
    <cellStyle name="20 % - uthevingsfarge 1 3 3" xfId="862" xr:uid="{7E90E25D-53DD-4611-82F1-7E12B3BAFBF6}"/>
    <cellStyle name="20 % – uthevingsfarge 1 3 3" xfId="380" xr:uid="{0AE1C911-34AF-479F-805B-C28AB3109A9D}"/>
    <cellStyle name="20 % - uthevingsfarge 1 3 4" xfId="907" xr:uid="{5D292E34-C15C-4A05-B88D-658BDB25F3A7}"/>
    <cellStyle name="20 % – uthevingsfarge 1 3 4" xfId="691" xr:uid="{CF896E9F-6EC4-418D-9323-247859D50BC1}"/>
    <cellStyle name="20 % - uthevingsfarge 1 3 5" xfId="1008" xr:uid="{B602372C-E780-4CD2-BC7C-67515CE83A89}"/>
    <cellStyle name="20 % – uthevingsfarge 1 3 5" xfId="440" xr:uid="{18BA6D41-5E74-47B4-B3C4-239432ED2C1C}"/>
    <cellStyle name="20 % - uthevingsfarge 1 3 6" xfId="1100" xr:uid="{27C8AF78-530C-4A32-92ED-D1A164265A83}"/>
    <cellStyle name="20 % – uthevingsfarge 1 3 6" xfId="968" xr:uid="{1ECA6E8D-6368-412A-99E0-65DDAA0E2445}"/>
    <cellStyle name="20 % - uthevingsfarge 1 3 7" xfId="959" xr:uid="{475FEF29-DD78-4CA6-A8C0-F96EA0A75042}"/>
    <cellStyle name="20 % – uthevingsfarge 1 3 7" xfId="973" xr:uid="{89A9C6B9-58B3-48E5-9E51-12B2ADBCEDB0}"/>
    <cellStyle name="20 % - uthevingsfarge 1 3 8" xfId="1260" xr:uid="{0394FF3A-26C7-408C-BC48-87841A2973FA}"/>
    <cellStyle name="20 % – uthevingsfarge 1 3 8" xfId="1065" xr:uid="{C65B2571-0E58-410B-89F9-0022AC9AF179}"/>
    <cellStyle name="20 % - uthevingsfarge 1 3 9" xfId="1284" xr:uid="{B237161A-EC90-47FF-832C-1AC69AFAF209}"/>
    <cellStyle name="20 % – uthevingsfarge 1 3 9" xfId="963" xr:uid="{7904763F-01BB-4997-BC20-643123D7BC94}"/>
    <cellStyle name="20 % - uthevingsfarge 1 4" xfId="217" xr:uid="{B3F21A28-438D-4855-842B-403B07F1FD5B}"/>
    <cellStyle name="20 % – uthevingsfarge 1 4" xfId="100" xr:uid="{359B3947-1842-4252-88C5-48D8580295C1}"/>
    <cellStyle name="20 % - uthevingsfarge 1 4 2" xfId="528" xr:uid="{88C7D400-7E6D-4E6F-8BAE-C6652A1508AE}"/>
    <cellStyle name="20 % – uthevingsfarge 1 4 2" xfId="409" xr:uid="{F7B4787F-F3DE-45A0-99F1-CF95AD72A910}"/>
    <cellStyle name="20 % - uthevingsfarge 1 4 3" xfId="836" xr:uid="{AC19BFD7-1CBA-4291-8F46-15E55494696C}"/>
    <cellStyle name="20 % – uthevingsfarge 1 4 3" xfId="719" xr:uid="{BD228349-F721-4CEE-9165-9E813578F805}"/>
    <cellStyle name="20 % - uthevingsfarge 1 4 4" xfId="915" xr:uid="{6DAE8000-DD32-4F00-8DC1-C54BB2E006C2}"/>
    <cellStyle name="20 % – uthevingsfarge 1 4 4" xfId="736" xr:uid="{A8B9F1A6-E83B-469E-97B5-DF1B6CA077C2}"/>
    <cellStyle name="20 % - uthevingsfarge 1 4 5" xfId="1015" xr:uid="{88DBAEE2-5900-46B0-82CD-C01B66F92BF7}"/>
    <cellStyle name="20 % – uthevingsfarge 1 4 5" xfId="787" xr:uid="{BCB2DE32-0033-4C88-8456-DD932B50E1C6}"/>
    <cellStyle name="20 % - uthevingsfarge 1 4 6" xfId="1086" xr:uid="{424BDA90-AB77-4702-96A0-E99F3DFA88FB}"/>
    <cellStyle name="20 % – uthevingsfarge 1 4 6" xfId="1044" xr:uid="{7EA4058B-A040-41E3-B836-7503ADC75076}"/>
    <cellStyle name="20 % - uthevingsfarge 1 4 7" xfId="1202" xr:uid="{52BB7BE6-EF19-4FD7-B7C1-7DF5298B83B7}"/>
    <cellStyle name="20 % – uthevingsfarge 1 4 7" xfId="1058" xr:uid="{3561ACE4-7C0B-4FA7-8344-762CF01EC593}"/>
    <cellStyle name="20 % - uthevingsfarge 1 4 8" xfId="1171" xr:uid="{B8E8A608-4561-4B2D-9FA5-073659772673}"/>
    <cellStyle name="20 % – uthevingsfarge 1 4 8" xfId="1169" xr:uid="{5405EF47-B060-4E45-9DA5-D2A2074D9E73}"/>
    <cellStyle name="20 % - uthevingsfarge 1 4 9" xfId="1297" xr:uid="{1B5439B7-5994-4521-BAA3-BCD2A7BF9B76}"/>
    <cellStyle name="20 % – uthevingsfarge 1 4 9" xfId="1051" xr:uid="{FAF33CD6-5D77-479E-AE9E-993E5F7FE154}"/>
    <cellStyle name="20 % – uthevingsfarge 1 5" xfId="93" xr:uid="{8423AC03-CE55-45BF-A0A1-300B25F5B068}"/>
    <cellStyle name="20 % – uthevingsfarge 1 5 2" xfId="402" xr:uid="{D1143B2D-E0D4-4ABC-9FDD-636ADD1BDD2F}"/>
    <cellStyle name="20 % – uthevingsfarge 1 6" xfId="94" xr:uid="{D8A04DDA-AB00-43DC-BBA8-12E98C9C99F4}"/>
    <cellStyle name="20 % – uthevingsfarge 1 6 2" xfId="403" xr:uid="{86A3E955-9350-433D-8845-6A2CC0140AB6}"/>
    <cellStyle name="20 % – uthevingsfarge 1 7" xfId="90" xr:uid="{E9B2B99F-2554-40C5-BADE-66836DB180BF}"/>
    <cellStyle name="20 % – uthevingsfarge 1 7 2" xfId="399" xr:uid="{BEBCF8A8-028B-446E-8CBD-80D91A6AD8D2}"/>
    <cellStyle name="20 % – uthevingsfarge 1 8" xfId="438" xr:uid="{B6602162-7725-4E46-B3E5-BD6E3D22C037}"/>
    <cellStyle name="20 % – uthevingsfarge 1 9" xfId="746" xr:uid="{B006F2C8-D407-42A9-9319-3A3BED774663}"/>
    <cellStyle name="20 % – uthevingsfarge 2 10" xfId="724" xr:uid="{E062B64E-B5EA-4A9F-8392-085298416A86}"/>
    <cellStyle name="20 % – uthevingsfarge 2 11" xfId="127" xr:uid="{FA6C664F-7BDB-4C2A-900A-D6AD9D359D06}"/>
    <cellStyle name="20 % - uthevingsfarge 2 2" xfId="205" xr:uid="{D44A3483-9056-4D34-ABC8-813BB3CEB54C}"/>
    <cellStyle name="20 % – uthevingsfarge 2 2" xfId="54" xr:uid="{D6B8C5F0-4059-4DB8-B470-B6EA3D906406}"/>
    <cellStyle name="20 % - uthevingsfarge 2 2 10" xfId="1301" xr:uid="{E41D0E95-3D8B-4392-ACA4-3DCAF8823F0C}"/>
    <cellStyle name="20 % – uthevingsfarge 2 2 10" xfId="1080" xr:uid="{A0BB534A-D51E-4BE2-81C8-4BB9190849FA}"/>
    <cellStyle name="20 % - uthevingsfarge 2 2 2" xfId="233" xr:uid="{AA3B0FAF-E5D7-4800-829D-FF40092D0C82}"/>
    <cellStyle name="20 % – uthevingsfarge 2 2 2" xfId="159" xr:uid="{E7EB81BF-6241-4F1C-96F5-81D8FCF445A6}"/>
    <cellStyle name="20 % - uthevingsfarge 2 2 2 2" xfId="544" xr:uid="{5C296ECE-2469-49C8-B109-A11508461593}"/>
    <cellStyle name="20 % – uthevingsfarge 2 2 2 2" xfId="471" xr:uid="{9049DC8D-A79C-4DA1-B559-B73D4DC5197D}"/>
    <cellStyle name="20 % - uthevingsfarge 2 2 2 3" xfId="851" xr:uid="{EFC955A6-D6DC-4A80-9E35-F66BB0A7099D}"/>
    <cellStyle name="20 % – uthevingsfarge 2 2 2 3" xfId="779" xr:uid="{CB55F52E-8AA8-43CD-99AE-5F44D901B6C9}"/>
    <cellStyle name="20 % - uthevingsfarge 2 2 2 4" xfId="738" xr:uid="{3D6D240F-C072-43C0-B6FF-96C3386DE35F}"/>
    <cellStyle name="20 % – uthevingsfarge 2 2 2 4" xfId="885" xr:uid="{FF3E8205-7D48-4500-9484-D9520D776593}"/>
    <cellStyle name="20 % - uthevingsfarge 2 2 2 5" xfId="727" xr:uid="{F7F24D4E-475F-4EE9-9609-2B5BF6283D75}"/>
    <cellStyle name="20 % – uthevingsfarge 2 2 2 5" xfId="989" xr:uid="{E781BAB2-E7D5-4313-97A8-CD4F9BCF9615}"/>
    <cellStyle name="20 % - uthevingsfarge 2 2 2 6" xfId="1083" xr:uid="{717BAD05-E3DF-45F5-B2B3-F49BE86D95B9}"/>
    <cellStyle name="20 % – uthevingsfarge 2 2 2 6" xfId="1082" xr:uid="{9AD1FE33-1A49-4FB7-8BF0-5FA2D4FAA613}"/>
    <cellStyle name="20 % - uthevingsfarge 2 2 2 7" xfId="1191" xr:uid="{07A1C1DD-E305-46A7-BAB6-A9FD0DAC1083}"/>
    <cellStyle name="20 % – uthevingsfarge 2 2 2 7" xfId="1164" xr:uid="{82506F02-4CA3-4D4D-8583-1A26FFB6D116}"/>
    <cellStyle name="20 % - uthevingsfarge 2 2 2 8" xfId="664" xr:uid="{2330A3D1-F18C-43F1-9961-7EAEC7A45940}"/>
    <cellStyle name="20 % – uthevingsfarge 2 2 2 8" xfId="1066" xr:uid="{68CCDA34-85F9-452F-A197-E993E9CB87A5}"/>
    <cellStyle name="20 % - uthevingsfarge 2 2 2 9" xfId="900" xr:uid="{9A0A141D-0312-489B-ABF5-FBCE0C612F10}"/>
    <cellStyle name="20 % – uthevingsfarge 2 2 2 9" xfId="913" xr:uid="{36F38847-AF4D-4894-833E-62F0AD22F7CC}"/>
    <cellStyle name="20 % - uthevingsfarge 2 2 3" xfId="517" xr:uid="{4AA39F0C-7D43-4084-88A7-40BE7D231AA3}"/>
    <cellStyle name="20 % – uthevingsfarge 2 2 3" xfId="292" xr:uid="{E942584F-BA6A-4254-9A2A-7E2229A873AC}"/>
    <cellStyle name="20 % – uthevingsfarge 2 2 3 2" xfId="602" xr:uid="{062BC278-C58C-4CEA-8C62-CDD0A84E0EAA}"/>
    <cellStyle name="20 % - uthevingsfarge 2 2 4" xfId="824" xr:uid="{7EAAF7FA-6723-4EB2-B00B-BE90A5EF92B8}"/>
    <cellStyle name="20 % – uthevingsfarge 2 2 4" xfId="150" xr:uid="{B79A8F0C-3E30-4307-83B1-BF010281CF6E}"/>
    <cellStyle name="20 % – uthevingsfarge 2 2 4 2" xfId="462" xr:uid="{EDAD038F-D7EB-4A37-A6B6-E66A2D060A3D}"/>
    <cellStyle name="20 % - uthevingsfarge 2 2 5" xfId="942" xr:uid="{C53FB1C4-C2BE-4FB4-AC94-4E0610CA3413}"/>
    <cellStyle name="20 % – uthevingsfarge 2 2 5" xfId="305" xr:uid="{85180D3B-7C48-4396-8898-63BE2310AB50}"/>
    <cellStyle name="20 % – uthevingsfarge 2 2 5 2" xfId="615" xr:uid="{0CF37631-9549-47DA-838A-9910DBA31B94}"/>
    <cellStyle name="20 % - uthevingsfarge 2 2 6" xfId="1040" xr:uid="{215AD572-5015-48E3-BA16-83231FAAD781}"/>
    <cellStyle name="20 % – uthevingsfarge 2 2 6" xfId="363" xr:uid="{AED3B244-62B4-4210-9CAD-9D0E7CDFF7B6}"/>
    <cellStyle name="20 % - uthevingsfarge 2 2 7" xfId="1075" xr:uid="{C93BD559-2AA5-47E9-B6D0-7BEF224ACC90}"/>
    <cellStyle name="20 % – uthevingsfarge 2 2 7" xfId="674" xr:uid="{FC7422F1-5519-4C77-A680-DB29E7139F68}"/>
    <cellStyle name="20 % - uthevingsfarge 2 2 8" xfId="1093" xr:uid="{E1D07A51-75AD-4566-8590-86AA713015EF}"/>
    <cellStyle name="20 % – uthevingsfarge 2 2 8" xfId="772" xr:uid="{32F0A473-F4D4-4304-B55D-268D11101901}"/>
    <cellStyle name="20 % - uthevingsfarge 2 2 9" xfId="1226" xr:uid="{380BE0F9-1114-4E54-97D4-F391210A000A}"/>
    <cellStyle name="20 % – uthevingsfarge 2 2 9" xfId="895" xr:uid="{C36368C7-E33E-4EFA-8593-B8732DE619FD}"/>
    <cellStyle name="20 % - uthevingsfarge 2 3" xfId="246" xr:uid="{46C45083-C806-4E33-BAD6-233ABBE8436C}"/>
    <cellStyle name="20 % – uthevingsfarge 2 3" xfId="74" xr:uid="{86D699C7-225A-4D87-863A-7DD73E77934A}"/>
    <cellStyle name="20 % – uthevingsfarge 2 3 10" xfId="1155" xr:uid="{B82C377C-580D-4BDD-913B-ED1FC9F4BD0B}"/>
    <cellStyle name="20 % - uthevingsfarge 2 3 2" xfId="557" xr:uid="{F693716A-F0C1-4800-B411-AE1694704936}"/>
    <cellStyle name="20 % – uthevingsfarge 2 3 2" xfId="179" xr:uid="{69D362E3-64C3-48BD-82BA-84E136F3ED89}"/>
    <cellStyle name="20 % – uthevingsfarge 2 3 2 2" xfId="491" xr:uid="{567AA487-F8B7-402C-B1E0-CEB8D592E56D}"/>
    <cellStyle name="20 % - uthevingsfarge 2 3 3" xfId="864" xr:uid="{F5B72EE4-C194-480D-906C-8733169ECD2A}"/>
    <cellStyle name="20 % – uthevingsfarge 2 3 3" xfId="383" xr:uid="{99E29393-4E46-414D-ADC2-9470D6C2F57E}"/>
    <cellStyle name="20 % - uthevingsfarge 2 3 4" xfId="714" xr:uid="{C0C909F8-0A97-4036-9E7B-60A164EA48E8}"/>
    <cellStyle name="20 % – uthevingsfarge 2 3 4" xfId="694" xr:uid="{C15DC8A9-CB63-40A6-8939-6978EAFC77D0}"/>
    <cellStyle name="20 % - uthevingsfarge 2 3 5" xfId="956" xr:uid="{A5CD9B6D-063E-4CB3-B9D3-9FA76F3B4312}"/>
    <cellStyle name="20 % – uthevingsfarge 2 3 5" xfId="820" xr:uid="{648793CF-44F2-4800-B25E-2A28849CD920}"/>
    <cellStyle name="20 % - uthevingsfarge 2 3 6" xfId="762" xr:uid="{AD6DE6C4-4E7D-41BD-883E-3BBD14CB6BEB}"/>
    <cellStyle name="20 % – uthevingsfarge 2 3 6" xfId="944" xr:uid="{E0F334D6-3533-4C8D-B098-D832508CA00E}"/>
    <cellStyle name="20 % - uthevingsfarge 2 3 7" xfId="1168" xr:uid="{04D983CD-369D-409E-A466-F7409E3D94A2}"/>
    <cellStyle name="20 % – uthevingsfarge 2 3 7" xfId="918" xr:uid="{ECE5B89C-E19E-40C7-B5E1-326A5AD5AB58}"/>
    <cellStyle name="20 % - uthevingsfarge 2 3 8" xfId="1063" xr:uid="{0D509DB5-53F6-45D3-B133-51BA971BC4AA}"/>
    <cellStyle name="20 % – uthevingsfarge 2 3 8" xfId="1153" xr:uid="{9FF7FC88-AE29-41CA-9F42-1C028473A1B5}"/>
    <cellStyle name="20 % - uthevingsfarge 2 3 9" xfId="1288" xr:uid="{AB36DE9C-4F71-4238-99EA-437B6A149893}"/>
    <cellStyle name="20 % – uthevingsfarge 2 3 9" xfId="1151" xr:uid="{181015F2-F5AE-41D0-A3BA-3A925D9CC70E}"/>
    <cellStyle name="20 % - uthevingsfarge 2 4" xfId="219" xr:uid="{907BA630-568B-4DBC-AA0B-51EF76E190F8}"/>
    <cellStyle name="20 % – uthevingsfarge 2 4" xfId="103" xr:uid="{DF095792-4A2E-4F86-B27E-D3E7DD1DD190}"/>
    <cellStyle name="20 % - uthevingsfarge 2 4 2" xfId="530" xr:uid="{2D846999-F9A1-42A0-B3EB-DF6D87EBE4BB}"/>
    <cellStyle name="20 % – uthevingsfarge 2 4 2" xfId="412" xr:uid="{CD9CB23C-A566-45A0-9D87-EA3FBC5312C1}"/>
    <cellStyle name="20 % - uthevingsfarge 2 4 3" xfId="838" xr:uid="{3465162F-8F2D-4CD4-A755-473C6B250423}"/>
    <cellStyle name="20 % – uthevingsfarge 2 4 3" xfId="722" xr:uid="{69D7CA12-3332-4808-B268-B1B917A139DA}"/>
    <cellStyle name="20 % - uthevingsfarge 2 4 4" xfId="888" xr:uid="{52FA02F4-1E6A-4F36-97F2-81D0A97884B9}"/>
    <cellStyle name="20 % – uthevingsfarge 2 4 4" xfId="708" xr:uid="{D7D8C449-9329-4AF0-AADE-6340BEE4092A}"/>
    <cellStyle name="20 % - uthevingsfarge 2 4 5" xfId="992" xr:uid="{1CDB831A-671D-4109-82D2-AEF171D75C5C}"/>
    <cellStyle name="20 % – uthevingsfarge 2 4 5" xfId="458" xr:uid="{147A91E5-EB16-4D4F-A1BB-F481C5EF53A0}"/>
    <cellStyle name="20 % - uthevingsfarge 2 4 6" xfId="1126" xr:uid="{DF1A5162-1B26-4AAB-81FE-F3DE6BCE47D7}"/>
    <cellStyle name="20 % – uthevingsfarge 2 4 6" xfId="1012" xr:uid="{C39C47F6-02BE-4FA0-8B4F-63449892B0A8}"/>
    <cellStyle name="20 % - uthevingsfarge 2 4 7" xfId="1186" xr:uid="{57A846E3-7562-4ED4-ADB9-F6476541C921}"/>
    <cellStyle name="20 % – uthevingsfarge 2 4 7" xfId="1136" xr:uid="{5644A348-1981-4247-907B-78B88FD239F9}"/>
    <cellStyle name="20 % - uthevingsfarge 2 4 8" xfId="1125" xr:uid="{F9527C08-795F-43BA-8514-4E5D1615C05D}"/>
    <cellStyle name="20 % – uthevingsfarge 2 4 8" xfId="1180" xr:uid="{3CFFFB75-74F3-42DA-AB99-EE1C451876B8}"/>
    <cellStyle name="20 % - uthevingsfarge 2 4 9" xfId="1292" xr:uid="{03034093-ADA5-4AE2-B412-7CFC698B58C7}"/>
    <cellStyle name="20 % – uthevingsfarge 2 4 9" xfId="1090" xr:uid="{A619D8C5-1974-4ABC-98E5-DB1060380112}"/>
    <cellStyle name="20 % – uthevingsfarge 2 5" xfId="122" xr:uid="{0AC43B71-E63A-4D13-83B1-521F26B25C22}"/>
    <cellStyle name="20 % – uthevingsfarge 2 5 2" xfId="431" xr:uid="{F45780B1-D0C8-4111-B30D-A88699AFC02A}"/>
    <cellStyle name="20 % – uthevingsfarge 2 6" xfId="279" xr:uid="{1463ED31-B4AC-4065-86FD-BE1FF14E7BEE}"/>
    <cellStyle name="20 % – uthevingsfarge 2 6 2" xfId="589" xr:uid="{2851A2B2-116D-4B5A-A901-CEAA6D2F4F6D}"/>
    <cellStyle name="20 % – uthevingsfarge 2 7" xfId="91" xr:uid="{3BEAA269-A3A0-4637-8186-536F34FCD455}"/>
    <cellStyle name="20 % – uthevingsfarge 2 7 2" xfId="400" xr:uid="{4005520C-3D42-4953-AC22-E531033A362B}"/>
    <cellStyle name="20 % – uthevingsfarge 2 8" xfId="437" xr:uid="{F51ADCA4-727F-4693-97D7-D28733645DBA}"/>
    <cellStyle name="20 % – uthevingsfarge 2 9" xfId="745" xr:uid="{3495339E-3775-4995-A624-71034AF71650}"/>
    <cellStyle name="20 % – uthevingsfarge 3 10" xfId="758" xr:uid="{ED76AED4-564C-4E6C-AA04-F5A4E71D27FD}"/>
    <cellStyle name="20 % – uthevingsfarge 3 11" xfId="126" xr:uid="{CC2D5562-8E76-4872-901E-953FF198E3B0}"/>
    <cellStyle name="20 % - uthevingsfarge 3 2" xfId="207" xr:uid="{DAE36F6C-3F59-411A-B599-0A16849BCA19}"/>
    <cellStyle name="20 % – uthevingsfarge 3 2" xfId="57" xr:uid="{4D60FA1E-FE97-4F54-8F86-19C6033C2F3B}"/>
    <cellStyle name="20 % - uthevingsfarge 3 2 10" xfId="1240" xr:uid="{72C750ED-F538-4CB9-A4F2-48C831B35678}"/>
    <cellStyle name="20 % – uthevingsfarge 3 2 10" xfId="676" xr:uid="{E4285971-20CE-4ECC-A424-B9E5A62F2FCE}"/>
    <cellStyle name="20 % - uthevingsfarge 3 2 2" xfId="235" xr:uid="{9E2F9CEB-9C21-40C1-A7F3-46DC48615138}"/>
    <cellStyle name="20 % – uthevingsfarge 3 2 2" xfId="162" xr:uid="{1B4060F2-3EE6-431F-9805-1914DCBC3B71}"/>
    <cellStyle name="20 % - uthevingsfarge 3 2 2 2" xfId="546" xr:uid="{DE6E8DCE-5A72-4F13-AFE5-F9ED97FA11FC}"/>
    <cellStyle name="20 % – uthevingsfarge 3 2 2 2" xfId="474" xr:uid="{C4AE9DA0-115C-43D5-83F5-69147D0BD52E}"/>
    <cellStyle name="20 % - uthevingsfarge 3 2 2 3" xfId="853" xr:uid="{7884A5BF-031E-46AA-827C-2C1FD792EAD1}"/>
    <cellStyle name="20 % – uthevingsfarge 3 2 2 3" xfId="782" xr:uid="{0EB05EE0-7179-4939-AF61-50052132937A}"/>
    <cellStyle name="20 % - uthevingsfarge 3 2 2 4" xfId="922" xr:uid="{83301294-9C91-4D1E-8416-455A3E7354E9}"/>
    <cellStyle name="20 % – uthevingsfarge 3 2 2 4" xfId="809" xr:uid="{673FD2F3-FDA2-4F4E-964E-8A83C61A1AF7}"/>
    <cellStyle name="20 % - uthevingsfarge 3 2 2 5" xfId="1021" xr:uid="{0599F1A4-313E-44DB-B1F9-5D7EEE713994}"/>
    <cellStyle name="20 % – uthevingsfarge 3 2 2 5" xfId="715" xr:uid="{F5791208-47DE-44CC-897E-66BC7E914E23}"/>
    <cellStyle name="20 % - uthevingsfarge 3 2 2 6" xfId="1114" xr:uid="{D9523AA7-4605-45A0-8790-EFD670C268D8}"/>
    <cellStyle name="20 % – uthevingsfarge 3 2 2 6" xfId="955" xr:uid="{8A2C0467-932C-4FD8-BA5C-0710546C5D5F}"/>
    <cellStyle name="20 % - uthevingsfarge 3 2 2 7" xfId="1181" xr:uid="{D8DF155E-671E-4BA0-91EA-F7EF6199C754}"/>
    <cellStyle name="20 % – uthevingsfarge 3 2 2 7" xfId="1197" xr:uid="{B28239A2-0448-41AC-94EF-5FF2763594F9}"/>
    <cellStyle name="20 % - uthevingsfarge 3 2 2 8" xfId="1259" xr:uid="{467AF8CE-1054-4545-8FAD-3EFB895E7867}"/>
    <cellStyle name="20 % – uthevingsfarge 3 2 2 8" xfId="1233" xr:uid="{12F8A35E-4B36-4A18-AC46-A01418E1A65E}"/>
    <cellStyle name="20 % - uthevingsfarge 3 2 2 9" xfId="1295" xr:uid="{28C33432-3871-4BCA-9F70-08B723CD0C4A}"/>
    <cellStyle name="20 % – uthevingsfarge 3 2 2 9" xfId="1287" xr:uid="{4EBDA341-4123-4B52-9C80-E132924EA8AD}"/>
    <cellStyle name="20 % - uthevingsfarge 3 2 3" xfId="519" xr:uid="{6FBC61C5-025F-4969-A933-0C71DAC84A6D}"/>
    <cellStyle name="20 % – uthevingsfarge 3 2 3" xfId="295" xr:uid="{146948E9-42CE-4EDA-B7A3-50C896244386}"/>
    <cellStyle name="20 % – uthevingsfarge 3 2 3 2" xfId="605" xr:uid="{06F3D6F4-7D7E-4AF1-9389-D176C1FD5F80}"/>
    <cellStyle name="20 % - uthevingsfarge 3 2 4" xfId="826" xr:uid="{7A80B997-5B93-4A25-B9D2-74E36A1AD288}"/>
    <cellStyle name="20 % – uthevingsfarge 3 2 4" xfId="291" xr:uid="{F627E9F2-870E-4BD9-BA63-172B2A74CF4D}"/>
    <cellStyle name="20 % – uthevingsfarge 3 2 4 2" xfId="601" xr:uid="{46B2C51B-98DB-4006-B7CD-E22ABC0AF2FC}"/>
    <cellStyle name="20 % - uthevingsfarge 3 2 5" xfId="941" xr:uid="{95AE7056-BE47-40A3-8AF0-E3DDE118399B}"/>
    <cellStyle name="20 % – uthevingsfarge 3 2 5" xfId="307" xr:uid="{BDBA09AF-B140-4DB7-AC78-89BE3F2BC18B}"/>
    <cellStyle name="20 % – uthevingsfarge 3 2 5 2" xfId="617" xr:uid="{A9DD354D-387C-4220-B66D-CB024F221877}"/>
    <cellStyle name="20 % - uthevingsfarge 3 2 6" xfId="1039" xr:uid="{721FE4EC-BBB8-441F-8E49-C1B3BC90C761}"/>
    <cellStyle name="20 % – uthevingsfarge 3 2 6" xfId="366" xr:uid="{CDDBB77E-8530-4073-B32E-35E4B8944C4E}"/>
    <cellStyle name="20 % - uthevingsfarge 3 2 7" xfId="1074" xr:uid="{D9EC742D-3FF5-4D20-8DA7-7084E4CA7B13}"/>
    <cellStyle name="20 % – uthevingsfarge 3 2 7" xfId="677" xr:uid="{4E32BAD0-3A58-4736-BB30-6A7135FB2A98}"/>
    <cellStyle name="20 % - uthevingsfarge 3 2 8" xfId="800" xr:uid="{0B4B8E5E-37B7-4C70-B956-338343FFE94C}"/>
    <cellStyle name="20 % – uthevingsfarge 3 2 8" xfId="439" xr:uid="{BEE11693-7236-4C5D-8153-4145A5BF2C35}"/>
    <cellStyle name="20 % - uthevingsfarge 3 2 9" xfId="1223" xr:uid="{26A483E5-E76E-4142-8981-2560C601707A}"/>
    <cellStyle name="20 % – uthevingsfarge 3 2 9" xfId="819" xr:uid="{994A7E4F-CB2A-46F7-905A-CE77A2651988}"/>
    <cellStyle name="20 % - uthevingsfarge 3 3" xfId="248" xr:uid="{C50A84E9-1788-417A-807D-BA3DAAD65316}"/>
    <cellStyle name="20 % – uthevingsfarge 3 3" xfId="77" xr:uid="{3EDDBB52-F9E7-442B-890A-1CF93F4A32B6}"/>
    <cellStyle name="20 % – uthevingsfarge 3 3 10" xfId="1243" xr:uid="{3943C4BC-0EBC-47E1-BC2F-BCF91E44EB4D}"/>
    <cellStyle name="20 % - uthevingsfarge 3 3 2" xfId="559" xr:uid="{AA18EF0F-C790-45AB-B7B1-805008547C1F}"/>
    <cellStyle name="20 % – uthevingsfarge 3 3 2" xfId="182" xr:uid="{662BB1B1-1D95-4B4F-A4AF-9A6B04F14A33}"/>
    <cellStyle name="20 % – uthevingsfarge 3 3 2 2" xfId="494" xr:uid="{1952F40E-11C9-4994-8DEE-C1C324CF7EB9}"/>
    <cellStyle name="20 % - uthevingsfarge 3 3 3" xfId="866" xr:uid="{3C10659C-818B-4CB4-A3EA-6546093F71A5}"/>
    <cellStyle name="20 % – uthevingsfarge 3 3 3" xfId="386" xr:uid="{AEF223B5-B3DA-442D-866D-126550C84DEF}"/>
    <cellStyle name="20 % - uthevingsfarge 3 3 4" xfId="796" xr:uid="{D00A402B-0F8F-4DD7-B677-31C4775692F8}"/>
    <cellStyle name="20 % – uthevingsfarge 3 3 4" xfId="697" xr:uid="{00899AE0-CE67-41BF-8B68-5B6167DAFF64}"/>
    <cellStyle name="20 % - uthevingsfarge 3 3 5" xfId="803" xr:uid="{4F62E423-178F-4E86-B8A2-1160BDE729E1}"/>
    <cellStyle name="20 % – uthevingsfarge 3 3 5" xfId="579" xr:uid="{9B2AAE39-5827-40BB-9426-B6F5E606D307}"/>
    <cellStyle name="20 % - uthevingsfarge 3 3 6" xfId="1089" xr:uid="{8FE174BC-D45C-42E4-BAF7-40DE58A8025C}"/>
    <cellStyle name="20 % – uthevingsfarge 3 3 6" xfId="355" xr:uid="{0B4C7880-734D-49FF-AA96-695FBECE0BA4}"/>
    <cellStyle name="20 % - uthevingsfarge 3 3 7" xfId="969" xr:uid="{D4D76643-1074-44B7-A2BD-B245A08278E6}"/>
    <cellStyle name="20 % – uthevingsfarge 3 3 7" xfId="877" xr:uid="{7FA0C73A-697E-4EB5-8F50-17FFBF54DF2B}"/>
    <cellStyle name="20 % - uthevingsfarge 3 3 8" xfId="1253" xr:uid="{D1E4F267-12D8-44FB-BE2B-54555E09AD09}"/>
    <cellStyle name="20 % – uthevingsfarge 3 3 8" xfId="1121" xr:uid="{087AF8ED-4372-4406-859F-4DF006C9085D}"/>
    <cellStyle name="20 % - uthevingsfarge 3 3 9" xfId="1138" xr:uid="{4AACC1A6-C1CF-4858-A1D9-D14C4CE7BB74}"/>
    <cellStyle name="20 % – uthevingsfarge 3 3 9" xfId="717" xr:uid="{B0156B7C-D605-4740-B001-7409660D929A}"/>
    <cellStyle name="20 % - uthevingsfarge 3 4" xfId="221" xr:uid="{4C685EE4-3745-4C2D-81DA-F2DF70B98F06}"/>
    <cellStyle name="20 % – uthevingsfarge 3 4" xfId="106" xr:uid="{FF06433A-7C14-453B-B7E8-E2A20DA360E0}"/>
    <cellStyle name="20 % - uthevingsfarge 3 4 2" xfId="532" xr:uid="{DBDC1ED3-B17C-4DCF-B445-9BB5A6226A92}"/>
    <cellStyle name="20 % – uthevingsfarge 3 4 2" xfId="415" xr:uid="{67C36625-F666-4DED-AD5E-A398282ACE06}"/>
    <cellStyle name="20 % - uthevingsfarge 3 4 3" xfId="840" xr:uid="{01C58E11-0101-4F8F-B80F-4202EF6609E8}"/>
    <cellStyle name="20 % – uthevingsfarge 3 4 3" xfId="725" xr:uid="{50F8600E-E83A-4DB9-A30E-6F7FD860D59E}"/>
    <cellStyle name="20 % - uthevingsfarge 3 4 4" xfId="927" xr:uid="{F4012931-19C8-468D-B805-6D826C1F462D}"/>
    <cellStyle name="20 % – uthevingsfarge 3 4 4" xfId="764" xr:uid="{AF920F15-AD14-4B83-8DB0-25D37BAA79B2}"/>
    <cellStyle name="20 % - uthevingsfarge 3 4 5" xfId="1025" xr:uid="{EFA8D126-1B37-40E9-A352-DE2B17A3B6BC}"/>
    <cellStyle name="20 % – uthevingsfarge 3 4 5" xfId="881" xr:uid="{1A2D435E-8599-4950-AE34-B018A316EA4F}"/>
    <cellStyle name="20 % - uthevingsfarge 3 4 6" xfId="1109" xr:uid="{6B64D225-8B22-4093-B7EB-5A7EF235BACD}"/>
    <cellStyle name="20 % – uthevingsfarge 3 4 6" xfId="950" xr:uid="{B92886B4-D52D-4D17-B4BF-DFAD455C30D6}"/>
    <cellStyle name="20 % - uthevingsfarge 3 4 7" xfId="1183" xr:uid="{FCFE448E-A1FB-4295-9E5C-65E9DC09C04D}"/>
    <cellStyle name="20 % – uthevingsfarge 3 4 7" xfId="740" xr:uid="{1D1DCFAF-079A-4B75-AF20-1F56123DD687}"/>
    <cellStyle name="20 % - uthevingsfarge 3 4 8" xfId="1256" xr:uid="{A848DD43-61A5-4134-8790-82CF2563914A}"/>
    <cellStyle name="20 % – uthevingsfarge 3 4 8" xfId="1128" xr:uid="{7902FA20-C632-4057-914F-7B2445A4C012}"/>
    <cellStyle name="20 % - uthevingsfarge 3 4 9" xfId="743" xr:uid="{39F4EF0E-E44E-4A4A-9E65-88C7BC21DD7B}"/>
    <cellStyle name="20 % – uthevingsfarge 3 4 9" xfId="1225" xr:uid="{C097E229-02CE-4BDC-A8ED-5990862115A4}"/>
    <cellStyle name="20 % – uthevingsfarge 3 5" xfId="121" xr:uid="{0744D83D-434B-4521-9533-95632B00F12E}"/>
    <cellStyle name="20 % – uthevingsfarge 3 5 2" xfId="430" xr:uid="{BBE422B7-6B04-4BC4-B212-69CCB9DE7E50}"/>
    <cellStyle name="20 % – uthevingsfarge 3 6" xfId="277" xr:uid="{E712AD6C-6857-492D-8049-3CE1A26F9E25}"/>
    <cellStyle name="20 % – uthevingsfarge 3 6 2" xfId="587" xr:uid="{B512E3C1-7545-4A5B-9F83-46EC9B944383}"/>
    <cellStyle name="20 % – uthevingsfarge 3 7" xfId="310" xr:uid="{7610AF92-8980-47AB-B9C6-C8BB20CA6D96}"/>
    <cellStyle name="20 % – uthevingsfarge 3 7 2" xfId="620" xr:uid="{DB0EDE85-ADDC-4659-883B-6BC40BC99847}"/>
    <cellStyle name="20 % – uthevingsfarge 3 8" xfId="436" xr:uid="{1733ED70-A570-4DA9-B53C-43A3ED98F723}"/>
    <cellStyle name="20 % – uthevingsfarge 3 9" xfId="744" xr:uid="{78FA239C-BA7C-4CBE-9FB3-CC3D9BF0E2DF}"/>
    <cellStyle name="20 % – uthevingsfarge 4 10" xfId="757" xr:uid="{919420B4-1938-4EF3-A442-F4CF63C4F6A9}"/>
    <cellStyle name="20 % – uthevingsfarge 4 11" xfId="134" xr:uid="{C7D9690F-0584-46B1-BF85-4DE854A887E2}"/>
    <cellStyle name="20 % - uthevingsfarge 4 2" xfId="209" xr:uid="{EEFCDD47-CDEB-4A9E-BBCF-DA710AB43B07}"/>
    <cellStyle name="20 % – uthevingsfarge 4 2" xfId="60" xr:uid="{40127953-A240-472C-847E-4385D5B82F10}"/>
    <cellStyle name="20 % - uthevingsfarge 4 2 10" xfId="1302" xr:uid="{995C676E-3173-4B8B-9495-F22C49E29C92}"/>
    <cellStyle name="20 % – uthevingsfarge 4 2 10" xfId="756" xr:uid="{EE0E522E-8BAD-4E4C-87E4-533696F53485}"/>
    <cellStyle name="20 % - uthevingsfarge 4 2 2" xfId="237" xr:uid="{317C905F-C760-4051-9C10-7EF60D2A307E}"/>
    <cellStyle name="20 % – uthevingsfarge 4 2 2" xfId="165" xr:uid="{E153EA68-2479-43FF-AC91-433897E1FDEB}"/>
    <cellStyle name="20 % - uthevingsfarge 4 2 2 2" xfId="548" xr:uid="{B9ACEC43-6B92-41DE-AF40-C21A7B5A4303}"/>
    <cellStyle name="20 % – uthevingsfarge 4 2 2 2" xfId="477" xr:uid="{1107DFBA-BB36-44FF-B548-88C14D215800}"/>
    <cellStyle name="20 % - uthevingsfarge 4 2 2 3" xfId="855" xr:uid="{A2A8A0CB-602E-477D-98E7-781FA2846F76}"/>
    <cellStyle name="20 % – uthevingsfarge 4 2 2 3" xfId="785" xr:uid="{EB914709-56F4-4218-9781-5DDB45E4D796}"/>
    <cellStyle name="20 % - uthevingsfarge 4 2 2 4" xfId="910" xr:uid="{1DA800F9-2762-4921-836E-B9F05BF9F719}"/>
    <cellStyle name="20 % – uthevingsfarge 4 2 2 4" xfId="917" xr:uid="{54802752-1E91-4007-9E5D-26ECB5CD54F0}"/>
    <cellStyle name="20 % - uthevingsfarge 4 2 2 5" xfId="1010" xr:uid="{D7C53FAD-8AF8-443F-BA8C-A69A990A91CA}"/>
    <cellStyle name="20 % – uthevingsfarge 4 2 2 5" xfId="1017" xr:uid="{62BC7820-A0FA-406E-8182-7A4E4E6C1E52}"/>
    <cellStyle name="20 % - uthevingsfarge 4 2 2 6" xfId="1105" xr:uid="{0A586930-DBDE-4040-859C-26FC6FE92324}"/>
    <cellStyle name="20 % – uthevingsfarge 4 2 2 6" xfId="1108" xr:uid="{AE7B5BDA-89AD-467D-A9A8-36F22BDF0F34}"/>
    <cellStyle name="20 % - uthevingsfarge 4 2 2 7" xfId="1192" xr:uid="{8FC6498B-CDC4-462A-9DEF-723CEEBFF81E}"/>
    <cellStyle name="20 % – uthevingsfarge 4 2 2 7" xfId="1203" xr:uid="{7FFCD763-A4A1-44A8-BB33-F6C4DBAD3801}"/>
    <cellStyle name="20 % - uthevingsfarge 4 2 2 8" xfId="1081" xr:uid="{85F4CE1C-1FAB-4BA2-A7E9-BC4226A0813E}"/>
    <cellStyle name="20 % – uthevingsfarge 4 2 2 8" xfId="1258" xr:uid="{699640D9-D53F-4700-8F6E-CB6E3F82BDA6}"/>
    <cellStyle name="20 % - uthevingsfarge 4 2 2 9" xfId="1290" xr:uid="{B396D9F8-60F6-44A9-9FCA-C0F9FE28D371}"/>
    <cellStyle name="20 % – uthevingsfarge 4 2 2 9" xfId="1285" xr:uid="{642E20E7-1790-42FF-97F7-54B97E3AC3F1}"/>
    <cellStyle name="20 % - uthevingsfarge 4 2 3" xfId="521" xr:uid="{3540E14E-A558-44A3-A25B-244C908366EC}"/>
    <cellStyle name="20 % – uthevingsfarge 4 2 3" xfId="298" xr:uid="{DAF18BB9-D670-47C4-8E51-B7FDD5C5EBBD}"/>
    <cellStyle name="20 % – uthevingsfarge 4 2 3 2" xfId="608" xr:uid="{56B0652D-F9E5-4246-AC5B-FF4C85ACD778}"/>
    <cellStyle name="20 % - uthevingsfarge 4 2 4" xfId="828" xr:uid="{FEC437CF-6592-4578-ADEE-B0BD3CB94DB0}"/>
    <cellStyle name="20 % – uthevingsfarge 4 2 4" xfId="320" xr:uid="{869F3F9E-DF4A-42FD-9C61-0CFCC3ED1DB6}"/>
    <cellStyle name="20 % – uthevingsfarge 4 2 4 2" xfId="630" xr:uid="{999AAF93-4D93-4C85-AAC9-9FBC020D2E8A}"/>
    <cellStyle name="20 % - uthevingsfarge 4 2 5" xfId="940" xr:uid="{1F5BC56B-4976-4B86-AF52-6AB5CF023D84}"/>
    <cellStyle name="20 % – uthevingsfarge 4 2 5" xfId="309" xr:uid="{FAF1917B-F80D-4550-89CE-7AA624EF4B22}"/>
    <cellStyle name="20 % – uthevingsfarge 4 2 5 2" xfId="619" xr:uid="{CE316889-378E-49F6-A4F0-061C394D3C7A}"/>
    <cellStyle name="20 % - uthevingsfarge 4 2 6" xfId="1038" xr:uid="{EBE80BC8-125A-4956-A566-ECCE3C64012C}"/>
    <cellStyle name="20 % – uthevingsfarge 4 2 6" xfId="369" xr:uid="{A8054ACC-3138-4926-ACE4-0BCDFF7066B5}"/>
    <cellStyle name="20 % - uthevingsfarge 4 2 7" xfId="1073" xr:uid="{507552A5-C6F3-4E1A-9DD0-27C8ECA67FCD}"/>
    <cellStyle name="20 % – uthevingsfarge 4 2 7" xfId="680" xr:uid="{681EEE2E-D7E8-4BD7-ACE2-BDB26B243CBD}"/>
    <cellStyle name="20 % - uthevingsfarge 4 2 8" xfId="970" xr:uid="{AD22BC68-5ED2-48E3-8BE7-CCBCDA14EB09}"/>
    <cellStyle name="20 % – uthevingsfarge 4 2 8" xfId="861" xr:uid="{9456C2B1-34E6-4EF4-940F-B79F26D6C28B}"/>
    <cellStyle name="20 % - uthevingsfarge 4 2 9" xfId="1154" xr:uid="{AED40C41-2FC6-4315-B822-D29EBB2E09E1}"/>
    <cellStyle name="20 % – uthevingsfarge 4 2 9" xfId="770" xr:uid="{5834859A-6EB9-4CB4-9282-9D1B49BCDC05}"/>
    <cellStyle name="20 % - uthevingsfarge 4 3" xfId="250" xr:uid="{B56928E1-ABA1-486C-9CCB-394E037EBEB5}"/>
    <cellStyle name="20 % – uthevingsfarge 4 3" xfId="80" xr:uid="{6A73C585-EAC7-4CCF-B476-5EF507EAC5B2}"/>
    <cellStyle name="20 % – uthevingsfarge 4 3 10" xfId="1178" xr:uid="{94BC1254-AFA9-4BB4-B29A-22BC4B7FC3C8}"/>
    <cellStyle name="20 % - uthevingsfarge 4 3 2" xfId="561" xr:uid="{A9B43CB2-3EB0-4AFF-A00F-248B349D4779}"/>
    <cellStyle name="20 % – uthevingsfarge 4 3 2" xfId="185" xr:uid="{BE475771-E45C-43E8-8057-4CCD0E67DAD2}"/>
    <cellStyle name="20 % – uthevingsfarge 4 3 2 2" xfId="497" xr:uid="{E9671372-B6A8-45F3-B0C0-DEE139175281}"/>
    <cellStyle name="20 % - uthevingsfarge 4 3 3" xfId="868" xr:uid="{7E1AFF56-CEB7-4688-8542-3A3DE2D895A9}"/>
    <cellStyle name="20 % – uthevingsfarge 4 3 3" xfId="389" xr:uid="{66C17BE1-216E-4EF7-A1BF-77546FD519F1}"/>
    <cellStyle name="20 % - uthevingsfarge 4 3 4" xfId="897" xr:uid="{8346D3A0-398E-4BDC-ABED-C89FBABA7E10}"/>
    <cellStyle name="20 % – uthevingsfarge 4 3 4" xfId="700" xr:uid="{19088983-2EF2-4C28-86B8-B3FA1FBD511E}"/>
    <cellStyle name="20 % - uthevingsfarge 4 3 5" xfId="999" xr:uid="{49978574-05FB-42C4-9DA3-C9CF21564D19}"/>
    <cellStyle name="20 % – uthevingsfarge 4 3 5" xfId="814" xr:uid="{A902F3BF-0950-456D-9FA4-69D2B5C70F05}"/>
    <cellStyle name="20 % - uthevingsfarge 4 3 6" xfId="1011" xr:uid="{CC9CDE45-F952-433C-94B2-D5270A4F72BD}"/>
    <cellStyle name="20 % – uthevingsfarge 4 3 6" xfId="451" xr:uid="{2099235D-0E0D-410D-9950-4BEE8229899C}"/>
    <cellStyle name="20 % - uthevingsfarge 4 3 7" xfId="1135" xr:uid="{4852ECF3-6FB4-4BF0-9193-0A5CB8E47AC1}"/>
    <cellStyle name="20 % – uthevingsfarge 4 3 7" xfId="1145" xr:uid="{0A0B2F65-AAF1-4A14-A923-E235C30C73C5}"/>
    <cellStyle name="20 % - uthevingsfarge 4 3 8" xfId="962" xr:uid="{9656E21B-E12E-40B0-85D7-DBACD00DABEF}"/>
    <cellStyle name="20 % – uthevingsfarge 4 3 8" xfId="1215" xr:uid="{F1EE54DA-6937-4C4E-8558-44958B5775E1}"/>
    <cellStyle name="20 % - uthevingsfarge 4 3 9" xfId="1279" xr:uid="{60BA3A28-0CA0-41F5-8635-7C7D38F8F3D7}"/>
    <cellStyle name="20 % – uthevingsfarge 4 3 9" xfId="1277" xr:uid="{8266DBED-AB78-4A37-A6F3-E322DD867853}"/>
    <cellStyle name="20 % - uthevingsfarge 4 4" xfId="223" xr:uid="{86642055-1302-4EB5-AA9C-40404520E4BF}"/>
    <cellStyle name="20 % – uthevingsfarge 4 4" xfId="110" xr:uid="{5DD29C5B-8966-46A6-8628-4959285E8476}"/>
    <cellStyle name="20 % - uthevingsfarge 4 4 2" xfId="534" xr:uid="{C5DFD523-D3D8-462F-8DB2-63503A8FC0D8}"/>
    <cellStyle name="20 % – uthevingsfarge 4 4 2" xfId="419" xr:uid="{64BBA75A-903A-47F4-88DD-273CA475F501}"/>
    <cellStyle name="20 % - uthevingsfarge 4 4 3" xfId="842" xr:uid="{97D251A1-E701-4812-81E9-6900214B3F92}"/>
    <cellStyle name="20 % – uthevingsfarge 4 4 3" xfId="728" xr:uid="{806645CB-B151-4105-898C-76B4E1EB13A0}"/>
    <cellStyle name="20 % - uthevingsfarge 4 4 4" xfId="916" xr:uid="{AA1E49E7-1065-41D0-A22A-794DAB5EFCFD}"/>
    <cellStyle name="20 % – uthevingsfarge 4 4 4" xfId="705" xr:uid="{54CF6FD4-4D6C-4EE7-BB00-7194EEBE854D}"/>
    <cellStyle name="20 % - uthevingsfarge 4 4 5" xfId="1016" xr:uid="{994CA325-B885-4CD8-AD8B-8168143F858A}"/>
    <cellStyle name="20 % – uthevingsfarge 4 4 5" xfId="813" xr:uid="{2ED5D568-7900-4F60-A369-2FF64696DBC8}"/>
    <cellStyle name="20 % - uthevingsfarge 4 4 6" xfId="1107" xr:uid="{E6F8519D-FE0F-48D3-AB9B-CF032D9B2E18}"/>
    <cellStyle name="20 % – uthevingsfarge 4 4 6" xfId="1009" xr:uid="{F88049A8-5FE0-4A6B-8191-F7A27CEAECA2}"/>
    <cellStyle name="20 % - uthevingsfarge 4 4 7" xfId="1163" xr:uid="{0284BC60-593C-47C8-B48D-4CFB6A34BAAF}"/>
    <cellStyle name="20 % – uthevingsfarge 4 4 7" xfId="1077" xr:uid="{AF454597-9366-4816-9DCA-4D882C4D13E1}"/>
    <cellStyle name="20 % - uthevingsfarge 4 4 8" xfId="1234" xr:uid="{6D594D2A-728D-4055-AD1C-81AD5011031A}"/>
    <cellStyle name="20 % – uthevingsfarge 4 4 8" xfId="1199" xr:uid="{9C307BD7-CF3F-4226-B807-E005DB688372}"/>
    <cellStyle name="20 % - uthevingsfarge 4 4 9" xfId="1280" xr:uid="{BC6318CF-E675-408F-A2DC-6201AC92D4F2}"/>
    <cellStyle name="20 % – uthevingsfarge 4 4 9" xfId="1245" xr:uid="{57E1ADB8-2B7D-4395-9362-3F06BE0871AC}"/>
    <cellStyle name="20 % – uthevingsfarge 4 5" xfId="271" xr:uid="{F7CAE8A9-B967-498C-8B70-739EFE1557C2}"/>
    <cellStyle name="20 % – uthevingsfarge 4 5 2" xfId="581" xr:uid="{AA90E038-BAF4-4FEF-8970-F0E955FE16DD}"/>
    <cellStyle name="20 % – uthevingsfarge 4 6" xfId="287" xr:uid="{4A844546-8E3F-48AD-8EEB-03C41A45FFC3}"/>
    <cellStyle name="20 % – uthevingsfarge 4 6 2" xfId="597" xr:uid="{CD90AEA7-7492-4784-A008-C94B0D19CAD4}"/>
    <cellStyle name="20 % – uthevingsfarge 4 7" xfId="313" xr:uid="{843085F7-1E56-4294-AC77-F8A44D35E346}"/>
    <cellStyle name="20 % – uthevingsfarge 4 7 2" xfId="623" xr:uid="{2C969870-7A7D-4811-982C-DAD34A96C00D}"/>
    <cellStyle name="20 % – uthevingsfarge 4 8" xfId="445" xr:uid="{65A65264-178D-4E88-8DEA-F0AF065009C6}"/>
    <cellStyle name="20 % – uthevingsfarge 4 9" xfId="753" xr:uid="{24B6AC42-CC27-4335-9CF0-5968137DBE65}"/>
    <cellStyle name="20 % – uthevingsfarge 5 10" xfId="721" xr:uid="{7E468649-0507-4D39-B9EC-B99C4F64F824}"/>
    <cellStyle name="20 % – uthevingsfarge 5 11" xfId="133" xr:uid="{9CA8C2E2-B386-4FAC-80AF-21108F4F9A75}"/>
    <cellStyle name="20 % - uthevingsfarge 5 2" xfId="211" xr:uid="{7C0BCD59-DCB7-4D30-9EB5-7570F80B867D}"/>
    <cellStyle name="20 % – uthevingsfarge 5 2" xfId="63" xr:uid="{90E2AF1F-A84F-41D6-9224-13E35A303C37}"/>
    <cellStyle name="20 % - uthevingsfarge 5 2 10" xfId="1187" xr:uid="{9B3D59F5-3882-4D77-8A33-462B59253089}"/>
    <cellStyle name="20 % – uthevingsfarge 5 2 10" xfId="923" xr:uid="{1AA56500-F1D0-4AA3-B983-8713B86A05B8}"/>
    <cellStyle name="20 % - uthevingsfarge 5 2 2" xfId="239" xr:uid="{03269F7C-B775-4192-A428-50DA848347F6}"/>
    <cellStyle name="20 % – uthevingsfarge 5 2 2" xfId="168" xr:uid="{A034DF21-64A0-404E-AE2C-DF8AAB0E42F6}"/>
    <cellStyle name="20 % - uthevingsfarge 5 2 2 2" xfId="550" xr:uid="{9C07929F-3EA2-4552-B75B-B5D432AE5DDE}"/>
    <cellStyle name="20 % – uthevingsfarge 5 2 2 2" xfId="480" xr:uid="{AE2C2EAE-B9BE-45FB-B569-2C4659BA53C7}"/>
    <cellStyle name="20 % - uthevingsfarge 5 2 2 3" xfId="857" xr:uid="{DFC3BB20-487D-4B94-9C53-B959AC7C9558}"/>
    <cellStyle name="20 % – uthevingsfarge 5 2 2 3" xfId="788" xr:uid="{A31D47C9-BA37-45D4-BD1D-616848010907}"/>
    <cellStyle name="20 % - uthevingsfarge 5 2 2 4" xfId="894" xr:uid="{70522929-DB9A-45B8-87B4-D6B528A30412}"/>
    <cellStyle name="20 % – uthevingsfarge 5 2 2 4" xfId="887" xr:uid="{D6A4DB7E-DEA2-4118-8216-FA54ACE18A39}"/>
    <cellStyle name="20 % - uthevingsfarge 5 2 2 5" xfId="997" xr:uid="{D21A8895-C56C-4C31-98D7-A32300FB31C5}"/>
    <cellStyle name="20 % – uthevingsfarge 5 2 2 5" xfId="991" xr:uid="{C280D594-A7F3-4DBB-9209-BC3C1CBC6B77}"/>
    <cellStyle name="20 % - uthevingsfarge 5 2 2 6" xfId="1115" xr:uid="{8F02A1C0-C41D-47E6-B331-EA13698AC385}"/>
    <cellStyle name="20 % – uthevingsfarge 5 2 2 6" xfId="797" xr:uid="{435B1CAC-3FF6-482D-8374-BBB3B878111F}"/>
    <cellStyle name="20 % - uthevingsfarge 5 2 2 7" xfId="1048" xr:uid="{3BAD0D57-5D8A-4DC1-AE45-3A83E0FDD489}"/>
    <cellStyle name="20 % – uthevingsfarge 5 2 2 7" xfId="953" xr:uid="{6DB5B393-E93F-4974-853A-5EDD3A9E4B03}"/>
    <cellStyle name="20 % - uthevingsfarge 5 2 2 8" xfId="1255" xr:uid="{5BCE9DB6-E0F3-460B-BE45-700C5912D19D}"/>
    <cellStyle name="20 % – uthevingsfarge 5 2 2 8" xfId="1209" xr:uid="{BAA857A3-2B9E-45EF-8320-F55B9A8F8185}"/>
    <cellStyle name="20 % - uthevingsfarge 5 2 2 9" xfId="1157" xr:uid="{0952795A-F843-4280-B7CF-0CEFC8055760}"/>
    <cellStyle name="20 % – uthevingsfarge 5 2 2 9" xfId="882" xr:uid="{62473EFA-9394-4F5F-B6E5-75E97AC81E9F}"/>
    <cellStyle name="20 % - uthevingsfarge 5 2 3" xfId="523" xr:uid="{6291A5CA-9ED8-4E8F-9C81-D7F74443C0D7}"/>
    <cellStyle name="20 % – uthevingsfarge 5 2 3" xfId="301" xr:uid="{C1E7DBCA-9D47-4839-A411-1E7EA8F43C50}"/>
    <cellStyle name="20 % – uthevingsfarge 5 2 3 2" xfId="611" xr:uid="{5FA76EDD-8800-45B9-BB5B-8D61CB406041}"/>
    <cellStyle name="20 % - uthevingsfarge 5 2 4" xfId="830" xr:uid="{F8391C43-9E5A-4368-B2E7-A02856F80CB9}"/>
    <cellStyle name="20 % – uthevingsfarge 5 2 4" xfId="318" xr:uid="{2556B4D8-26EA-430C-996B-AAACBD19AAEE}"/>
    <cellStyle name="20 % – uthevingsfarge 5 2 4 2" xfId="628" xr:uid="{FD2600F6-5617-47E0-AD22-67B034FAE34B}"/>
    <cellStyle name="20 % - uthevingsfarge 5 2 5" xfId="716" xr:uid="{9E4E7380-02F3-4C9F-983B-0A77B29BE6E6}"/>
    <cellStyle name="20 % – uthevingsfarge 5 2 5" xfId="312" xr:uid="{4D4DBCC7-51DF-4E30-9419-949F4A36B71F}"/>
    <cellStyle name="20 % – uthevingsfarge 5 2 5 2" xfId="622" xr:uid="{5C1A864D-292A-4474-98D5-70A9C5246629}"/>
    <cellStyle name="20 % - uthevingsfarge 5 2 6" xfId="954" xr:uid="{3A49480E-AAC5-4F43-B4BF-2D6D65A74447}"/>
    <cellStyle name="20 % – uthevingsfarge 5 2 6" xfId="372" xr:uid="{D0C34A07-B58B-465D-89E1-99C6F448C97F}"/>
    <cellStyle name="20 % - uthevingsfarge 5 2 7" xfId="1072" xr:uid="{9DE8CD97-2302-4D56-8992-A7FA7862117F}"/>
    <cellStyle name="20 % – uthevingsfarge 5 2 7" xfId="683" xr:uid="{DA8E7E0E-03CE-4B79-BDD2-C5DFEB6D0081}"/>
    <cellStyle name="20 % - uthevingsfarge 5 2 8" xfId="1052" xr:uid="{AE2FE32A-89FD-445B-BA45-CA0BC9696405}"/>
    <cellStyle name="20 % – uthevingsfarge 5 2 8" xfId="690" xr:uid="{D74850A4-473C-494B-BC23-5297DB64FC17}"/>
    <cellStyle name="20 % - uthevingsfarge 5 2 9" xfId="1004" xr:uid="{5F36BD83-A50D-4683-9E7F-9872FE7BFC4D}"/>
    <cellStyle name="20 % – uthevingsfarge 5 2 9" xfId="742" xr:uid="{08FAF43E-EE79-47DF-8B02-F1FEE9BF0ED2}"/>
    <cellStyle name="20 % - uthevingsfarge 5 3" xfId="252" xr:uid="{9DEF6464-7D6B-4AA2-AA68-69984B11BE19}"/>
    <cellStyle name="20 % – uthevingsfarge 5 3" xfId="83" xr:uid="{8208BF54-0969-42A6-82F1-FDAA42CC70EF}"/>
    <cellStyle name="20 % – uthevingsfarge 5 3 10" xfId="1059" xr:uid="{A6F63255-8700-4598-A70A-19C5720962B3}"/>
    <cellStyle name="20 % - uthevingsfarge 5 3 2" xfId="563" xr:uid="{39FA0F14-7CA8-4840-9B3B-F4371A43C9C6}"/>
    <cellStyle name="20 % – uthevingsfarge 5 3 2" xfId="188" xr:uid="{EE675CF0-AF32-4D29-A378-337DCC8CE3DF}"/>
    <cellStyle name="20 % – uthevingsfarge 5 3 2 2" xfId="500" xr:uid="{69501BEC-2D99-48A3-B41F-42F61382A2A9}"/>
    <cellStyle name="20 % - uthevingsfarge 5 3 3" xfId="870" xr:uid="{B37F0742-C10C-4A97-AB2A-6DED306E538E}"/>
    <cellStyle name="20 % – uthevingsfarge 5 3 3" xfId="392" xr:uid="{3EFE8DEF-3ADF-4A45-AB79-8638BC47ECEF}"/>
    <cellStyle name="20 % - uthevingsfarge 5 3 4" xfId="514" xr:uid="{DB740020-A9E9-449B-9DD2-AD00035C2BF4}"/>
    <cellStyle name="20 % – uthevingsfarge 5 3 4" xfId="703" xr:uid="{07D4B641-FD97-4E4B-91B1-2FB1341B4495}"/>
    <cellStyle name="20 % - uthevingsfarge 5 3 5" xfId="974" xr:uid="{58EED2CE-973E-49D6-AD4F-59572133EBD9}"/>
    <cellStyle name="20 % – uthevingsfarge 5 3 5" xfId="957" xr:uid="{8991EE0E-C08C-45B7-8C8F-793C21FFF7BA}"/>
    <cellStyle name="20 % - uthevingsfarge 5 3 6" xfId="982" xr:uid="{B630C3D1-2383-4D54-96F5-06CFF70B8506}"/>
    <cellStyle name="20 % – uthevingsfarge 5 3 6" xfId="1053" xr:uid="{8864D3CD-ECEF-4A17-9A13-48B1CB4E3ADB}"/>
    <cellStyle name="20 % - uthevingsfarge 5 3 7" xfId="971" xr:uid="{0CEEDBC9-9309-49A6-B511-D1742B78D2C5}"/>
    <cellStyle name="20 % – uthevingsfarge 5 3 7" xfId="699" xr:uid="{24260D8E-194D-4703-840B-2B2BA12BC40C}"/>
    <cellStyle name="20 % - uthevingsfarge 5 3 8" xfId="1251" xr:uid="{EDF633AA-E9D1-4678-8DA3-DF1AC9F5F86D}"/>
    <cellStyle name="20 % – uthevingsfarge 5 3 8" xfId="1149" xr:uid="{AE66A3FA-40EB-48E2-9CFC-68D46B3B287B}"/>
    <cellStyle name="20 % - uthevingsfarge 5 3 9" xfId="1308" xr:uid="{AAABFA0C-5BA9-42C2-925D-A273E5F69219}"/>
    <cellStyle name="20 % – uthevingsfarge 5 3 9" xfId="1220" xr:uid="{7EA74DAA-6D26-4ECE-B5D8-90F0CF921D71}"/>
    <cellStyle name="20 % - uthevingsfarge 5 4" xfId="225" xr:uid="{197C7955-B2EB-4C96-97CE-E5D0AFB4532A}"/>
    <cellStyle name="20 % – uthevingsfarge 5 4" xfId="113" xr:uid="{A37C5E43-5D1F-4021-AF83-1906AEDD451A}"/>
    <cellStyle name="20 % - uthevingsfarge 5 4 2" xfId="536" xr:uid="{E63BDF67-0122-4351-8524-603E861BDE25}"/>
    <cellStyle name="20 % – uthevingsfarge 5 4 2" xfId="422" xr:uid="{0490EFC5-D681-4098-8179-8F3F49B3EEF5}"/>
    <cellStyle name="20 % - uthevingsfarge 5 4 3" xfId="844" xr:uid="{0EEF532D-681C-4E4A-A196-E7D4AD213385}"/>
    <cellStyle name="20 % – uthevingsfarge 5 4 3" xfId="731" xr:uid="{DDF753F1-EE23-46B1-B78F-36A27720D610}"/>
    <cellStyle name="20 % - uthevingsfarge 5 4 4" xfId="902" xr:uid="{AC8AA67F-8BA5-4C9D-B815-5DD8B60CF4D5}"/>
    <cellStyle name="20 % – uthevingsfarge 5 4 4" xfId="767" xr:uid="{10BFD736-56DD-4A4D-AEEE-EE2CB177DDA3}"/>
    <cellStyle name="20 % - uthevingsfarge 5 4 5" xfId="1003" xr:uid="{9A8F3988-8AAF-4837-9285-FDE41D545928}"/>
    <cellStyle name="20 % – uthevingsfarge 5 4 5" xfId="948" xr:uid="{30AA858D-8E1F-40DB-B7F1-3488C0F784CB}"/>
    <cellStyle name="20 % - uthevingsfarge 5 4 6" xfId="1085" xr:uid="{279141D7-2EFE-4B7C-AA00-65A051448549}"/>
    <cellStyle name="20 % – uthevingsfarge 5 4 6" xfId="848" xr:uid="{3CB5A027-CF41-4A3B-B3A6-969D3E1DC0C6}"/>
    <cellStyle name="20 % - uthevingsfarge 5 4 7" xfId="1193" xr:uid="{0A3258F7-42CB-44D4-A5DF-7FA435B07F8E}"/>
    <cellStyle name="20 % – uthevingsfarge 5 4 7" xfId="1095" xr:uid="{60FFA11B-ADFD-46C4-B118-89FC6D37847F}"/>
    <cellStyle name="20 % - uthevingsfarge 5 4 8" xfId="1262" xr:uid="{AFACFDE8-842C-408D-AAC5-5DA962ACE759}"/>
    <cellStyle name="20 % – uthevingsfarge 5 4 8" xfId="1079" xr:uid="{3BF93B4E-A020-406D-B16E-E41FFB8C1690}"/>
    <cellStyle name="20 % - uthevingsfarge 5 4 9" xfId="1214" xr:uid="{11BF167B-9DB3-4660-AA09-8BCD30DF8E8E}"/>
    <cellStyle name="20 % – uthevingsfarge 5 4 9" xfId="1049" xr:uid="{2983CFE3-2F18-4BC1-96E6-A7BEBA4A5A0D}"/>
    <cellStyle name="20 % – uthevingsfarge 5 5" xfId="273" xr:uid="{1E185F43-E094-4267-82CD-468F1B59CBAB}"/>
    <cellStyle name="20 % – uthevingsfarge 5 5 2" xfId="583" xr:uid="{6D18B06A-707F-443D-9603-EBAA3A759D0B}"/>
    <cellStyle name="20 % – uthevingsfarge 5 6" xfId="315" xr:uid="{A8D23BEA-867D-4633-B0E0-8BCB70F58897}"/>
    <cellStyle name="20 % – uthevingsfarge 5 6 2" xfId="625" xr:uid="{1FADC34E-BAAB-4533-BADD-0A32891023F0}"/>
    <cellStyle name="20 % – uthevingsfarge 5 7" xfId="300" xr:uid="{2BDF46F9-3DC8-4531-A1FD-B4A152616040}"/>
    <cellStyle name="20 % – uthevingsfarge 5 7 2" xfId="610" xr:uid="{2C2368BF-A801-40EC-8DD7-2457E44855F7}"/>
    <cellStyle name="20 % – uthevingsfarge 5 8" xfId="444" xr:uid="{C3FF381B-963B-409C-B529-D9F6EF2EF440}"/>
    <cellStyle name="20 % – uthevingsfarge 5 9" xfId="752" xr:uid="{BA9D2275-E3F0-4BA1-826D-C8DFA1F77344}"/>
    <cellStyle name="20 % – uthevingsfarge 6 10" xfId="781" xr:uid="{BEF949B3-945E-4D48-BA43-D8080681260D}"/>
    <cellStyle name="20 % – uthevingsfarge 6 11" xfId="131" xr:uid="{437EE682-A713-4333-BB84-F10565A26DD9}"/>
    <cellStyle name="20 % - uthevingsfarge 6 2" xfId="213" xr:uid="{BA7DEE1A-97B8-4650-AE9A-DB27E31E858C}"/>
    <cellStyle name="20 % – uthevingsfarge 6 2" xfId="66" xr:uid="{1DD20843-8534-40EB-983D-9F5DC74ADF13}"/>
    <cellStyle name="20 % - uthevingsfarge 6 2 10" xfId="1300" xr:uid="{4DB78206-407A-42AC-BB2D-4F58EBCB27F8}"/>
    <cellStyle name="20 % – uthevingsfarge 6 2 10" xfId="1147" xr:uid="{3FAABBDC-F706-4410-83F3-086FF44F4893}"/>
    <cellStyle name="20 % - uthevingsfarge 6 2 2" xfId="241" xr:uid="{36975C96-63A1-4D6F-B643-ADD6023FBEC8}"/>
    <cellStyle name="20 % – uthevingsfarge 6 2 2" xfId="171" xr:uid="{2DBC6EE7-2806-4C9A-AE15-040D4059B199}"/>
    <cellStyle name="20 % - uthevingsfarge 6 2 2 2" xfId="552" xr:uid="{74E3BD0B-5961-43E0-93DF-DF219035B27B}"/>
    <cellStyle name="20 % – uthevingsfarge 6 2 2 2" xfId="483" xr:uid="{14F2F6BD-D39F-420F-A514-825955C47BE0}"/>
    <cellStyle name="20 % - uthevingsfarge 6 2 2 3" xfId="859" xr:uid="{1A10879C-DAC3-46E5-B0A2-30347E515978}"/>
    <cellStyle name="20 % – uthevingsfarge 6 2 2 3" xfId="791" xr:uid="{28E83907-7CDD-45F8-B683-C97CAA654315}"/>
    <cellStyle name="20 % - uthevingsfarge 6 2 2 4" xfId="799" xr:uid="{9A616212-4D0C-472E-99E7-8BD92D4D38A0}"/>
    <cellStyle name="20 % – uthevingsfarge 6 2 2 4" xfId="933" xr:uid="{C02E5B65-6FC6-47D0-A01C-AEFAD2BDDFC8}"/>
    <cellStyle name="20 % - uthevingsfarge 6 2 2 5" xfId="911" xr:uid="{9E3888DB-3292-4AEB-9988-74FDDF176503}"/>
    <cellStyle name="20 % – uthevingsfarge 6 2 2 5" xfId="1032" xr:uid="{C949CEF2-7DAB-4B9F-BDD2-5E1E28C5BD9E}"/>
    <cellStyle name="20 % - uthevingsfarge 6 2 2 6" xfId="766" xr:uid="{6525D0A8-3201-4986-9756-104FE1395781}"/>
    <cellStyle name="20 % – uthevingsfarge 6 2 2 6" xfId="1103" xr:uid="{70A388AD-C170-4909-9D54-77A8DAB863F6}"/>
    <cellStyle name="20 % - uthevingsfarge 6 2 2 7" xfId="1189" xr:uid="{9B6D1B5E-EE18-4E59-A6FE-AB5F13B8E711}"/>
    <cellStyle name="20 % – uthevingsfarge 6 2 2 7" xfId="1182" xr:uid="{13F43945-6EDC-4126-BC4F-D41CB2B1C6A2}"/>
    <cellStyle name="20 % - uthevingsfarge 6 2 2 8" xfId="1230" xr:uid="{5BC21A21-5670-4ED8-BD5C-A54E681C8872}"/>
    <cellStyle name="20 % – uthevingsfarge 6 2 2 8" xfId="1231" xr:uid="{0157EC57-2364-4DFB-BD64-8F4548EB7B8E}"/>
    <cellStyle name="20 % - uthevingsfarge 6 2 2 9" xfId="1275" xr:uid="{0EDF83B3-67D9-48DF-9150-17CD31427546}"/>
    <cellStyle name="20 % – uthevingsfarge 6 2 2 9" xfId="712" xr:uid="{7F4ECD90-88FC-41E7-BDF7-BFE6BE4B4181}"/>
    <cellStyle name="20 % - uthevingsfarge 6 2 3" xfId="525" xr:uid="{7DB5DB53-C9C9-490B-8DE0-F9876292324E}"/>
    <cellStyle name="20 % – uthevingsfarge 6 2 3" xfId="303" xr:uid="{A99D800A-1629-43E3-8578-DFD7E651C1BD}"/>
    <cellStyle name="20 % – uthevingsfarge 6 2 3 2" xfId="613" xr:uid="{7699174B-5CAD-467C-85A3-9113408D806A}"/>
    <cellStyle name="20 % - uthevingsfarge 6 2 4" xfId="832" xr:uid="{0B4D43FA-674D-4C6C-A15B-3FC317F1C963}"/>
    <cellStyle name="20 % – uthevingsfarge 6 2 4" xfId="284" xr:uid="{81C07C03-A615-442F-8DE4-F1F758BA24D7}"/>
    <cellStyle name="20 % – uthevingsfarge 6 2 4 2" xfId="594" xr:uid="{A22F1CE5-1EB4-49E6-BD4A-B8F7BF348F39}"/>
    <cellStyle name="20 % - uthevingsfarge 6 2 5" xfId="811" xr:uid="{1E4D8ABC-EB66-4700-98F9-13F544ED1F91}"/>
    <cellStyle name="20 % – uthevingsfarge 6 2 5" xfId="323" xr:uid="{8C35BEA5-44BF-41EE-9DD6-4646BC15C595}"/>
    <cellStyle name="20 % – uthevingsfarge 6 2 5 2" xfId="633" xr:uid="{D3C5F37C-5E10-441E-9E21-805FFF7A4793}"/>
    <cellStyle name="20 % - uthevingsfarge 6 2 6" xfId="931" xr:uid="{7C274239-F40D-4046-98C3-25F4480A729C}"/>
    <cellStyle name="20 % – uthevingsfarge 6 2 6" xfId="375" xr:uid="{C00E69E3-DF88-4729-B81E-E8BD77F753A6}"/>
    <cellStyle name="20 % - uthevingsfarge 6 2 7" xfId="1071" xr:uid="{26D366C6-A2B9-4242-A2B2-BA997DE4DEB8}"/>
    <cellStyle name="20 % – uthevingsfarge 6 2 7" xfId="686" xr:uid="{2259C995-5827-4134-AE54-847811AD574A}"/>
    <cellStyle name="20 % - uthevingsfarge 6 2 8" xfId="1194" xr:uid="{3E16912F-C638-4523-8416-809A34C6287F}"/>
    <cellStyle name="20 % – uthevingsfarge 6 2 8" xfId="330" xr:uid="{73CD4739-8BF3-4704-AD4E-425070B0BBDF}"/>
    <cellStyle name="20 % - uthevingsfarge 6 2 9" xfId="1175" xr:uid="{E7BE6BAF-9D50-4E31-936E-A3E984372282}"/>
    <cellStyle name="20 % – uthevingsfarge 6 2 9" xfId="794" xr:uid="{14856D37-E7A7-48F9-B441-8F02E114323A}"/>
    <cellStyle name="20 % - uthevingsfarge 6 3" xfId="254" xr:uid="{9DB08BB7-2778-401F-A0CE-FE3A3F6F90C3}"/>
    <cellStyle name="20 % – uthevingsfarge 6 3" xfId="86" xr:uid="{FA0DD4FD-4518-43C5-B4EE-D7DB91241616}"/>
    <cellStyle name="20 % – uthevingsfarge 6 3 10" xfId="1227" xr:uid="{2A8A6B08-BA61-489A-89EB-8A83FF437709}"/>
    <cellStyle name="20 % - uthevingsfarge 6 3 2" xfId="565" xr:uid="{A5940555-3FF2-465F-9ACF-C1FB6AE9676E}"/>
    <cellStyle name="20 % – uthevingsfarge 6 3 2" xfId="191" xr:uid="{1E339001-D8B4-4232-A0A7-76043DE97875}"/>
    <cellStyle name="20 % – uthevingsfarge 6 3 2 2" xfId="503" xr:uid="{276D719D-6E57-40E6-A9FA-F17D360CB326}"/>
    <cellStyle name="20 % - uthevingsfarge 6 3 3" xfId="872" xr:uid="{3C40047D-A04A-4530-B229-8BFDFE6AE0B8}"/>
    <cellStyle name="20 % – uthevingsfarge 6 3 3" xfId="395" xr:uid="{0847B0CF-27D4-4747-AFB5-A1129AFF1609}"/>
    <cellStyle name="20 % - uthevingsfarge 6 3 4" xfId="977" xr:uid="{327A34B4-F99C-4000-93CA-1A47F2D27839}"/>
    <cellStyle name="20 % – uthevingsfarge 6 3 4" xfId="706" xr:uid="{5CDE3FFA-2898-4A43-BBED-D0BCA5EAE035}"/>
    <cellStyle name="20 % - uthevingsfarge 6 3 5" xfId="1069" xr:uid="{E3C6B757-ED0D-45FF-A2F4-D0465937B9A8}"/>
    <cellStyle name="20 % – uthevingsfarge 6 3 5" xfId="453" xr:uid="{88109A5F-8605-49E6-9459-D21939F6F2B2}"/>
    <cellStyle name="20 % - uthevingsfarge 6 3 6" xfId="688" xr:uid="{47ACDBC9-9A72-463D-AE09-3DB508C66F3B}"/>
    <cellStyle name="20 % – uthevingsfarge 6 3 6" xfId="354" xr:uid="{C4F359A6-C766-48E9-8B33-84799FB975D7}"/>
    <cellStyle name="20 % - uthevingsfarge 6 3 7" xfId="1142" xr:uid="{2B86BCB6-B80A-4E8A-88D6-6B73F178EF3D}"/>
    <cellStyle name="20 % – uthevingsfarge 6 3 7" xfId="696" xr:uid="{5730AEC2-F5FE-417A-B8F0-75C6565E5BDA}"/>
    <cellStyle name="20 % - uthevingsfarge 6 3 8" xfId="1244" xr:uid="{E481F9C2-DA8D-4492-B9E2-371B2422C8EA}"/>
    <cellStyle name="20 % – uthevingsfarge 6 3 8" xfId="945" xr:uid="{28251781-91D1-4002-A2AA-A6F648A06AF1}"/>
    <cellStyle name="20 % - uthevingsfarge 6 3 9" xfId="1310" xr:uid="{C349C1E6-F8E2-447C-A191-4C2291F24EC8}"/>
    <cellStyle name="20 % – uthevingsfarge 6 3 9" xfId="1024" xr:uid="{9328B4F9-CC7C-41F7-B609-5390EBA46B53}"/>
    <cellStyle name="20 % - uthevingsfarge 6 4" xfId="227" xr:uid="{6703CA9B-043D-44C1-8019-BD1DC6FBD008}"/>
    <cellStyle name="20 % – uthevingsfarge 6 4" xfId="116" xr:uid="{758E2FB6-6161-4CD8-8FFC-34D9DA5E799C}"/>
    <cellStyle name="20 % - uthevingsfarge 6 4 2" xfId="538" xr:uid="{2FFB138B-F038-4C41-96FF-480D656FF794}"/>
    <cellStyle name="20 % – uthevingsfarge 6 4 2" xfId="425" xr:uid="{D974DFDA-695C-4BC0-BA47-1E153DC08558}"/>
    <cellStyle name="20 % - uthevingsfarge 6 4 3" xfId="846" xr:uid="{87AE5B32-59BD-4BD7-BAB8-01EBFF86F347}"/>
    <cellStyle name="20 % – uthevingsfarge 6 4 3" xfId="734" xr:uid="{062625AB-AB92-4E61-8C1E-D88C0AB8C5F9}"/>
    <cellStyle name="20 % - uthevingsfarge 6 4 4" xfId="805" xr:uid="{6226B100-3B94-4988-8780-D3BB1671FA45}"/>
    <cellStyle name="20 % – uthevingsfarge 6 4 4" xfId="807" xr:uid="{853FFFFA-2DDC-46B3-B6BD-9BEDD62FB2FD}"/>
    <cellStyle name="20 % - uthevingsfarge 6 4 5" xfId="896" xr:uid="{0D993E35-B8D1-4A31-9690-09BC7F25625A}"/>
    <cellStyle name="20 % – uthevingsfarge 6 4 5" xfId="893" xr:uid="{DC240C25-80AA-41AE-B78C-149B89EA481F}"/>
    <cellStyle name="20 % - uthevingsfarge 6 4 6" xfId="1117" xr:uid="{FE390E5B-D943-4153-A8B7-0D5A58FDFDF7}"/>
    <cellStyle name="20 % – uthevingsfarge 6 4 6" xfId="335" xr:uid="{9C4493E7-5AFA-4BE6-9688-BD4799454603}"/>
    <cellStyle name="20 % - uthevingsfarge 6 4 7" xfId="1184" xr:uid="{9B995C4E-44A9-479B-BED9-9FC79CA68877}"/>
    <cellStyle name="20 % – uthevingsfarge 6 4 7" xfId="784" xr:uid="{B7154B10-E930-4F47-BA23-94E3489121B4}"/>
    <cellStyle name="20 % - uthevingsfarge 6 4 8" xfId="1249" xr:uid="{06E88D93-B112-4C6F-B81E-A99C50A11CB1}"/>
    <cellStyle name="20 % – uthevingsfarge 6 4 8" xfId="511" xr:uid="{41590B41-8D6A-4BFF-BBA3-20E46FBE5BB5}"/>
    <cellStyle name="20 % - uthevingsfarge 6 4 9" xfId="1289" xr:uid="{F9156EB4-00A6-4E8C-BD10-B4F87645372C}"/>
    <cellStyle name="20 % – uthevingsfarge 6 4 9" xfId="1213" xr:uid="{0DEEAFCA-5EFB-4FB3-A602-A09B0095A784}"/>
    <cellStyle name="20 % – uthevingsfarge 6 5" xfId="275" xr:uid="{8107949D-15FE-46EE-B36A-A166964D438A}"/>
    <cellStyle name="20 % – uthevingsfarge 6 5 2" xfId="585" xr:uid="{25A0236D-EF49-41CD-BE61-F515DEDE9013}"/>
    <cellStyle name="20 % – uthevingsfarge 6 6" xfId="96" xr:uid="{DDCADE73-F237-4E20-A110-2A0539079A3D}"/>
    <cellStyle name="20 % – uthevingsfarge 6 6 2" xfId="405" xr:uid="{8CDBBE1A-1B50-4506-9D38-8048C6B501B7}"/>
    <cellStyle name="20 % – uthevingsfarge 6 7" xfId="314" xr:uid="{36DCE66B-AF73-417F-A3AB-3BE808FD64A5}"/>
    <cellStyle name="20 % – uthevingsfarge 6 7 2" xfId="624" xr:uid="{89ED6668-56DD-4491-B4C5-A8CA298F70FD}"/>
    <cellStyle name="20 % – uthevingsfarge 6 8" xfId="441" xr:uid="{A602C715-EABC-4E4E-86C7-E7466DA2D478}"/>
    <cellStyle name="20 % – uthevingsfarge 6 9" xfId="749" xr:uid="{6B5D98F5-2C8F-4992-A049-83EE2BB7A283}"/>
    <cellStyle name="20% - uthevingsfarge 1" xfId="636" xr:uid="{4A94A64F-8F41-44CA-9984-B12B2EB63B71}"/>
    <cellStyle name="20% - uthevingsfarge 1 2" xfId="256" xr:uid="{EA067A78-B7C8-47EA-BC1E-CCF8A4A10268}"/>
    <cellStyle name="20% - uthevingsfarge 1 2 2" xfId="567" xr:uid="{89A366AE-3F50-46F0-B0B6-EC3051A24209}"/>
    <cellStyle name="20% - uthevingsfarge 2" xfId="637" xr:uid="{548CF7D6-65BC-4300-8C63-58D4255C7795}"/>
    <cellStyle name="20% - uthevingsfarge 2 2" xfId="257" xr:uid="{3739EFF6-261F-4B7E-B805-A15B22AD0341}"/>
    <cellStyle name="20% - uthevingsfarge 2 2 2" xfId="568" xr:uid="{7F20B2D6-1DFB-4E78-9EA0-CEDD11E90C56}"/>
    <cellStyle name="20% - uthevingsfarge 3" xfId="638" xr:uid="{EAE77F0F-43F6-4DF3-8973-9B3D07C5987A}"/>
    <cellStyle name="20% - uthevingsfarge 3 2" xfId="258" xr:uid="{F1FC868A-F18E-4530-9DE0-BD15C0F1FA74}"/>
    <cellStyle name="20% - uthevingsfarge 3 2 2" xfId="569" xr:uid="{7022FB04-B9C2-4000-80F7-9520866586C3}"/>
    <cellStyle name="20% - uthevingsfarge 4" xfId="639" xr:uid="{BE3DEEE8-CAA9-461B-97C2-B464FA3D467A}"/>
    <cellStyle name="20% - uthevingsfarge 4 2" xfId="259" xr:uid="{4E387E25-7CB0-4A9B-9A52-F0B1F4C4DD49}"/>
    <cellStyle name="20% - uthevingsfarge 4 2 2" xfId="570" xr:uid="{8AACCA28-5FD8-4D3D-ABAA-63FCE20B01D4}"/>
    <cellStyle name="20% - uthevingsfarge 5" xfId="640" xr:uid="{BE65813B-2AE2-4501-B64A-3B4C7F1EBB45}"/>
    <cellStyle name="20% - uthevingsfarge 5 2" xfId="260" xr:uid="{B8212B6D-F913-4154-9BB0-ABB1BF7AEBC0}"/>
    <cellStyle name="20% - uthevingsfarge 5 2 2" xfId="571" xr:uid="{CDE182B8-169C-49B0-A497-24956D9C29DA}"/>
    <cellStyle name="20% - uthevingsfarge 6" xfId="641" xr:uid="{C39CCADF-28E1-42E0-B9BE-E88AF0E3C405}"/>
    <cellStyle name="20% - uthevingsfarge 6 2" xfId="261" xr:uid="{D22B1043-9DDB-4E5E-8048-EB7401E076D5}"/>
    <cellStyle name="20% - uthevingsfarge 6 2 2" xfId="572" xr:uid="{A953AEAF-E0AF-4537-A6EC-F0234A347CAD}"/>
    <cellStyle name="3. Tabell-hode" xfId="7" xr:uid="{40926C4E-883E-4BBD-83E1-0351F1AB56A7}"/>
    <cellStyle name="3. Tabell-hode 2" xfId="1851" xr:uid="{13ADEEBF-ADEF-46E3-B1EB-A396F974FC42}"/>
    <cellStyle name="4. Tabell-kropp" xfId="8" xr:uid="{FD2B7AA9-816B-42EB-A713-A5A6C0D9042E}"/>
    <cellStyle name="4. Tabell-kropp 2" xfId="45" xr:uid="{BA4564E8-2087-4FAF-AC58-82D0D27340CB}"/>
    <cellStyle name="4. Tabell-kropp 3" xfId="1852" xr:uid="{8E92B040-179C-4839-B382-59E456FB866A}"/>
    <cellStyle name="4. Tabell-kropp_A.2.1" xfId="46" xr:uid="{6E14A516-A32C-4A5B-8ADC-EB7EE610149B}"/>
    <cellStyle name="40 % – uthevingsfarge 1 10" xfId="926" xr:uid="{C5C2F4E1-A479-4A16-828F-B3137706F8DB}"/>
    <cellStyle name="40 % – uthevingsfarge 1 11" xfId="153" xr:uid="{4EC3E39A-C980-439E-986B-03684462B7F4}"/>
    <cellStyle name="40 % - uthevingsfarge 1 2" xfId="204" xr:uid="{7B7CD2EE-5357-4C5A-B3BF-1E841D153AB8}"/>
    <cellStyle name="40 % – uthevingsfarge 1 2" xfId="52" xr:uid="{18486C4D-ED43-4351-A3BF-ECFFAC845B49}"/>
    <cellStyle name="40 % - uthevingsfarge 1 2 10" xfId="1293" xr:uid="{D0FA13C7-CCD8-4B62-9157-89FBCF27D7B8}"/>
    <cellStyle name="40 % – uthevingsfarge 1 2 10" xfId="1148" xr:uid="{31711635-0B2E-4BBD-8356-5E400CDDE48A}"/>
    <cellStyle name="40 % - uthevingsfarge 1 2 2" xfId="232" xr:uid="{6B063C9C-BCFE-47D8-B7B6-E22B017DBE51}"/>
    <cellStyle name="40 % – uthevingsfarge 1 2 2" xfId="157" xr:uid="{2E128B8B-68D3-468B-AA98-A43AAE15B25F}"/>
    <cellStyle name="40 % - uthevingsfarge 1 2 2 2" xfId="543" xr:uid="{36574CB2-1740-489D-8694-A9A51104A77F}"/>
    <cellStyle name="40 % – uthevingsfarge 1 2 2 2" xfId="469" xr:uid="{995098E4-0536-40D5-8616-9548E0C909E9}"/>
    <cellStyle name="40 % - uthevingsfarge 1 2 2 3" xfId="850" xr:uid="{80D80DDD-66D3-4A1E-886D-02DA1531C631}"/>
    <cellStyle name="40 % – uthevingsfarge 1 2 2 3" xfId="777" xr:uid="{E220B37A-BB12-44EC-8343-6F3A796A015B}"/>
    <cellStyle name="40 % - uthevingsfarge 1 2 2 4" xfId="892" xr:uid="{344A72A1-52DB-46FB-AA54-0093012A2229}"/>
    <cellStyle name="40 % – uthevingsfarge 1 2 2 4" xfId="901" xr:uid="{15A3EEE9-26DE-4CFF-AE1C-BCEA57A23538}"/>
    <cellStyle name="40 % - uthevingsfarge 1 2 2 5" xfId="995" xr:uid="{D26EE9AF-877C-4BC3-A0C8-B3E793A83B98}"/>
    <cellStyle name="40 % – uthevingsfarge 1 2 2 5" xfId="1002" xr:uid="{7B97A4C1-5DCB-4640-9951-561D5845AF31}"/>
    <cellStyle name="40 % - uthevingsfarge 1 2 2 6" xfId="1097" xr:uid="{21BB1BA2-3F0E-46C0-85BD-035F368F1C1E}"/>
    <cellStyle name="40 % – uthevingsfarge 1 2 2 6" xfId="1110" xr:uid="{1652CDCE-DD9F-49D9-A057-A1D38EFBF839}"/>
    <cellStyle name="40 % - uthevingsfarge 1 2 2 7" xfId="1043" xr:uid="{5E040984-3381-4245-A763-70BFD2AA59DC}"/>
    <cellStyle name="40 % – uthevingsfarge 1 2 2 7" xfId="1160" xr:uid="{29DC87D3-CFBD-4ADB-98D2-D1E8EEC72ACA}"/>
    <cellStyle name="40 % - uthevingsfarge 1 2 2 8" xfId="1232" xr:uid="{71AFB6D5-4E88-4FB0-A3B0-3E82FB55D500}"/>
    <cellStyle name="40 % – uthevingsfarge 1 2 2 8" xfId="1250" xr:uid="{80B3130A-4829-4D4F-BF01-44787D883F8F}"/>
    <cellStyle name="40 % - uthevingsfarge 1 2 2 9" xfId="1281" xr:uid="{D49BB3BA-5FB8-4878-8EAF-893CBFCE1D6A}"/>
    <cellStyle name="40 % – uthevingsfarge 1 2 2 9" xfId="1152" xr:uid="{C3CFBEB3-A917-40D1-97AF-79E5C86391B8}"/>
    <cellStyle name="40 % - uthevingsfarge 1 2 3" xfId="516" xr:uid="{9A1434F1-B773-4946-8A96-27004E0338AB}"/>
    <cellStyle name="40 % – uthevingsfarge 1 2 3" xfId="290" xr:uid="{D20BE430-05B1-4827-8AA6-0009A17DC127}"/>
    <cellStyle name="40 % – uthevingsfarge 1 2 3 2" xfId="600" xr:uid="{BE3A21AD-51AD-4583-8968-A0EE35C96712}"/>
    <cellStyle name="40 % - uthevingsfarge 1 2 4" xfId="823" xr:uid="{353CFD7C-9DBC-4EC7-B88B-855C51D0F654}"/>
    <cellStyle name="40 % – uthevingsfarge 1 2 4" xfId="308" xr:uid="{F50A1477-7BFF-4B24-99D9-13C6D0C77E80}"/>
    <cellStyle name="40 % – uthevingsfarge 1 2 4 2" xfId="618" xr:uid="{20A64E40-E5BE-4CCE-8659-817BF3EECCDD}"/>
    <cellStyle name="40 % - uthevingsfarge 1 2 5" xfId="876" xr:uid="{AADE54BF-4544-4112-88F2-2063B642E7DA}"/>
    <cellStyle name="40 % – uthevingsfarge 1 2 5" xfId="316" xr:uid="{257A277C-9061-462C-A247-F66D788B154E}"/>
    <cellStyle name="40 % – uthevingsfarge 1 2 5 2" xfId="626" xr:uid="{E83564C9-71C2-4BC6-B7F4-138232741DAB}"/>
    <cellStyle name="40 % - uthevingsfarge 1 2 6" xfId="981" xr:uid="{AEDC8C6F-8336-454F-B8FD-89AF928B3995}"/>
    <cellStyle name="40 % – uthevingsfarge 1 2 6" xfId="361" xr:uid="{896A2410-815C-4A22-9D91-F7BAF86F31C2}"/>
    <cellStyle name="40 % - uthevingsfarge 1 2 7" xfId="1134" xr:uid="{F317922F-6A0B-46C7-9B18-88B512B6892E}"/>
    <cellStyle name="40 % – uthevingsfarge 1 2 7" xfId="328" xr:uid="{02D13420-7945-4035-9A67-6577DAD0310D}"/>
    <cellStyle name="40 % - uthevingsfarge 1 2 8" xfId="1208" xr:uid="{B797028E-46F6-49BD-8276-C0BF931840BC}"/>
    <cellStyle name="40 % – uthevingsfarge 1 2 8" xfId="689" xr:uid="{714B173D-E477-495E-B889-532B399E16BE}"/>
    <cellStyle name="40 % - uthevingsfarge 1 2 9" xfId="1201" xr:uid="{6FE3EDBF-024A-49A2-B088-C8B2F1872F5F}"/>
    <cellStyle name="40 % – uthevingsfarge 1 2 9" xfId="834" xr:uid="{D111C372-0623-465B-810C-A836ACE3CDB2}"/>
    <cellStyle name="40 % - uthevingsfarge 1 3" xfId="245" xr:uid="{B8B5C8C5-F982-42FE-9BAE-1C0ABA372407}"/>
    <cellStyle name="40 % – uthevingsfarge 1 3" xfId="72" xr:uid="{28236C88-02CD-4B00-9B2A-16CBF2D826AB}"/>
    <cellStyle name="40 % – uthevingsfarge 1 3 10" xfId="1305" xr:uid="{76D71BD3-F256-4527-83AD-AE7391C54FBA}"/>
    <cellStyle name="40 % - uthevingsfarge 1 3 2" xfId="556" xr:uid="{87FC1A3C-04D4-4304-88D4-097EE7887C51}"/>
    <cellStyle name="40 % – uthevingsfarge 1 3 2" xfId="177" xr:uid="{9146E7AA-C568-4257-9162-1444750D325B}"/>
    <cellStyle name="40 % – uthevingsfarge 1 3 2 2" xfId="489" xr:uid="{2887EC5F-12FF-45AB-944C-6DD4EE70AF3B}"/>
    <cellStyle name="40 % - uthevingsfarge 1 3 3" xfId="863" xr:uid="{DA1049AA-FDE7-4B1C-B4C0-DFAA4C73A012}"/>
    <cellStyle name="40 % – uthevingsfarge 1 3 3" xfId="381" xr:uid="{0F595036-7E13-4393-AE3E-306C4252D823}"/>
    <cellStyle name="40 % - uthevingsfarge 1 3 4" xfId="710" xr:uid="{DE83B90E-B19B-4E89-A404-BF81BEFE1620}"/>
    <cellStyle name="40 % – uthevingsfarge 1 3 4" xfId="692" xr:uid="{0D01F322-9ED5-4092-9C06-093FBABF81D5}"/>
    <cellStyle name="40 % - uthevingsfarge 1 3 5" xfId="332" xr:uid="{D9D90AE0-9874-4FF9-BC12-95A6FDF191DF}"/>
    <cellStyle name="40 % – uthevingsfarge 1 3 5" xfId="816" xr:uid="{27B6B7BD-70FE-4770-B4F5-4C26CE83F01A}"/>
    <cellStyle name="40 % - uthevingsfarge 1 3 6" xfId="1104" xr:uid="{0470BBBD-DD94-4E9A-BE07-E030209F06D1}"/>
    <cellStyle name="40 % – uthevingsfarge 1 3 6" xfId="357" xr:uid="{627E6D04-BB68-40A0-B6BF-43843AC643AC}"/>
    <cellStyle name="40 % - uthevingsfarge 1 3 7" xfId="1064" xr:uid="{29DEBEE2-55CA-45BA-8141-EA80BEF99AAA}"/>
    <cellStyle name="40 % – uthevingsfarge 1 3 7" xfId="972" xr:uid="{0382CEE4-780D-4379-BD2E-E236C60CF87E}"/>
    <cellStyle name="40 % - uthevingsfarge 1 3 8" xfId="1246" xr:uid="{913E4E24-5605-46CA-9169-D5214D9EC38D}"/>
    <cellStyle name="40 % – uthevingsfarge 1 3 8" xfId="903" xr:uid="{FD8C6AD1-4BC3-4652-A401-C32AD513F66C}"/>
    <cellStyle name="40 % - uthevingsfarge 1 3 9" xfId="1283" xr:uid="{529EFFB8-D43D-43A3-A6F1-FE6F9770D798}"/>
    <cellStyle name="40 % – uthevingsfarge 1 3 9" xfId="1087" xr:uid="{DB00BB46-60C7-4FFB-BA71-017F6BF6537F}"/>
    <cellStyle name="40 % - uthevingsfarge 1 4" xfId="218" xr:uid="{FF98EBD3-EAD5-43AC-B3B8-37F717B24215}"/>
    <cellStyle name="40 % – uthevingsfarge 1 4" xfId="101" xr:uid="{BA4EE935-9EF4-4905-A104-816BBDF241FC}"/>
    <cellStyle name="40 % - uthevingsfarge 1 4 2" xfId="529" xr:uid="{4F61863A-7E59-48DA-A340-0836AA89EF8F}"/>
    <cellStyle name="40 % – uthevingsfarge 1 4 2" xfId="410" xr:uid="{5F0ED2D1-6726-4E93-960E-FCF94DEA7D7F}"/>
    <cellStyle name="40 % - uthevingsfarge 1 4 3" xfId="837" xr:uid="{4DE52FB5-3533-4DCB-B5B5-36D133E15017}"/>
    <cellStyle name="40 % – uthevingsfarge 1 4 3" xfId="720" xr:uid="{D9A847FB-E46B-49A6-96D7-5F2F82868E2C}"/>
    <cellStyle name="40 % - uthevingsfarge 1 4 4" xfId="930" xr:uid="{B3D0E9C8-5700-4DC8-8ECA-5142059595CF}"/>
    <cellStyle name="40 % – uthevingsfarge 1 4 4" xfId="769" xr:uid="{F60B3A21-F2D5-481C-99D3-3E41A0B20343}"/>
    <cellStyle name="40 % - uthevingsfarge 1 4 5" xfId="1028" xr:uid="{AF213338-189F-472D-B08E-0D674EC5831C}"/>
    <cellStyle name="40 % – uthevingsfarge 1 4 5" xfId="947" xr:uid="{4D168238-E6CF-40EC-8CE8-0E499104E9D0}"/>
    <cellStyle name="40 % - uthevingsfarge 1 4 6" xfId="1029" xr:uid="{668B04CA-6A10-49CD-B52F-AFD0F565F855}"/>
    <cellStyle name="40 % – uthevingsfarge 1 4 6" xfId="1006" xr:uid="{E4E81E00-4F44-4978-89E5-7A281C605B1C}"/>
    <cellStyle name="40 % - uthevingsfarge 1 4 7" xfId="1172" xr:uid="{D864C9CA-8C15-473A-9F5D-64B8CD0D0213}"/>
    <cellStyle name="40 % – uthevingsfarge 1 4 7" xfId="1106" xr:uid="{0C88A429-8A2C-41F5-A34D-424C91FDD215}"/>
    <cellStyle name="40 % - uthevingsfarge 1 4 8" xfId="1265" xr:uid="{94708C34-6FA9-44B8-A373-11B947969C32}"/>
    <cellStyle name="40 % – uthevingsfarge 1 4 8" xfId="1196" xr:uid="{10C91C29-E917-4104-901D-5D2E56C6AA78}"/>
    <cellStyle name="40 % - uthevingsfarge 1 4 9" xfId="1303" xr:uid="{6F4DE48F-12BE-4991-9B6E-D2E750B8E941}"/>
    <cellStyle name="40 % – uthevingsfarge 1 4 9" xfId="1211" xr:uid="{5EBFA5AF-0B39-4379-9E3A-97F1EB5900CE}"/>
    <cellStyle name="40 % – uthevingsfarge 1 5" xfId="95" xr:uid="{121DF61A-8D24-41DD-9FA2-3761036CFA5F}"/>
    <cellStyle name="40 % – uthevingsfarge 1 5 2" xfId="404" xr:uid="{7C695BE2-C83A-4CF8-BC85-7046A20260EA}"/>
    <cellStyle name="40 % – uthevingsfarge 1 6" xfId="99" xr:uid="{54B6AA1D-03C3-4397-B73C-A991D0EEA2B1}"/>
    <cellStyle name="40 % – uthevingsfarge 1 6 2" xfId="408" xr:uid="{B4DF6AF8-5E00-46DA-8EDE-7B3ABBDDFB48}"/>
    <cellStyle name="40 % – uthevingsfarge 1 7" xfId="278" xr:uid="{72369F95-68C7-4237-ACFC-A0EA8C154A5B}"/>
    <cellStyle name="40 % – uthevingsfarge 1 7 2" xfId="588" xr:uid="{FBE19FA8-B151-455F-B63A-F8C738F86179}"/>
    <cellStyle name="40 % – uthevingsfarge 1 8" xfId="465" xr:uid="{BEB2F685-F14E-4F1B-9194-71E1B870154D}"/>
    <cellStyle name="40 % – uthevingsfarge 1 9" xfId="773" xr:uid="{31218315-C3DF-4A7B-BD19-069D0F1FA9E6}"/>
    <cellStyle name="40 % – uthevingsfarge 2 10" xfId="798" xr:uid="{2A007CCD-79DF-4A4E-8D11-DA68F736B94D}"/>
    <cellStyle name="40 % – uthevingsfarge 2 11" xfId="135" xr:uid="{30EDC687-4B37-42AF-86DD-905E80978784}"/>
    <cellStyle name="40 % - uthevingsfarge 2 2" xfId="206" xr:uid="{A34F1D7C-6CD5-4C68-860D-E687091EF242}"/>
    <cellStyle name="40 % – uthevingsfarge 2 2" xfId="55" xr:uid="{0228A49F-9C53-4C81-AA7A-1CA4B0312E37}"/>
    <cellStyle name="40 % - uthevingsfarge 2 2 10" xfId="1116" xr:uid="{483C2532-E5E6-4A84-8AFA-B32A0DB81935}"/>
    <cellStyle name="40 % – uthevingsfarge 2 2 10" xfId="461" xr:uid="{F9E4F05B-26AE-438E-8527-660FA9E9CD5A}"/>
    <cellStyle name="40 % - uthevingsfarge 2 2 2" xfId="234" xr:uid="{C05265AF-3656-48B8-9A3F-4A195454A8DB}"/>
    <cellStyle name="40 % – uthevingsfarge 2 2 2" xfId="160" xr:uid="{367D8A78-6113-483D-A6BD-0AB3F78980FA}"/>
    <cellStyle name="40 % - uthevingsfarge 2 2 2 2" xfId="545" xr:uid="{9902B66E-4BA2-4258-A017-ABBF444E81C5}"/>
    <cellStyle name="40 % – uthevingsfarge 2 2 2 2" xfId="472" xr:uid="{0FAD0989-465A-497A-B69D-5B34405B8CE7}"/>
    <cellStyle name="40 % - uthevingsfarge 2 2 2 3" xfId="852" xr:uid="{71E50910-46D6-442B-A7FF-BD6095426EB2}"/>
    <cellStyle name="40 % – uthevingsfarge 2 2 2 3" xfId="780" xr:uid="{24A77175-674B-4E76-AC3D-492CF9BF64C7}"/>
    <cellStyle name="40 % - uthevingsfarge 2 2 2 4" xfId="802" xr:uid="{E310542A-C80E-47DE-AE1A-79EA09420EB1}"/>
    <cellStyle name="40 % – uthevingsfarge 2 2 2 4" xfId="921" xr:uid="{02DAF98B-FA0F-48DF-8F24-D00A5D07CEF0}"/>
    <cellStyle name="40 % - uthevingsfarge 2 2 2 5" xfId="771" xr:uid="{BD63C59F-26B0-485C-A5DB-E27179C1E9B9}"/>
    <cellStyle name="40 % – uthevingsfarge 2 2 2 5" xfId="1020" xr:uid="{33B37A7F-F125-4F8F-A5BB-32D259990298}"/>
    <cellStyle name="40 % - uthevingsfarge 2 2 2 6" xfId="998" xr:uid="{E3A2DC6F-6DE7-4186-8CA8-C432D031235B}"/>
    <cellStyle name="40 % – uthevingsfarge 2 2 2 6" xfId="1112" xr:uid="{81435F29-95F8-4AF9-8954-D93FD0B35B5E}"/>
    <cellStyle name="40 % - uthevingsfarge 2 2 2 7" xfId="1200" xr:uid="{41D40DFD-0013-43DF-A443-D296909FFEB7}"/>
    <cellStyle name="40 % – uthevingsfarge 2 2 2 7" xfId="1102" xr:uid="{8ECE94CF-BCB7-46C5-9D88-25EC102F3A7B}"/>
    <cellStyle name="40 % - uthevingsfarge 2 2 2 8" xfId="1254" xr:uid="{D259DF96-6360-4AAE-AD95-6F0E50231E45}"/>
    <cellStyle name="40 % – uthevingsfarge 2 2 2 8" xfId="1229" xr:uid="{AE2EAE50-92CC-423E-80BC-44A3D1EED01A}"/>
    <cellStyle name="40 % - uthevingsfarge 2 2 2 9" xfId="1261" xr:uid="{5E7F6CC7-020A-4A4A-8811-805587142D0E}"/>
    <cellStyle name="40 % – uthevingsfarge 2 2 2 9" xfId="778" xr:uid="{004F1D41-C2C9-47F9-BAAF-6FC76CCAEFAA}"/>
    <cellStyle name="40 % - uthevingsfarge 2 2 3" xfId="518" xr:uid="{7CC389E0-5002-4329-BC56-0D89E7C293F5}"/>
    <cellStyle name="40 % – uthevingsfarge 2 2 3" xfId="293" xr:uid="{FE9EDE6C-B70F-4525-AE49-C9BCE8A756AF}"/>
    <cellStyle name="40 % – uthevingsfarge 2 2 3 2" xfId="603" xr:uid="{52F5378B-2301-4BFC-B9EE-71EF154C7D53}"/>
    <cellStyle name="40 % - uthevingsfarge 2 2 4" xfId="825" xr:uid="{2272139C-5DF2-4F50-8E37-349E6839636B}"/>
    <cellStyle name="40 % – uthevingsfarge 2 2 4" xfId="281" xr:uid="{5A6F97A4-A655-4E19-914F-FD0A7F087A9D}"/>
    <cellStyle name="40 % – uthevingsfarge 2 2 4 2" xfId="591" xr:uid="{16C4DD3E-2059-419A-9863-B3C9E7BB5CF5}"/>
    <cellStyle name="40 % - uthevingsfarge 2 2 5" xfId="875" xr:uid="{61CB3FC0-7554-4DAA-8C01-D24289B9AD5A}"/>
    <cellStyle name="40 % – uthevingsfarge 2 2 5" xfId="285" xr:uid="{171433FF-7F3F-448E-B04F-8F4EA85B25E4}"/>
    <cellStyle name="40 % – uthevingsfarge 2 2 5 2" xfId="595" xr:uid="{BE72D232-582D-49BA-94E5-AAE9D5082AAC}"/>
    <cellStyle name="40 % - uthevingsfarge 2 2 6" xfId="980" xr:uid="{832FC2C2-EFE1-4E7D-B102-DEBCD4E7C1AD}"/>
    <cellStyle name="40 % – uthevingsfarge 2 2 6" xfId="364" xr:uid="{6E929281-821C-490C-B303-39FDECDF04AA}"/>
    <cellStyle name="40 % - uthevingsfarge 2 2 7" xfId="1133" xr:uid="{07D4693D-C5FB-4817-9689-BD5C853890C7}"/>
    <cellStyle name="40 % – uthevingsfarge 2 2 7" xfId="675" xr:uid="{2EB8E868-C4A5-4F59-B301-41C6EB1EEB27}"/>
    <cellStyle name="40 % - uthevingsfarge 2 2 8" xfId="1207" xr:uid="{ED9EA219-CC86-4804-A895-CC9FC8EE7916}"/>
    <cellStyle name="40 % – uthevingsfarge 2 2 8" xfId="883" xr:uid="{7FFD52F5-9ACE-4ECF-9029-156D1DDA9A6E}"/>
    <cellStyle name="40 % - uthevingsfarge 2 2 9" xfId="919" xr:uid="{D3FE8F39-AE9C-4A42-ABC0-5382EDF9BD60}"/>
    <cellStyle name="40 % – uthevingsfarge 2 2 9" xfId="987" xr:uid="{FF732875-C1D0-4D54-A2ED-CD13E48B6EC0}"/>
    <cellStyle name="40 % - uthevingsfarge 2 3" xfId="247" xr:uid="{897255C4-E28C-490B-9A21-C8C259EC0522}"/>
    <cellStyle name="40 % – uthevingsfarge 2 3" xfId="75" xr:uid="{60772B5F-330D-4442-BAEC-4AD945B8C90A}"/>
    <cellStyle name="40 % – uthevingsfarge 2 3 10" xfId="1242" xr:uid="{48342456-687F-43CB-9DD4-C6FF4450F737}"/>
    <cellStyle name="40 % - uthevingsfarge 2 3 2" xfId="558" xr:uid="{416E2F96-C88C-4D45-8742-3FA7259F3FB9}"/>
    <cellStyle name="40 % – uthevingsfarge 2 3 2" xfId="180" xr:uid="{6D8C1950-52B8-4A59-98CC-C3B61765F777}"/>
    <cellStyle name="40 % – uthevingsfarge 2 3 2 2" xfId="492" xr:uid="{D2000A57-2487-433E-8807-5D5CAD658A65}"/>
    <cellStyle name="40 % - uthevingsfarge 2 3 3" xfId="865" xr:uid="{EB604C47-000F-4728-A474-0C498786AE4D}"/>
    <cellStyle name="40 % – uthevingsfarge 2 3 3" xfId="384" xr:uid="{7C013BBD-6C28-44FA-AF41-3A4B2B5CCCCD}"/>
    <cellStyle name="40 % - uthevingsfarge 2 3 4" xfId="713" xr:uid="{0E03DB2E-F5C7-4F2C-A9A8-C08582AE321C}"/>
    <cellStyle name="40 % – uthevingsfarge 2 3 4" xfId="695" xr:uid="{FE30D8B5-3FA6-4322-94E1-8F95AD388B50}"/>
    <cellStyle name="40 % - uthevingsfarge 2 3 5" xfId="442" xr:uid="{8FC5E111-343C-47E2-B330-AC0F03412E20}"/>
    <cellStyle name="40 % – uthevingsfarge 2 3 5" xfId="433" xr:uid="{020A1661-5E46-4F54-A58D-BC30DE2A194E}"/>
    <cellStyle name="40 % - uthevingsfarge 2 3 6" xfId="965" xr:uid="{80215FEF-DE00-49C0-B77A-A6880BF74179}"/>
    <cellStyle name="40 % – uthevingsfarge 2 3 6" xfId="835" xr:uid="{7DEB63B8-E135-4773-8A20-3E8FEF842DEA}"/>
    <cellStyle name="40 % - uthevingsfarge 2 3 7" xfId="1001" xr:uid="{CE1F8144-A7A8-4B33-81EA-87289DF7B379}"/>
    <cellStyle name="40 % – uthevingsfarge 2 3 7" xfId="1062" xr:uid="{786847BB-D2A6-425A-A77F-284EFE840D1C}"/>
    <cellStyle name="40 % - uthevingsfarge 2 3 8" xfId="1046" xr:uid="{B13BECBB-2388-47F0-AE22-D5D09035B179}"/>
    <cellStyle name="40 % – uthevingsfarge 2 3 8" xfId="682" xr:uid="{BD2F4E1D-DFB0-46EC-BEAF-70CD0A67C788}"/>
    <cellStyle name="40 % - uthevingsfarge 2 3 9" xfId="1099" xr:uid="{8BEE64B6-C502-486C-8309-424F58E8479C}"/>
    <cellStyle name="40 % – uthevingsfarge 2 3 9" xfId="986" xr:uid="{2F946F5D-1AAA-4A98-976A-EC0FE1093190}"/>
    <cellStyle name="40 % - uthevingsfarge 2 4" xfId="220" xr:uid="{899C268A-F43D-4C75-9809-2E673F44F70D}"/>
    <cellStyle name="40 % – uthevingsfarge 2 4" xfId="104" xr:uid="{3A8310A3-651A-4866-851F-E6949B012799}"/>
    <cellStyle name="40 % - uthevingsfarge 2 4 2" xfId="531" xr:uid="{32ACCD40-5A22-4B2E-AF49-5FF4AD288DC1}"/>
    <cellStyle name="40 % – uthevingsfarge 2 4 2" xfId="413" xr:uid="{8C40074E-A071-44B3-B1B5-BA7C2FD53635}"/>
    <cellStyle name="40 % - uthevingsfarge 2 4 3" xfId="839" xr:uid="{2D5E27CA-1A7E-461D-9536-5DDB852781F6}"/>
    <cellStyle name="40 % – uthevingsfarge 2 4 3" xfId="723" xr:uid="{5DFFEB3D-8396-4555-B7B8-9A78DB2C356A}"/>
    <cellStyle name="40 % - uthevingsfarge 2 4 4" xfId="808" xr:uid="{EF5C03F9-4D7D-41F5-AE24-ECC29005EB47}"/>
    <cellStyle name="40 % – uthevingsfarge 2 4 4" xfId="793" xr:uid="{9D19F7CF-4EB1-4231-B449-DCD61468E197}"/>
    <cellStyle name="40 % - uthevingsfarge 2 4 5" xfId="718" xr:uid="{B853CA90-2139-43D3-ACFA-8D8E2941B99D}"/>
    <cellStyle name="40 % – uthevingsfarge 2 4 5" xfId="912" xr:uid="{97431EAD-F2A4-4DE6-896A-09A1B1DCB2FA}"/>
    <cellStyle name="40 % - uthevingsfarge 2 4 6" xfId="1094" xr:uid="{6AB8CC4C-0359-4866-A36C-1DD9726B9493}"/>
    <cellStyle name="40 % – uthevingsfarge 2 4 6" xfId="1055" xr:uid="{D11FC786-CED1-462E-B384-2D832056E2FC}"/>
    <cellStyle name="40 % - uthevingsfarge 2 4 7" xfId="709" xr:uid="{799F2BD2-8B7D-4B0D-BF41-0753C45C4147}"/>
    <cellStyle name="40 % – uthevingsfarge 2 4 7" xfId="996" xr:uid="{B64D3A21-C307-4C2A-9C66-6E2E78A3E7BA}"/>
    <cellStyle name="40 % - uthevingsfarge 2 4 8" xfId="1264" xr:uid="{9A524610-FB3C-49FC-9B2D-094367F25C72}"/>
    <cellStyle name="40 % – uthevingsfarge 2 4 8" xfId="1061" xr:uid="{B0153C20-8E30-4D73-AF55-90A894DC0A7B}"/>
    <cellStyle name="40 % - uthevingsfarge 2 4 9" xfId="880" xr:uid="{43BE1B02-EA8A-40FD-B455-8CD559E42913}"/>
    <cellStyle name="40 % – uthevingsfarge 2 4 9" xfId="1018" xr:uid="{8ADE08F0-AD53-4BCA-B940-602C45E353E4}"/>
    <cellStyle name="40 % – uthevingsfarge 2 5" xfId="151" xr:uid="{266C963E-0280-4A03-A692-EBB901FF591B}"/>
    <cellStyle name="40 % – uthevingsfarge 2 5 2" xfId="463" xr:uid="{7E414BD5-0AA4-48BC-AA51-DADEFF3D8963}"/>
    <cellStyle name="40 % – uthevingsfarge 2 6" xfId="288" xr:uid="{E57A7E71-DAB5-4028-AC93-6C8ED4808365}"/>
    <cellStyle name="40 % – uthevingsfarge 2 6 2" xfId="598" xr:uid="{E06FAA6D-3F16-4A15-9883-E02FE6057408}"/>
    <cellStyle name="40 % – uthevingsfarge 2 7" xfId="98" xr:uid="{5E4B1FA1-C85D-476E-B308-3E5F93F6DBDE}"/>
    <cellStyle name="40 % – uthevingsfarge 2 7 2" xfId="407" xr:uid="{30A8B25F-C219-4DBD-A91A-36188A229BAD}"/>
    <cellStyle name="40 % – uthevingsfarge 2 8" xfId="446" xr:uid="{E8E15BBD-F9DE-4BAA-B614-B7D606145D48}"/>
    <cellStyle name="40 % – uthevingsfarge 2 9" xfId="754" xr:uid="{20E8D141-5F89-4538-AC24-FD4E58F4AEDD}"/>
    <cellStyle name="40 % – uthevingsfarge 3 10" xfId="891" xr:uid="{18DE5577-53B4-401D-AFD1-4A27C6BF4D7A}"/>
    <cellStyle name="40 % – uthevingsfarge 3 11" xfId="154" xr:uid="{B645912C-B7D5-430D-8F4C-C6D815CDA58E}"/>
    <cellStyle name="40 % - uthevingsfarge 3 2" xfId="208" xr:uid="{18DF6C7C-7F39-4559-B6C3-7567614528D1}"/>
    <cellStyle name="40 % – uthevingsfarge 3 2" xfId="58" xr:uid="{2A44BCAD-9BBC-47D1-A7C9-1F314F66EE54}"/>
    <cellStyle name="40 % - uthevingsfarge 3 2 10" xfId="1299" xr:uid="{5539B6C6-CECA-4313-8151-0BBE61A627E5}"/>
    <cellStyle name="40 % – uthevingsfarge 3 2 10" xfId="1050" xr:uid="{0024C8E4-B40C-46E5-B9B1-5A2EE4CC5269}"/>
    <cellStyle name="40 % - uthevingsfarge 3 2 2" xfId="236" xr:uid="{A171D63E-A9BF-4B48-AE5F-2AE365D106A7}"/>
    <cellStyle name="40 % – uthevingsfarge 3 2 2" xfId="163" xr:uid="{80369FB0-D9AC-4ABD-893D-AD37DE7AED05}"/>
    <cellStyle name="40 % - uthevingsfarge 3 2 2 2" xfId="547" xr:uid="{924818D3-7B6C-4FB9-AA34-3844CF79141C}"/>
    <cellStyle name="40 % – uthevingsfarge 3 2 2 2" xfId="475" xr:uid="{CA22AABA-8E2C-4C3A-B278-A1F610DF4D4B}"/>
    <cellStyle name="40 % - uthevingsfarge 3 2 2 3" xfId="854" xr:uid="{296457A4-013A-4153-9776-B8C881E5B65C}"/>
    <cellStyle name="40 % – uthevingsfarge 3 2 2 3" xfId="783" xr:uid="{AFE10B19-6A16-4761-B849-19E73A75CF11}"/>
    <cellStyle name="40 % - uthevingsfarge 3 2 2 4" xfId="906" xr:uid="{992E3539-2092-49B1-B27A-8944AE64566D}"/>
    <cellStyle name="40 % – uthevingsfarge 3 2 2 4" xfId="938" xr:uid="{2BE6366D-F7AD-43D0-A536-A4FB4DA3CD07}"/>
    <cellStyle name="40 % - uthevingsfarge 3 2 2 5" xfId="1007" xr:uid="{C352A048-F427-4865-AF70-5686055E2514}"/>
    <cellStyle name="40 % – uthevingsfarge 3 2 2 5" xfId="1036" xr:uid="{6503F5E3-6550-4CFA-B4B6-89CE224BB73D}"/>
    <cellStyle name="40 % - uthevingsfarge 3 2 2 6" xfId="1124" xr:uid="{2C9ED9F0-418C-4CB0-8FC4-21514C8675C6}"/>
    <cellStyle name="40 % – uthevingsfarge 3 2 2 6" xfId="1127" xr:uid="{DFB5D330-5009-4A4C-9361-17393579144A}"/>
    <cellStyle name="40 % - uthevingsfarge 3 2 2 7" xfId="804" xr:uid="{BAE259AE-6847-48C9-A47F-14503604852D}"/>
    <cellStyle name="40 % – uthevingsfarge 3 2 2 7" xfId="1185" xr:uid="{5283CE86-D5ED-4755-9571-D8166372DDB0}"/>
    <cellStyle name="40 % - uthevingsfarge 3 2 2 8" xfId="1247" xr:uid="{5A9B41D4-8521-447F-B224-357AA40D3D37}"/>
    <cellStyle name="40 % – uthevingsfarge 3 2 2 8" xfId="1167" xr:uid="{5042AF9E-8548-40B7-BC7D-11972A6997BC}"/>
    <cellStyle name="40 % - uthevingsfarge 3 2 2 9" xfId="1269" xr:uid="{944DEA13-D3C7-40EF-9CC4-3C2749BA6496}"/>
    <cellStyle name="40 % – uthevingsfarge 3 2 2 9" xfId="1236" xr:uid="{D6150EF2-B009-48A8-9AAC-159651A29C55}"/>
    <cellStyle name="40 % - uthevingsfarge 3 2 3" xfId="520" xr:uid="{17D2128C-6C5F-48FF-9019-3BA9A843C5CE}"/>
    <cellStyle name="40 % – uthevingsfarge 3 2 3" xfId="296" xr:uid="{BF10B24A-CFC4-4E13-ADC0-862581B2DE79}"/>
    <cellStyle name="40 % – uthevingsfarge 3 2 3 2" xfId="606" xr:uid="{5A0A9944-9FEF-4CAD-9B7E-031F7CFE6654}"/>
    <cellStyle name="40 % - uthevingsfarge 3 2 4" xfId="827" xr:uid="{61B1C9BB-D278-4866-8E5B-FA3C9A1BDDD5}"/>
    <cellStyle name="40 % – uthevingsfarge 3 2 4" xfId="123" xr:uid="{41A43021-BF50-4EF9-9F5D-DB8D3CAE4EB7}"/>
    <cellStyle name="40 % – uthevingsfarge 3 2 4 2" xfId="432" xr:uid="{DAE23405-9A48-4D91-B299-13B44E66B782}"/>
    <cellStyle name="40 % - uthevingsfarge 3 2 5" xfId="874" xr:uid="{B7A38C1F-2820-4E43-87D2-106812AAAC06}"/>
    <cellStyle name="40 % – uthevingsfarge 3 2 5" xfId="92" xr:uid="{3A92AD0D-8016-4657-BC4E-06D39F85B7C4}"/>
    <cellStyle name="40 % – uthevingsfarge 3 2 5 2" xfId="401" xr:uid="{855BFB73-B8EA-4FFC-AEDE-AFDBB42F471B}"/>
    <cellStyle name="40 % - uthevingsfarge 3 2 6" xfId="979" xr:uid="{C98CAF5D-9C5A-4584-86D0-FCEB125124B6}"/>
    <cellStyle name="40 % – uthevingsfarge 3 2 6" xfId="367" xr:uid="{434AB4B8-EB77-468E-B1D9-8D0D25975E77}"/>
    <cellStyle name="40 % - uthevingsfarge 3 2 7" xfId="1132" xr:uid="{8EC047E5-3395-4D45-9693-C0B7EB00C5D4}"/>
    <cellStyle name="40 % – uthevingsfarge 3 2 7" xfId="678" xr:uid="{A4BF360D-F05E-47CF-A0DA-034CD33F3292}"/>
    <cellStyle name="40 % - uthevingsfarge 3 2 8" xfId="1206" xr:uid="{574DBD1C-BAB8-4875-9A4E-CC959B515FCA}"/>
    <cellStyle name="40 % – uthevingsfarge 3 2 8" xfId="434" xr:uid="{2D6E3A05-3C86-4BBF-B6B1-736B864CBAD6}"/>
    <cellStyle name="40 % - uthevingsfarge 3 2 9" xfId="1224" xr:uid="{83A4FCFF-92FD-43BF-9244-BEB0D15796C1}"/>
    <cellStyle name="40 % – uthevingsfarge 3 2 9" xfId="750" xr:uid="{09FBAD08-0784-4027-969B-92A47B4FF2EB}"/>
    <cellStyle name="40 % - uthevingsfarge 3 3" xfId="249" xr:uid="{174797C6-E7F8-4B40-88B2-4D2AED01EEBA}"/>
    <cellStyle name="40 % – uthevingsfarge 3 3" xfId="78" xr:uid="{E85AD8B8-5898-4AB6-A330-9782D7D14FB1}"/>
    <cellStyle name="40 % – uthevingsfarge 3 3 10" xfId="1165" xr:uid="{0CDC2D0D-6999-4D48-B463-8108CDB2DDC3}"/>
    <cellStyle name="40 % - uthevingsfarge 3 3 2" xfId="560" xr:uid="{2D807DBF-DC82-4C9C-BEA1-0F105CA86012}"/>
    <cellStyle name="40 % – uthevingsfarge 3 3 2" xfId="183" xr:uid="{D9231CB6-CCF0-43F5-8272-803459CC3B31}"/>
    <cellStyle name="40 % – uthevingsfarge 3 3 2 2" xfId="495" xr:uid="{BCC9872C-9E02-4277-A2AE-2F840275558A}"/>
    <cellStyle name="40 % - uthevingsfarge 3 3 3" xfId="867" xr:uid="{7E6688CB-B051-4161-AD78-D306EC72BDF1}"/>
    <cellStyle name="40 % – uthevingsfarge 3 3 3" xfId="387" xr:uid="{34B5EB46-79AB-4A51-ACEB-F87835044720}"/>
    <cellStyle name="40 % - uthevingsfarge 3 3 4" xfId="898" xr:uid="{434B23CB-A7DA-4848-AF84-172C534B228C}"/>
    <cellStyle name="40 % – uthevingsfarge 3 3 4" xfId="698" xr:uid="{2E01F0D7-11CB-4662-98F5-6DBD9118B72B}"/>
    <cellStyle name="40 % - uthevingsfarge 3 3 5" xfId="1000" xr:uid="{338393E8-02D3-413B-BF8C-3573DFAB9F30}"/>
    <cellStyle name="40 % – uthevingsfarge 3 3 5" xfId="510" xr:uid="{CF20343F-5A8C-4D8D-919A-F6D5738BB826}"/>
    <cellStyle name="40 % - uthevingsfarge 3 3 6" xfId="951" xr:uid="{41EC3BE5-966C-46B4-87AC-D1AA1349EC69}"/>
    <cellStyle name="40 % – uthevingsfarge 3 3 6" xfId="821" xr:uid="{72391FED-1280-422B-9D4D-D73A41EAB616}"/>
    <cellStyle name="40 % - uthevingsfarge 3 3 7" xfId="1188" xr:uid="{680D78F1-EC2C-4942-91FA-941231501944}"/>
    <cellStyle name="40 % – uthevingsfarge 3 3 7" xfId="679" xr:uid="{1B9C3826-EDE6-4B69-9C03-B48333473084}"/>
    <cellStyle name="40 % - uthevingsfarge 3 3 8" xfId="1235" xr:uid="{75E5A3D9-6253-4F9B-8A25-99E2CFF89C0E}"/>
    <cellStyle name="40 % – uthevingsfarge 3 3 8" xfId="1216" xr:uid="{E5DA779B-F437-4604-8A98-03972BB29BD1}"/>
    <cellStyle name="40 % - uthevingsfarge 3 3 9" xfId="1278" xr:uid="{A87DB420-7C6E-476F-B6A0-7EF56E6F3F50}"/>
    <cellStyle name="40 % – uthevingsfarge 3 3 9" xfId="1221" xr:uid="{48862948-4244-449E-ADAF-118F4FD60B2C}"/>
    <cellStyle name="40 % - uthevingsfarge 3 4" xfId="222" xr:uid="{61E92AD7-083D-4FCE-B338-BEA6D58AD718}"/>
    <cellStyle name="40 % – uthevingsfarge 3 4" xfId="107" xr:uid="{C94B40ED-201F-4E26-B88D-CEED7E7BC290}"/>
    <cellStyle name="40 % - uthevingsfarge 3 4 2" xfId="533" xr:uid="{DCC34810-EEE8-4BF3-AB5A-D502A94AA424}"/>
    <cellStyle name="40 % – uthevingsfarge 3 4 2" xfId="416" xr:uid="{922CE909-175D-43BF-81B9-77D621EEA41D}"/>
    <cellStyle name="40 % - uthevingsfarge 3 4 3" xfId="841" xr:uid="{A70438B7-83CF-47A4-9041-5ACD275E9C36}"/>
    <cellStyle name="40 % – uthevingsfarge 3 4 3" xfId="726" xr:uid="{41BA6E53-7F80-450C-A6E7-C37CA44E873F}"/>
    <cellStyle name="40 % - uthevingsfarge 3 4 4" xfId="932" xr:uid="{FAC2DE21-2256-41BE-9152-98CEF87FB611}"/>
    <cellStyle name="40 % – uthevingsfarge 3 4 4" xfId="733" xr:uid="{8D4B05D4-366F-480A-8B8D-597331EF2F26}"/>
    <cellStyle name="40 % - uthevingsfarge 3 4 5" xfId="1031" xr:uid="{6D0FF166-111E-4C30-9001-50DAD4AF2D2E}"/>
    <cellStyle name="40 % – uthevingsfarge 3 4 5" xfId="763" xr:uid="{2EF1035F-7808-4A7D-B115-A79CAF6E88DE}"/>
    <cellStyle name="40 % - uthevingsfarge 3 4 6" xfId="889" xr:uid="{B87A4EDB-FC26-4173-A30B-617548C05820}"/>
    <cellStyle name="40 % – uthevingsfarge 3 4 6" xfId="984" xr:uid="{03A9F29A-4D36-4B60-B667-B1EFCFC1BFA0}"/>
    <cellStyle name="40 % - uthevingsfarge 3 4 7" xfId="1195" xr:uid="{954D2AE1-0CBA-421C-ACF9-FD6B69E7EECF}"/>
    <cellStyle name="40 % – uthevingsfarge 3 4 7" xfId="976" xr:uid="{39BDF497-5A39-4A06-95CE-875DC5829F1A}"/>
    <cellStyle name="40 % - uthevingsfarge 3 4 8" xfId="1212" xr:uid="{29A551E2-2101-41FA-AF31-02A643DA7066}"/>
    <cellStyle name="40 % – uthevingsfarge 3 4 8" xfId="1210" xr:uid="{6EA6DCE8-34BA-4A59-BF8A-0D11EF362EDF}"/>
    <cellStyle name="40 % - uthevingsfarge 3 4 9" xfId="1298" xr:uid="{DF4E9A41-6746-42E7-9ECB-59FA94B3CA7A}"/>
    <cellStyle name="40 % – uthevingsfarge 3 4 9" xfId="1272" xr:uid="{D1B2D5CB-8523-4B55-9B36-56F665776A06}"/>
    <cellStyle name="40 % – uthevingsfarge 3 5" xfId="120" xr:uid="{13866D15-E4E6-43E1-AB32-F39996AC7F40}"/>
    <cellStyle name="40 % – uthevingsfarge 3 5 2" xfId="429" xr:uid="{EEB23F7D-52AC-4702-B25D-0D255E538E08}"/>
    <cellStyle name="40 % – uthevingsfarge 3 6" xfId="321" xr:uid="{4B1F7AA4-A0CC-4F3E-A3E6-76B191068194}"/>
    <cellStyle name="40 % – uthevingsfarge 3 6 2" xfId="631" xr:uid="{AEF6DBB8-6BD8-41A3-886B-DE9AE383296F}"/>
    <cellStyle name="40 % – uthevingsfarge 3 7" xfId="297" xr:uid="{AC624BFC-C30A-4049-9ABD-5385625D38AB}"/>
    <cellStyle name="40 % – uthevingsfarge 3 7 2" xfId="607" xr:uid="{4CBEE5BE-D632-4C0A-9279-8DA0FED13CA5}"/>
    <cellStyle name="40 % – uthevingsfarge 3 8" xfId="466" xr:uid="{10F9F0BC-EEAB-4D59-816D-9D24C3173A52}"/>
    <cellStyle name="40 % – uthevingsfarge 3 9" xfId="774" xr:uid="{0F080C47-EDDC-4F54-BF98-A78B0C123615}"/>
    <cellStyle name="40 % – uthevingsfarge 4 10" xfId="760" xr:uid="{51DDE023-5C6E-4BC5-8261-A7A598AB85B4}"/>
    <cellStyle name="40 % – uthevingsfarge 4 11" xfId="132" xr:uid="{7401E52B-BE4A-4C94-9418-53CB2FDC3530}"/>
    <cellStyle name="40 % - uthevingsfarge 4 2" xfId="210" xr:uid="{B25EE2CB-A4D5-4DED-8970-2F3257A86327}"/>
    <cellStyle name="40 % – uthevingsfarge 4 2" xfId="61" xr:uid="{B0DBCA9B-16B9-4434-847D-FDB1FA123531}"/>
    <cellStyle name="40 % - uthevingsfarge 4 2 10" xfId="1294" xr:uid="{B715439B-E31E-4A08-B9E2-B674B0FB16E4}"/>
    <cellStyle name="40 % – uthevingsfarge 4 2 10" xfId="1013" xr:uid="{0FA598AD-CE35-4069-9084-C19B3B9F65CE}"/>
    <cellStyle name="40 % - uthevingsfarge 4 2 2" xfId="238" xr:uid="{8C652F20-1978-44C6-A266-4B116261A691}"/>
    <cellStyle name="40 % – uthevingsfarge 4 2 2" xfId="166" xr:uid="{4D776ED2-A7B7-4239-B2F1-10BCF223234A}"/>
    <cellStyle name="40 % - uthevingsfarge 4 2 2 2" xfId="549" xr:uid="{E3D221A4-3C6B-4F8B-B4EF-B05ECC153F69}"/>
    <cellStyle name="40 % – uthevingsfarge 4 2 2 2" xfId="478" xr:uid="{4285FCD4-3A28-489A-97EB-6CC4847705CF}"/>
    <cellStyle name="40 % - uthevingsfarge 4 2 2 3" xfId="856" xr:uid="{49EF3279-FB55-4175-9E5E-5E6740D24430}"/>
    <cellStyle name="40 % – uthevingsfarge 4 2 2 3" xfId="786" xr:uid="{303A31CC-D468-4E8B-BE96-3B1DDD9EB361}"/>
    <cellStyle name="40 % - uthevingsfarge 4 2 2 4" xfId="711" xr:uid="{67449E27-C99C-4FC3-8F67-9BFE38C9BF25}"/>
    <cellStyle name="40 % – uthevingsfarge 4 2 2 4" xfId="939" xr:uid="{E6457C35-3EC4-4746-A213-C584EB31503D}"/>
    <cellStyle name="40 % - uthevingsfarge 4 2 2 5" xfId="333" xr:uid="{7C103635-2A90-4A5F-A27C-67E07078D93C}"/>
    <cellStyle name="40 % – uthevingsfarge 4 2 2 5" xfId="1037" xr:uid="{3FC156CF-F98B-4E3E-BDA7-A7C69E0C1AE2}"/>
    <cellStyle name="40 % - uthevingsfarge 4 2 2 6" xfId="327" xr:uid="{B49026FD-1E34-4B87-A5F3-5FF54017E601}"/>
    <cellStyle name="40 % – uthevingsfarge 4 2 2 6" xfId="983" xr:uid="{D4687A15-810F-4D81-9B3E-5A0646DC2B3F}"/>
    <cellStyle name="40 % - uthevingsfarge 4 2 2 7" xfId="1166" xr:uid="{30FB3664-238F-4AFB-99D2-3B620626D5EF}"/>
    <cellStyle name="40 % – uthevingsfarge 4 2 2 7" xfId="449" xr:uid="{7C80067D-A6E2-4218-A606-0D6CD23E0F60}"/>
    <cellStyle name="40 % - uthevingsfarge 4 2 2 8" xfId="1042" xr:uid="{2AEFD173-FB0A-4DEF-BEB3-CED73430C50A}"/>
    <cellStyle name="40 % – uthevingsfarge 4 2 2 8" xfId="1248" xr:uid="{73A7ACF5-0954-453A-8562-ABEF347E5123}"/>
    <cellStyle name="40 % - uthevingsfarge 4 2 2 9" xfId="1228" xr:uid="{7E43D46E-C62C-446E-B849-1701B5AF5409}"/>
    <cellStyle name="40 % – uthevingsfarge 4 2 2 9" xfId="1282" xr:uid="{FB038032-3980-403C-9C2E-FD5E7A5C845E}"/>
    <cellStyle name="40 % - uthevingsfarge 4 2 3" xfId="522" xr:uid="{894120D0-C658-4809-98E0-5DB8B6811864}"/>
    <cellStyle name="40 % – uthevingsfarge 4 2 3" xfId="299" xr:uid="{75F89330-C423-41AE-AA1C-A841485953B6}"/>
    <cellStyle name="40 % – uthevingsfarge 4 2 3 2" xfId="609" xr:uid="{C9379F75-4E03-492F-82DF-1ECF2C32A4B8}"/>
    <cellStyle name="40 % - uthevingsfarge 4 2 4" xfId="829" xr:uid="{5FF13F35-02C7-44C1-807B-F94024573686}"/>
    <cellStyle name="40 % – uthevingsfarge 4 2 4" xfId="319" xr:uid="{0C3C1DAC-380F-4538-B7BA-69B062A23672}"/>
    <cellStyle name="40 % – uthevingsfarge 4 2 4 2" xfId="629" xr:uid="{13477480-61B9-47DE-BC03-3099289068D5}"/>
    <cellStyle name="40 % - uthevingsfarge 4 2 5" xfId="929" xr:uid="{0B8BBA15-6E49-4893-9412-21ED626D8B55}"/>
    <cellStyle name="40 % – uthevingsfarge 4 2 5" xfId="294" xr:uid="{7FD370F7-F1A5-44E6-B7C9-F84656104178}"/>
    <cellStyle name="40 % – uthevingsfarge 4 2 5 2" xfId="604" xr:uid="{0D2E75A9-310D-4A01-8606-A2E7D11D983F}"/>
    <cellStyle name="40 % - uthevingsfarge 4 2 6" xfId="1027" xr:uid="{C6E66220-4EFE-4638-9697-034556171152}"/>
    <cellStyle name="40 % – uthevingsfarge 4 2 6" xfId="370" xr:uid="{69EA42CE-6C16-4213-8466-9DAF04A09964}"/>
    <cellStyle name="40 % - uthevingsfarge 4 2 7" xfId="1131" xr:uid="{88806896-2F19-4AFE-BFEA-E2A822F952AA}"/>
    <cellStyle name="40 % – uthevingsfarge 4 2 7" xfId="681" xr:uid="{D9C964A5-3A8C-4792-8D6B-1D6A325C9C61}"/>
    <cellStyle name="40 % - uthevingsfarge 4 2 8" xfId="1205" xr:uid="{1CF676E1-EBEC-4B93-85F8-E1AB9BB46711}"/>
    <cellStyle name="40 % – uthevingsfarge 4 2 8" xfId="795" xr:uid="{27A7B924-03EA-4E0E-9FE8-25D0B67D9B44}"/>
    <cellStyle name="40 % - uthevingsfarge 4 2 9" xfId="1268" xr:uid="{BFE8315F-0D5F-44F7-903C-03A6BA24D0ED}"/>
    <cellStyle name="40 % – uthevingsfarge 4 2 9" xfId="737" xr:uid="{DD95E5FD-B520-4E76-9CEA-9BAA1073092C}"/>
    <cellStyle name="40 % - uthevingsfarge 4 3" xfId="251" xr:uid="{25069B96-6178-4B39-9A57-28618BBD8D0C}"/>
    <cellStyle name="40 % – uthevingsfarge 4 3" xfId="81" xr:uid="{7785C1B2-1AA0-4C9D-821B-6E32C2DD926F}"/>
    <cellStyle name="40 % – uthevingsfarge 4 3 10" xfId="1270" xr:uid="{6A0E4CA6-AC72-4807-B078-71E18E64FC78}"/>
    <cellStyle name="40 % - uthevingsfarge 4 3 2" xfId="562" xr:uid="{603D83FE-95DD-482A-BC98-7F0D1350E007}"/>
    <cellStyle name="40 % – uthevingsfarge 4 3 2" xfId="186" xr:uid="{C9C126BF-538C-495C-B5C8-97B63FDE9E93}"/>
    <cellStyle name="40 % – uthevingsfarge 4 3 2 2" xfId="498" xr:uid="{0B27D66D-2FBA-4E86-B8C2-FC97D8B668BA}"/>
    <cellStyle name="40 % - uthevingsfarge 4 3 3" xfId="869" xr:uid="{8E119DA7-4AE4-4E25-9A96-7EDA5D44C939}"/>
    <cellStyle name="40 % – uthevingsfarge 4 3 3" xfId="390" xr:uid="{284F1536-F948-4CC0-8A34-A943CF691775}"/>
    <cellStyle name="40 % - uthevingsfarge 4 3 4" xfId="904" xr:uid="{F036C21E-7391-4985-9EB1-177F1E41BF1A}"/>
    <cellStyle name="40 % – uthevingsfarge 4 3 4" xfId="701" xr:uid="{C57FC466-08E2-41C5-8A81-98D1BF21D106}"/>
    <cellStyle name="40 % - uthevingsfarge 4 3 5" xfId="1005" xr:uid="{1466065C-6938-4558-8DAD-0C6B010491D2}"/>
    <cellStyle name="40 % – uthevingsfarge 4 3 5" xfId="958" xr:uid="{5F273145-2614-446C-847C-FDBD5F2EDCB7}"/>
    <cellStyle name="40 % - uthevingsfarge 4 3 6" xfId="1111" xr:uid="{469226AD-DBD9-43EE-8002-50E3699FEAC7}"/>
    <cellStyle name="40 % – uthevingsfarge 4 3 6" xfId="1054" xr:uid="{BAC5AF2B-8EC4-40BC-988C-45442ED1A1A6}"/>
    <cellStyle name="40 % - uthevingsfarge 4 3 7" xfId="1177" xr:uid="{911B0316-CBE3-4DD8-9394-8EDED02A8A4F}"/>
    <cellStyle name="40 % – uthevingsfarge 4 3 7" xfId="747" xr:uid="{D3722CC2-6C6D-4D30-AED3-1F18F92EE044}"/>
    <cellStyle name="40 % - uthevingsfarge 4 3 8" xfId="1174" xr:uid="{C7F13A7C-34E2-4656-920F-782529A719AD}"/>
    <cellStyle name="40 % – uthevingsfarge 4 3 8" xfId="801" xr:uid="{E70C9C72-7C52-454C-95A1-802C76EF042B}"/>
    <cellStyle name="40 % - uthevingsfarge 4 3 9" xfId="1307" xr:uid="{EE06D902-33DE-4D6C-8894-5AE02E2D0DDD}"/>
    <cellStyle name="40 % – uthevingsfarge 4 3 9" xfId="1219" xr:uid="{A1415BF3-9510-44AD-9211-3BBEF3916149}"/>
    <cellStyle name="40 % - uthevingsfarge 4 4" xfId="224" xr:uid="{E41D7316-4980-4AFA-BB23-0E23A6F4F976}"/>
    <cellStyle name="40 % – uthevingsfarge 4 4" xfId="111" xr:uid="{E279A16A-AAB9-40A2-8E30-73DCE6E6E7F9}"/>
    <cellStyle name="40 % - uthevingsfarge 4 4 2" xfId="535" xr:uid="{B0713E5C-B84B-46DA-8829-5F59870157A1}"/>
    <cellStyle name="40 % – uthevingsfarge 4 4 2" xfId="420" xr:uid="{8BDBFBAD-9881-403F-89EC-608DBD0E8BC2}"/>
    <cellStyle name="40 % - uthevingsfarge 4 4 3" xfId="843" xr:uid="{25569EEC-CA7A-47C9-BA15-CA906DBD7A5F}"/>
    <cellStyle name="40 % – uthevingsfarge 4 4 3" xfId="729" xr:uid="{1CAD994C-C0C7-4862-BD3C-AA0F93FFC661}"/>
    <cellStyle name="40 % - uthevingsfarge 4 4 4" xfId="928" xr:uid="{23082E7D-DA65-48B2-A918-E323C8AE2EDA}"/>
    <cellStyle name="40 % – uthevingsfarge 4 4 4" xfId="790" xr:uid="{5F2F2EA3-A39B-4DA4-BDD5-82F34AD8A373}"/>
    <cellStyle name="40 % - uthevingsfarge 4 4 5" xfId="1026" xr:uid="{F7F372BC-F783-482E-B36E-771C9AAA441B}"/>
    <cellStyle name="40 % – uthevingsfarge 4 4 5" xfId="909" xr:uid="{C587AA59-C2F9-400C-851C-8AA8EC981594}"/>
    <cellStyle name="40 % - uthevingsfarge 4 4 6" xfId="1120" xr:uid="{DC80AA66-0445-4799-83F4-BDDA1773E219}"/>
    <cellStyle name="40 % – uthevingsfarge 4 4 6" xfId="934" xr:uid="{0B1E1D07-C913-466D-BD6F-C72357038AB8}"/>
    <cellStyle name="40 % - uthevingsfarge 4 4 7" xfId="1091" xr:uid="{14E09FE3-9ED1-49DD-8D52-6E15EA284EA0}"/>
    <cellStyle name="40 % – uthevingsfarge 4 4 7" xfId="1045" xr:uid="{C0ED5071-8C59-4438-A6F8-605B951C1351}"/>
    <cellStyle name="40 % - uthevingsfarge 4 4 8" xfId="1141" xr:uid="{7E3AC52C-038C-488D-847C-167F7E712893}"/>
    <cellStyle name="40 % – uthevingsfarge 4 4 8" xfId="1217" xr:uid="{7729FE56-EB0B-41B0-B628-1235E7E7634B}"/>
    <cellStyle name="40 % - uthevingsfarge 4 4 9" xfId="1156" xr:uid="{A5490C15-5187-490E-90B3-B24CE334D568}"/>
    <cellStyle name="40 % – uthevingsfarge 4 4 9" xfId="1098" xr:uid="{4CCB4A9C-B6D0-4AD4-A55C-972BE8F126D4}"/>
    <cellStyle name="40 % – uthevingsfarge 4 5" xfId="272" xr:uid="{B017BC66-380E-47C4-A795-CFE8914650F2}"/>
    <cellStyle name="40 % – uthevingsfarge 4 5 2" xfId="582" xr:uid="{5447EE91-5653-40B9-A393-7A14CF35B5C8}"/>
    <cellStyle name="40 % – uthevingsfarge 4 6" xfId="109" xr:uid="{4373B72D-97B4-4973-A3FA-23A809759E2F}"/>
    <cellStyle name="40 % – uthevingsfarge 4 6 2" xfId="418" xr:uid="{64A884C0-D17C-4CD6-B9DC-A7999EEA8A39}"/>
    <cellStyle name="40 % – uthevingsfarge 4 7" xfId="325" xr:uid="{A5137CE4-E058-4D5C-944C-966188C74157}"/>
    <cellStyle name="40 % – uthevingsfarge 4 7 2" xfId="635" xr:uid="{8DA6167C-88A6-4FAE-BBA0-726CC947A231}"/>
    <cellStyle name="40 % – uthevingsfarge 4 8" xfId="443" xr:uid="{687146A8-D4F6-44F0-AF5A-628B7698A26D}"/>
    <cellStyle name="40 % – uthevingsfarge 4 9" xfId="751" xr:uid="{59FD6F34-5DC2-4B8A-B6BA-6CDEEC55448C}"/>
    <cellStyle name="40 % – uthevingsfarge 5 10" xfId="879" xr:uid="{0A3B356F-B0D9-4CF3-A8F3-7E10940E89F8}"/>
    <cellStyle name="40 % – uthevingsfarge 5 11" xfId="148" xr:uid="{D6A744E5-1B74-4FCA-AEA2-CC30C60EE264}"/>
    <cellStyle name="40 % - uthevingsfarge 5 2" xfId="212" xr:uid="{80CF4755-FBAD-4E92-9E1A-A574380C8666}"/>
    <cellStyle name="40 % – uthevingsfarge 5 2" xfId="64" xr:uid="{48139901-778A-4062-94FA-111413B6F442}"/>
    <cellStyle name="40 % - uthevingsfarge 5 2 10" xfId="1158" xr:uid="{E799AE3C-B9FC-4335-BB03-3C096C5AC943}"/>
    <cellStyle name="40 % – uthevingsfarge 5 2 10" xfId="1033" xr:uid="{CEE5CD9D-1EE7-4146-A612-D13E32F19D54}"/>
    <cellStyle name="40 % - uthevingsfarge 5 2 2" xfId="240" xr:uid="{D16AF3E8-1CB5-47BC-BDEA-4E8BE9912DF4}"/>
    <cellStyle name="40 % – uthevingsfarge 5 2 2" xfId="169" xr:uid="{2B136006-8BD6-49E8-9EA8-9D94C6D3A386}"/>
    <cellStyle name="40 % - uthevingsfarge 5 2 2 2" xfId="551" xr:uid="{679C2313-6F70-4302-8F54-9BC472EDC8E7}"/>
    <cellStyle name="40 % – uthevingsfarge 5 2 2 2" xfId="481" xr:uid="{4B082F51-EE59-48F6-8FE3-53D96FCA1147}"/>
    <cellStyle name="40 % - uthevingsfarge 5 2 2 3" xfId="858" xr:uid="{61AD9ECD-D698-4B3E-BB29-DE49AF6AE479}"/>
    <cellStyle name="40 % – uthevingsfarge 5 2 2 3" xfId="789" xr:uid="{1EB41722-7ECF-4A50-8FC5-2EE56A6CFE4F}"/>
    <cellStyle name="40 % - uthevingsfarge 5 2 2 4" xfId="739" xr:uid="{5DD6AAE3-EBF5-467F-8AB0-8D37F87757C0}"/>
    <cellStyle name="40 % – uthevingsfarge 5 2 2 4" xfId="806" xr:uid="{12B4C7E0-581A-4F9E-846E-948279A6C5A8}"/>
    <cellStyle name="40 % - uthevingsfarge 5 2 2 5" xfId="761" xr:uid="{667AA60C-1F33-4E25-810A-6BA15A0B4622}"/>
    <cellStyle name="40 % – uthevingsfarge 5 2 2 5" xfId="908" xr:uid="{0D982378-251D-4E2C-966E-A2350E1D1E71}"/>
    <cellStyle name="40 % - uthevingsfarge 5 2 2 6" xfId="1088" xr:uid="{9534D8B7-23FD-4875-9DAF-A92003EA1ED5}"/>
    <cellStyle name="40 % – uthevingsfarge 5 2 2 6" xfId="1084" xr:uid="{9D8D5BF2-A481-4566-A2CA-C7BEA45E18FC}"/>
    <cellStyle name="40 % - uthevingsfarge 5 2 2 7" xfId="994" xr:uid="{76DD8A68-DF2B-4B2D-A50B-10D2CAAD9784}"/>
    <cellStyle name="40 % – uthevingsfarge 5 2 2 7" xfId="1179" xr:uid="{87FCE48A-9E3A-4D1D-A87F-41BE69939C87}"/>
    <cellStyle name="40 % - uthevingsfarge 5 2 2 8" xfId="1239" xr:uid="{EC18842F-0C17-4CAE-B447-FB0F9EE5D7E6}"/>
    <cellStyle name="40 % – uthevingsfarge 5 2 2 8" xfId="1263" xr:uid="{259B6DEF-7B3A-4CB5-97FA-773B0EC0F6ED}"/>
    <cellStyle name="40 % - uthevingsfarge 5 2 2 9" xfId="659" xr:uid="{74CC62B8-EDE8-438D-BC9C-696148208505}"/>
    <cellStyle name="40 % – uthevingsfarge 5 2 2 9" xfId="966" xr:uid="{E55237EA-7045-4895-A0F5-5F24FA30E891}"/>
    <cellStyle name="40 % - uthevingsfarge 5 2 3" xfId="524" xr:uid="{47B0EA15-FA21-4B2C-9B10-3973987A5DB4}"/>
    <cellStyle name="40 % – uthevingsfarge 5 2 3" xfId="302" xr:uid="{A660E2BC-EB4C-494C-A2E3-7DA42CA5FDDD}"/>
    <cellStyle name="40 % – uthevingsfarge 5 2 3 2" xfId="612" xr:uid="{4F1A693C-6CF6-4971-BD59-DCFB43D63D5C}"/>
    <cellStyle name="40 % - uthevingsfarge 5 2 4" xfId="831" xr:uid="{9DB64B5F-D8EF-428A-9749-032EBADB96BE}"/>
    <cellStyle name="40 % – uthevingsfarge 5 2 4" xfId="317" xr:uid="{461E18A1-25DA-45E7-A6CA-85DC02CDDB88}"/>
    <cellStyle name="40 % – uthevingsfarge 5 2 4 2" xfId="627" xr:uid="{949267A8-2AC8-4663-9DAF-2B7BC372C5A8}"/>
    <cellStyle name="40 % - uthevingsfarge 5 2 5" xfId="890" xr:uid="{AE10E75C-EA42-47D4-BA26-D06656DFF0EF}"/>
    <cellStyle name="40 % – uthevingsfarge 5 2 5" xfId="324" xr:uid="{35EBA567-6CBE-46AA-BE73-8E8FD4DEDE70}"/>
    <cellStyle name="40 % – uthevingsfarge 5 2 5 2" xfId="634" xr:uid="{05B64C68-0BE1-43EB-A34A-C5509D2EC29B}"/>
    <cellStyle name="40 % - uthevingsfarge 5 2 6" xfId="993" xr:uid="{77548EB5-B5EE-42D6-B8E9-F18DCEFCED5F}"/>
    <cellStyle name="40 % – uthevingsfarge 5 2 6" xfId="373" xr:uid="{7441125F-F102-48B7-9ED2-5409A6D72BE6}"/>
    <cellStyle name="40 % - uthevingsfarge 5 2 7" xfId="1130" xr:uid="{4EE8E279-8BE8-4E8F-AF2C-4BCADE19C28B}"/>
    <cellStyle name="40 % – uthevingsfarge 5 2 7" xfId="684" xr:uid="{C24F1EF4-F5C9-4F15-9537-C3560CDEFE7C}"/>
    <cellStyle name="40 % - uthevingsfarge 5 2 8" xfId="1204" xr:uid="{41D89DA6-0311-42D2-8DB5-520802285169}"/>
    <cellStyle name="40 % – uthevingsfarge 5 2 8" xfId="775" xr:uid="{B6FB1347-4B45-4251-80A1-51EB251C2E9C}"/>
    <cellStyle name="40 % - uthevingsfarge 5 2 9" xfId="1267" xr:uid="{8AD7D905-5DFF-4961-A492-05BD34980E3A}"/>
    <cellStyle name="40 % – uthevingsfarge 5 2 9" xfId="812" xr:uid="{71E3597F-3402-4F91-A2E0-588B1004910B}"/>
    <cellStyle name="40 % - uthevingsfarge 5 3" xfId="253" xr:uid="{B9C1B6B4-3C50-47A8-B59B-75C78EA5EF8A}"/>
    <cellStyle name="40 % – uthevingsfarge 5 3" xfId="84" xr:uid="{63B4AE1D-4F02-4DE7-BB33-45CBFF72049D}"/>
    <cellStyle name="40 % – uthevingsfarge 5 3 10" xfId="935" xr:uid="{E9281A6A-1C32-4C07-838C-DC068C462D78}"/>
    <cellStyle name="40 % - uthevingsfarge 5 3 2" xfId="564" xr:uid="{F354E44E-38A6-4F42-AB45-A7D0C371C581}"/>
    <cellStyle name="40 % – uthevingsfarge 5 3 2" xfId="189" xr:uid="{A7878B4A-C837-482B-8087-CA38876D5CBF}"/>
    <cellStyle name="40 % – uthevingsfarge 5 3 2 2" xfId="501" xr:uid="{BD49044B-F2FE-4DD0-8601-6D1A371A78F5}"/>
    <cellStyle name="40 % - uthevingsfarge 5 3 3" xfId="871" xr:uid="{9C1D2E45-A4C7-42E5-8635-7882C4669B0E}"/>
    <cellStyle name="40 % – uthevingsfarge 5 3 3" xfId="393" xr:uid="{2DDDAEFB-BC74-4496-90DB-00F3DC1515DD}"/>
    <cellStyle name="40 % - uthevingsfarge 5 3 4" xfId="435" xr:uid="{5757B84C-F571-46FF-BF2A-DCFEC6F44550}"/>
    <cellStyle name="40 % – uthevingsfarge 5 3 4" xfId="704" xr:uid="{0C36B0EB-D30B-4178-9AFD-FE6EAAF3B738}"/>
    <cellStyle name="40 % - uthevingsfarge 5 3 5" xfId="975" xr:uid="{B5D01B4B-2391-4003-BD10-8376B10AC05C}"/>
    <cellStyle name="40 % – uthevingsfarge 5 3 5" xfId="513" xr:uid="{6AAE2C2A-EC75-4182-9705-149CBCA6DDB1}"/>
    <cellStyle name="40 % - uthevingsfarge 5 3 6" xfId="1101" xr:uid="{1C67711B-3628-4ED4-BC70-17F03FA8A508}"/>
    <cellStyle name="40 % – uthevingsfarge 5 3 6" xfId="741" xr:uid="{C4618B67-0DF8-45D9-BA94-91D8445044CA}"/>
    <cellStyle name="40 % - uthevingsfarge 5 3 7" xfId="1060" xr:uid="{ECCF4400-C547-4EFA-9C96-CA0292EF0B2B}"/>
    <cellStyle name="40 % – uthevingsfarge 5 3 7" xfId="817" xr:uid="{5467D423-0B3B-4E2C-90C6-FD6FDF1460DE}"/>
    <cellStyle name="40 % - uthevingsfarge 5 3 8" xfId="1241" xr:uid="{D16D00C4-3631-490C-BAE2-65F279551448}"/>
    <cellStyle name="40 % – uthevingsfarge 5 3 8" xfId="1068" xr:uid="{CF345B24-8698-4864-919B-DF65C9F9810D}"/>
    <cellStyle name="40 % - uthevingsfarge 5 3 9" xfId="1309" xr:uid="{93D308D0-55B8-4DC6-BF98-D65947780655}"/>
    <cellStyle name="40 % – uthevingsfarge 5 3 9" xfId="1190" xr:uid="{2D349C23-F975-4532-8CD2-7D4AE9356135}"/>
    <cellStyle name="40 % - uthevingsfarge 5 4" xfId="226" xr:uid="{940129CD-AED7-45D5-8854-2A36C629C17E}"/>
    <cellStyle name="40 % – uthevingsfarge 5 4" xfId="114" xr:uid="{807296A3-BA3D-4ADF-9EEF-E70858F82498}"/>
    <cellStyle name="40 % - uthevingsfarge 5 4 2" xfId="537" xr:uid="{A6F29FA3-F846-4B04-84A4-A127716209B1}"/>
    <cellStyle name="40 % – uthevingsfarge 5 4 2" xfId="423" xr:uid="{2A3CC4B8-628B-4B55-9BF7-FD6902DBF886}"/>
    <cellStyle name="40 % - uthevingsfarge 5 4 3" xfId="845" xr:uid="{FD88DC69-7442-432E-8D10-4534C44BC748}"/>
    <cellStyle name="40 % – uthevingsfarge 5 4 3" xfId="732" xr:uid="{99D823ED-90A7-49B0-877C-3FCA8EC807B5}"/>
    <cellStyle name="40 % - uthevingsfarge 5 4 4" xfId="886" xr:uid="{E1508FE5-3147-4EE8-AA20-18E07D1D01BF}"/>
    <cellStyle name="40 % – uthevingsfarge 5 4 4" xfId="730" xr:uid="{F5A903C9-EF3A-495E-B0EF-46F4D632FDEA}"/>
    <cellStyle name="40 % - uthevingsfarge 5 4 5" xfId="990" xr:uid="{1FA0BDFA-A109-46BA-AC79-D2BCDDD0AB7F}"/>
    <cellStyle name="40 % – uthevingsfarge 5 4 5" xfId="685" xr:uid="{03A54498-8ECE-4348-9F10-1F27CA22A38B}"/>
    <cellStyle name="40 % - uthevingsfarge 5 4 6" xfId="952" xr:uid="{28B1386C-9E58-4335-B949-EDBB8DBA4033}"/>
    <cellStyle name="40 % – uthevingsfarge 5 4 6" xfId="1047" xr:uid="{E3BEF62E-6856-4370-9FB1-C6A289A0185D}"/>
    <cellStyle name="40 % - uthevingsfarge 5 4 7" xfId="1198" xr:uid="{874DC383-2D44-4220-8E55-829CC796DB7E}"/>
    <cellStyle name="40 % – uthevingsfarge 5 4 7" xfId="1144" xr:uid="{AF1419FB-30D1-4A5E-8F3E-747208F00216}"/>
    <cellStyle name="40 % - uthevingsfarge 5 4 8" xfId="1237" xr:uid="{2291D25A-6886-445D-BC6F-D90F060C00B7}"/>
    <cellStyle name="40 % – uthevingsfarge 5 4 8" xfId="1067" xr:uid="{31534049-2A8E-48A4-83AF-3F3E2C263F40}"/>
    <cellStyle name="40 % - uthevingsfarge 5 4 9" xfId="1296" xr:uid="{65F03178-58AF-4CA0-A7AD-CF05E7B054CA}"/>
    <cellStyle name="40 % – uthevingsfarge 5 4 9" xfId="1271" xr:uid="{D6F34F91-39E8-4E6A-86B0-E2DE867AA1F3}"/>
    <cellStyle name="40 % – uthevingsfarge 5 5" xfId="274" xr:uid="{97978213-2CA3-48C2-AB29-F54C26904372}"/>
    <cellStyle name="40 % – uthevingsfarge 5 5 2" xfId="584" xr:uid="{538E8544-CB16-4533-ADFB-5B0C65572437}"/>
    <cellStyle name="40 % – uthevingsfarge 5 6" xfId="306" xr:uid="{DF4E72ED-7C2F-4BF9-9B93-C7DAFACAA5F2}"/>
    <cellStyle name="40 % – uthevingsfarge 5 6 2" xfId="616" xr:uid="{E47FB83D-BF55-4170-8CE6-2D88B9585ADE}"/>
    <cellStyle name="40 % – uthevingsfarge 5 7" xfId="270" xr:uid="{D2CB16D4-7A8C-47A2-8186-CBB5D2EC9AB4}"/>
    <cellStyle name="40 % – uthevingsfarge 5 7 2" xfId="580" xr:uid="{BFDC90D6-1071-4AEE-8C68-0D294D621D29}"/>
    <cellStyle name="40 % – uthevingsfarge 5 8" xfId="460" xr:uid="{1C765DDC-7625-47AF-B71B-FC8700F73FE3}"/>
    <cellStyle name="40 % – uthevingsfarge 5 9" xfId="768" xr:uid="{3726DB7C-4B20-4E50-9FDB-4D7EEBD430D1}"/>
    <cellStyle name="40 % – uthevingsfarge 6 10" xfId="949" xr:uid="{4AD70E5F-5A48-44B7-975A-2E7769A43574}"/>
    <cellStyle name="40 % – uthevingsfarge 6 11" xfId="145" xr:uid="{452930EB-791E-4CB0-9675-1831A80C6D18}"/>
    <cellStyle name="40 % - uthevingsfarge 6 2" xfId="214" xr:uid="{9D67C0F2-DD20-473F-84AC-3DF94D2C8E32}"/>
    <cellStyle name="40 % – uthevingsfarge 6 2" xfId="67" xr:uid="{3CB24F6C-A4A0-4FF8-BE90-FB93C71FCC13}"/>
    <cellStyle name="40 % - uthevingsfarge 6 2 10" xfId="1286" xr:uid="{35F0EF86-10A0-45BB-B71E-9620844A48AE}"/>
    <cellStyle name="40 % – uthevingsfarge 6 2 10" xfId="1146" xr:uid="{AFAE539C-DBFB-4502-9AA7-7D4ED9F3D158}"/>
    <cellStyle name="40 % - uthevingsfarge 6 2 2" xfId="242" xr:uid="{6DD7333A-AE01-490F-ABCF-D57CB05AC626}"/>
    <cellStyle name="40 % – uthevingsfarge 6 2 2" xfId="172" xr:uid="{06943AA5-6041-4B22-9227-17DA69907B34}"/>
    <cellStyle name="40 % - uthevingsfarge 6 2 2 2" xfId="553" xr:uid="{5F7E0AC6-98A1-4E9C-A239-BC5DD313AC4C}"/>
    <cellStyle name="40 % – uthevingsfarge 6 2 2 2" xfId="484" xr:uid="{88D6F0A8-1270-4BCC-8FEF-715B2939C16C}"/>
    <cellStyle name="40 % - uthevingsfarge 6 2 2 3" xfId="860" xr:uid="{34E230BD-40BB-4C17-B7F5-6A474940B0EB}"/>
    <cellStyle name="40 % – uthevingsfarge 6 2 2 3" xfId="792" xr:uid="{EC5ABB99-6CCD-4321-8B87-5E5B9A99099C}"/>
    <cellStyle name="40 % - uthevingsfarge 6 2 2 4" xfId="920" xr:uid="{927509AA-951D-4490-9E99-F1F4DDA41E3B}"/>
    <cellStyle name="40 % – uthevingsfarge 6 2 2 4" xfId="914" xr:uid="{C4BA8337-1C22-4A0E-BB8D-812FEF5A396D}"/>
    <cellStyle name="40 % - uthevingsfarge 6 2 2 5" xfId="1019" xr:uid="{64D3E445-5CE8-4A14-A16A-B2301B6DC1D8}"/>
    <cellStyle name="40 % – uthevingsfarge 6 2 2 5" xfId="1014" xr:uid="{7CC01D36-C5C4-4FE1-8D1F-524DF10872B5}"/>
    <cellStyle name="40 % - uthevingsfarge 6 2 2 6" xfId="946" xr:uid="{F58CFE86-10DE-4524-AB38-E1927D3669FB}"/>
    <cellStyle name="40 % – uthevingsfarge 6 2 2 6" xfId="1123" xr:uid="{E3F976F4-C317-4A7A-ACCA-09A283AD3CFD}"/>
    <cellStyle name="40 % - uthevingsfarge 6 2 2 7" xfId="1176" xr:uid="{288FFA05-68BA-493F-9FC9-99BDFA39C5A9}"/>
    <cellStyle name="40 % – uthevingsfarge 6 2 2 7" xfId="905" xr:uid="{42BACA68-9815-42C9-9D82-FED54B67DDF3}"/>
    <cellStyle name="40 % - uthevingsfarge 6 2 2 8" xfId="1173" xr:uid="{54207589-7DA9-4BD1-A744-12E07864DE91}"/>
    <cellStyle name="40 % – uthevingsfarge 6 2 2 8" xfId="1170" xr:uid="{81D929D8-AFDB-4527-8170-476CDFAEF0C0}"/>
    <cellStyle name="40 % - uthevingsfarge 6 2 2 9" xfId="1276" xr:uid="{C050B616-3E61-4DA5-8995-63872914B448}"/>
    <cellStyle name="40 % – uthevingsfarge 6 2 2 9" xfId="1274" xr:uid="{6DE633D7-7C24-489B-A2CE-4394D93B7C04}"/>
    <cellStyle name="40 % - uthevingsfarge 6 2 3" xfId="526" xr:uid="{D4B16096-42A8-49AA-B513-547E5823BD3E}"/>
    <cellStyle name="40 % – uthevingsfarge 6 2 3" xfId="304" xr:uid="{CFA5567D-974A-421A-9C79-DBE58F07A15F}"/>
    <cellStyle name="40 % – uthevingsfarge 6 2 3 2" xfId="614" xr:uid="{25319AB9-E69D-4565-A46D-67B3AA5AB8D7}"/>
    <cellStyle name="40 % - uthevingsfarge 6 2 4" xfId="833" xr:uid="{342408F6-95E7-40A5-B882-45A9677BCBE5}"/>
    <cellStyle name="40 % – uthevingsfarge 6 2 4" xfId="286" xr:uid="{06A1048E-F9F8-4211-B31F-045F5BE0105A}"/>
    <cellStyle name="40 % – uthevingsfarge 6 2 4 2" xfId="596" xr:uid="{61490E68-C564-478C-9EE6-C40859ECAEA9}"/>
    <cellStyle name="40 % - uthevingsfarge 6 2 5" xfId="937" xr:uid="{4C7B6E57-30E8-49DB-824B-54CF52854E2F}"/>
    <cellStyle name="40 % – uthevingsfarge 6 2 5" xfId="322" xr:uid="{5ED551BF-22E7-489A-92D0-EDDA8064FF1F}"/>
    <cellStyle name="40 % – uthevingsfarge 6 2 5 2" xfId="632" xr:uid="{4E5CD6EF-B0FC-410B-BD22-656D653A21A2}"/>
    <cellStyle name="40 % - uthevingsfarge 6 2 6" xfId="1035" xr:uid="{1D482C58-1701-40A8-A2FF-E78661CB68BC}"/>
    <cellStyle name="40 % – uthevingsfarge 6 2 6" xfId="376" xr:uid="{9FDFF18D-E32A-4843-8BD7-D3BAD3283D5F}"/>
    <cellStyle name="40 % - uthevingsfarge 6 2 7" xfId="1129" xr:uid="{9BD7808E-FC77-4991-903F-B233C1A1023E}"/>
    <cellStyle name="40 % – uthevingsfarge 6 2 7" xfId="687" xr:uid="{CDB54D2F-EC20-4AC6-91DD-8DC85071B87A}"/>
    <cellStyle name="40 % - uthevingsfarge 6 2 8" xfId="1140" xr:uid="{E3DAD801-091F-46EE-B075-A8447C884027}"/>
    <cellStyle name="40 % – uthevingsfarge 6 2 8" xfId="960" xr:uid="{DD8CF4C8-95DF-41E0-8F92-2716CB8C2F90}"/>
    <cellStyle name="40 % - uthevingsfarge 6 2 9" xfId="1266" xr:uid="{E3A0B94D-B786-48EE-B22E-D22FDE033F03}"/>
    <cellStyle name="40 % – uthevingsfarge 6 2 9" xfId="1056" xr:uid="{E7744370-AF4F-45E9-9ABA-78440BA67869}"/>
    <cellStyle name="40 % - uthevingsfarge 6 3" xfId="255" xr:uid="{71586B03-CC69-4CE3-8E80-7419DB7DC739}"/>
    <cellStyle name="40 % – uthevingsfarge 6 3" xfId="87" xr:uid="{03AA6C8D-D639-4178-8DBC-B2F983527B45}"/>
    <cellStyle name="40 % – uthevingsfarge 6 3 10" xfId="447" xr:uid="{9DB6ED1F-5A4D-4286-B414-724EA0D6B793}"/>
    <cellStyle name="40 % - uthevingsfarge 6 3 2" xfId="566" xr:uid="{DB62CB8F-0931-4B62-B7CD-A2BC1DC86D64}"/>
    <cellStyle name="40 % – uthevingsfarge 6 3 2" xfId="192" xr:uid="{0EF9F2CB-ACBD-42CA-AB68-91C9AC7D096A}"/>
    <cellStyle name="40 % – uthevingsfarge 6 3 2 2" xfId="504" xr:uid="{B35363F5-29D6-4ECC-AD7C-CEE643B52CC8}"/>
    <cellStyle name="40 % - uthevingsfarge 6 3 3" xfId="873" xr:uid="{75AE31AD-D8BA-4296-AA24-A90B6EF48EBE}"/>
    <cellStyle name="40 % – uthevingsfarge 6 3 3" xfId="396" xr:uid="{74D468F6-F556-4BBE-AB22-893E87F475B8}"/>
    <cellStyle name="40 % - uthevingsfarge 6 3 4" xfId="978" xr:uid="{F3025F20-E04B-4B54-BD8B-F831624F508B}"/>
    <cellStyle name="40 % – uthevingsfarge 6 3 4" xfId="707" xr:uid="{2300D4DF-58CF-4566-8ECB-0EA859856406}"/>
    <cellStyle name="40 % - uthevingsfarge 6 3 5" xfId="1070" xr:uid="{FFB78940-D6B3-4C9D-8C54-CA7FED41A971}"/>
    <cellStyle name="40 % – uthevingsfarge 6 3 5" xfId="455" xr:uid="{049C838D-A126-4666-BA06-801FDC645043}"/>
    <cellStyle name="40 % - uthevingsfarge 6 3 6" xfId="964" xr:uid="{441D0C51-0747-45F1-93AB-928E7EACC7A8}"/>
    <cellStyle name="40 % – uthevingsfarge 6 3 6" xfId="748" xr:uid="{666A4762-AC93-41EB-B38E-90A7C814C316}"/>
    <cellStyle name="40 % - uthevingsfarge 6 3 7" xfId="1143" xr:uid="{D58317B7-B7A8-40DE-B2CC-D320B21C7701}"/>
    <cellStyle name="40 % – uthevingsfarge 6 3 7" xfId="818" xr:uid="{71862B3A-EB7D-4936-8FF6-319321DB041F}"/>
    <cellStyle name="40 % - uthevingsfarge 6 3 8" xfId="1113" xr:uid="{5336F518-92D2-4280-90B1-095290FBBC18}"/>
    <cellStyle name="40 % – uthevingsfarge 6 3 8" xfId="1150" xr:uid="{F7FE39E4-97C0-41A0-803B-A03B017AAC91}"/>
    <cellStyle name="40 % - uthevingsfarge 6 3 9" xfId="1311" xr:uid="{134E61B6-A41B-4377-9F7E-74BF5EEC6D3D}"/>
    <cellStyle name="40 % – uthevingsfarge 6 3 9" xfId="1218" xr:uid="{1DB2FD4C-3BD7-4336-878E-6BBF8C584572}"/>
    <cellStyle name="40 % - uthevingsfarge 6 4" xfId="228" xr:uid="{E405DF0E-386E-4D4E-96ED-BF0A4414A2CF}"/>
    <cellStyle name="40 % – uthevingsfarge 6 4" xfId="117" xr:uid="{9E41EB47-0040-4085-B70F-205CDAF49EEE}"/>
    <cellStyle name="40 % - uthevingsfarge 6 4 2" xfId="539" xr:uid="{0A9E77E2-805F-4C39-8942-E58D89067B7C}"/>
    <cellStyle name="40 % – uthevingsfarge 6 4 2" xfId="426" xr:uid="{26C03F88-252A-43AF-8F03-5B41E71A81CC}"/>
    <cellStyle name="40 % - uthevingsfarge 6 4 3" xfId="847" xr:uid="{B2E62B32-5131-43C8-9CB1-74A10340EE1E}"/>
    <cellStyle name="40 % – uthevingsfarge 6 4 3" xfId="735" xr:uid="{8DE9CE32-5A25-4286-B8C7-86908CCD7297}"/>
    <cellStyle name="40 % - uthevingsfarge 6 4 4" xfId="924" xr:uid="{AB3A09B8-EFC7-4E83-8E8F-60E503EE2841}"/>
    <cellStyle name="40 % – uthevingsfarge 6 4 4" xfId="702" xr:uid="{E7EA2925-7AB7-428B-BA46-85B5EE0A2A15}"/>
    <cellStyle name="40 % - uthevingsfarge 6 4 5" xfId="1022" xr:uid="{4CE37BBB-2ABB-4E30-9315-D88DE9C0709B}"/>
    <cellStyle name="40 % – uthevingsfarge 6 4 5" xfId="334" xr:uid="{D3CA17A1-6EC1-407B-82ED-9A9A1AB63C5B}"/>
    <cellStyle name="40 % - uthevingsfarge 6 4 6" xfId="1122" xr:uid="{CAF8436B-5E3B-47D5-BEC2-86C76658E454}"/>
    <cellStyle name="40 % – uthevingsfarge 6 4 6" xfId="810" xr:uid="{44B17097-F057-44EF-823F-4ED743DE6780}"/>
    <cellStyle name="40 % - uthevingsfarge 6 4 7" xfId="961" xr:uid="{EE209B1D-AD76-4EA3-9F66-F0B440D7E899}"/>
    <cellStyle name="40 % – uthevingsfarge 6 4 7" xfId="1057" xr:uid="{9323A514-CB71-4161-BAC0-F08744CA69B4}"/>
    <cellStyle name="40 % - uthevingsfarge 6 4 8" xfId="1119" xr:uid="{C2B1F0A6-376D-4EEE-ABD3-79B7EC8D98B0}"/>
    <cellStyle name="40 % – uthevingsfarge 6 4 8" xfId="1162" xr:uid="{D1CFD8C7-3836-4D9E-B334-7C6F39EA75A6}"/>
    <cellStyle name="40 % - uthevingsfarge 6 4 9" xfId="1291" xr:uid="{820A58F3-4DEB-489D-BCA1-3259FC42CB54}"/>
    <cellStyle name="40 % – uthevingsfarge 6 4 9" xfId="1304" xr:uid="{823C3F12-A1C0-4C75-9041-3DD1EB6679A1}"/>
    <cellStyle name="40 % – uthevingsfarge 6 5" xfId="276" xr:uid="{7FD688EE-9674-4275-87D6-CA59BF0E94F6}"/>
    <cellStyle name="40 % – uthevingsfarge 6 5 2" xfId="586" xr:uid="{26F4F7DD-DDAD-4F06-B999-CBA4307CC9D3}"/>
    <cellStyle name="40 % – uthevingsfarge 6 6" xfId="311" xr:uid="{D08BA953-6F8C-41EC-8B9B-F3145B74A6D3}"/>
    <cellStyle name="40 % – uthevingsfarge 6 6 2" xfId="621" xr:uid="{86B67C01-358A-4663-86C9-ED2B1E959AE3}"/>
    <cellStyle name="40 % – uthevingsfarge 6 7" xfId="280" xr:uid="{3F0D2F56-BF46-402D-8EAB-1BF2E48B1277}"/>
    <cellStyle name="40 % – uthevingsfarge 6 7 2" xfId="590" xr:uid="{7360DC6B-9171-4337-9AD3-E0EAA6FB8D4D}"/>
    <cellStyle name="40 % – uthevingsfarge 6 8" xfId="457" xr:uid="{62421BF4-C2AD-4BD8-9DEB-32C117378CA7}"/>
    <cellStyle name="40 % – uthevingsfarge 6 9" xfId="765" xr:uid="{F508263C-CC7E-4B9C-9C87-1AA6F4692872}"/>
    <cellStyle name="40% - uthevingsfarge 1" xfId="642" xr:uid="{FD7E7843-4E1A-476F-A7CF-C2347D140764}"/>
    <cellStyle name="40% - uthevingsfarge 1 2" xfId="262" xr:uid="{1AA2F02E-3E9E-465B-8DE1-4AF8863B0238}"/>
    <cellStyle name="40% - uthevingsfarge 1 2 2" xfId="573" xr:uid="{A7CF3BBD-8FEF-4E01-8569-9CE52A8E973D}"/>
    <cellStyle name="40% - uthevingsfarge 2" xfId="643" xr:uid="{A5D6D5B8-7248-4A86-9CF7-233CD010FFC4}"/>
    <cellStyle name="40% - uthevingsfarge 2 2" xfId="263" xr:uid="{DE37D842-BABC-4483-BEF6-D28AACEB4332}"/>
    <cellStyle name="40% - uthevingsfarge 2 2 2" xfId="574" xr:uid="{E5AADD4E-19B1-4A62-BE70-08BE87F62339}"/>
    <cellStyle name="40% - uthevingsfarge 3" xfId="644" xr:uid="{3D3C3BAE-72CC-4DD3-9E52-89AEA6B583A6}"/>
    <cellStyle name="40% - uthevingsfarge 3 2" xfId="264" xr:uid="{FFDF11C8-CA75-46EF-8F1E-D0B34FCF17CA}"/>
    <cellStyle name="40% - uthevingsfarge 3 2 2" xfId="575" xr:uid="{7EE1F832-9EDA-47BB-AE60-BE6E798959F1}"/>
    <cellStyle name="40% - uthevingsfarge 4" xfId="645" xr:uid="{4694D328-2B87-4B50-917C-0EA49C61A65E}"/>
    <cellStyle name="40% - uthevingsfarge 4 2" xfId="265" xr:uid="{B5FD6FD2-9061-49D5-9DC3-0FDFAF532CE6}"/>
    <cellStyle name="40% - uthevingsfarge 4 2 2" xfId="576" xr:uid="{72B807D1-B534-4F1F-8BF6-37402BE57883}"/>
    <cellStyle name="40% - uthevingsfarge 5" xfId="646" xr:uid="{E70B0D3D-BE49-43E9-99BB-57BD132F25E9}"/>
    <cellStyle name="40% - uthevingsfarge 5 2" xfId="266" xr:uid="{C98340A7-825D-4411-8876-1E186782F5E2}"/>
    <cellStyle name="40% - uthevingsfarge 5 2 2" xfId="577" xr:uid="{1D70DE37-5EBD-4330-9DFF-45755F7FF143}"/>
    <cellStyle name="40% - uthevingsfarge 6" xfId="647" xr:uid="{983FCDCF-9652-4DE0-A70C-6493E41BE809}"/>
    <cellStyle name="40% - uthevingsfarge 6 2" xfId="267" xr:uid="{2AAD85C6-AAF6-4718-A045-B43498A153E2}"/>
    <cellStyle name="40% - uthevingsfarge 6 2 2" xfId="578" xr:uid="{F446AC5A-E5D9-49DB-BB80-CBE06DEFC985}"/>
    <cellStyle name="5. Tabell-kropp hf" xfId="9" xr:uid="{F0F7C4D3-8DA3-4419-8ED0-A57B6F495E79}"/>
    <cellStyle name="60 % – uthevingsfarge 1 2" xfId="53" xr:uid="{BF0CE7E5-9DC7-448F-9C0B-CD9497FBC875}"/>
    <cellStyle name="60 % – uthevingsfarge 1 2 2" xfId="158" xr:uid="{22CD4E18-C3DF-4EBF-A865-5B0F4039688D}"/>
    <cellStyle name="60 % – uthevingsfarge 1 2 2 2" xfId="470" xr:uid="{5F449358-6240-4C99-A860-9050CA0B797A}"/>
    <cellStyle name="60 % – uthevingsfarge 1 2 3" xfId="362" xr:uid="{A56462C9-9630-4B07-8B30-F3BBDA9DBC0C}"/>
    <cellStyle name="60 % – uthevingsfarge 1 3" xfId="73" xr:uid="{B84939B5-8324-4C8C-9024-9E0FE750DB03}"/>
    <cellStyle name="60 % – uthevingsfarge 1 3 2" xfId="178" xr:uid="{CD79FD91-EE82-4680-B96A-D41CB6FDA6CB}"/>
    <cellStyle name="60 % – uthevingsfarge 1 3 2 2" xfId="490" xr:uid="{2631B760-B72A-4C6F-8ACC-FAE093ED362C}"/>
    <cellStyle name="60 % – uthevingsfarge 1 3 3" xfId="382" xr:uid="{BE431EAA-6238-4547-AB27-042FD1E32AD1}"/>
    <cellStyle name="60 % – uthevingsfarge 1 4" xfId="137" xr:uid="{6EFD3243-4E66-42B8-BCAF-21170BDEC270}"/>
    <cellStyle name="60 % – uthevingsfarge 1 5" xfId="102" xr:uid="{EE13E52C-778F-4166-BDFC-5DF0A4ABAD17}"/>
    <cellStyle name="60 % – uthevingsfarge 1 5 2" xfId="411" xr:uid="{46848DBE-C1DD-4E50-BA79-69EF983F1B3D}"/>
    <cellStyle name="60 % – uthevingsfarge 1 6" xfId="454" xr:uid="{7418C350-EBFE-4A05-AB52-E85F4850A441}"/>
    <cellStyle name="60 % – uthevingsfarge 1 7" xfId="142" xr:uid="{5CC21FD5-1B41-4BB8-B167-10F2348E225E}"/>
    <cellStyle name="60 % – uthevingsfarge 2 2" xfId="56" xr:uid="{65D701FB-6EB1-4681-BF52-D95AE22A07A3}"/>
    <cellStyle name="60 % – uthevingsfarge 2 2 2" xfId="161" xr:uid="{03440127-4D4E-4D50-B103-42476DE3E994}"/>
    <cellStyle name="60 % – uthevingsfarge 2 2 2 2" xfId="473" xr:uid="{6DBE89C6-BF87-4AFA-8B7D-CA4F499DD88F}"/>
    <cellStyle name="60 % – uthevingsfarge 2 2 3" xfId="365" xr:uid="{59FFC595-F4CD-41D3-A5D2-6AA07D3F494C}"/>
    <cellStyle name="60 % – uthevingsfarge 2 3" xfId="76" xr:uid="{6019D6DA-048F-4DB2-8976-33B0E3CCA0AF}"/>
    <cellStyle name="60 % – uthevingsfarge 2 3 2" xfId="181" xr:uid="{7D8D0058-185C-4988-A0D4-74A8D1F15C81}"/>
    <cellStyle name="60 % – uthevingsfarge 2 3 2 2" xfId="493" xr:uid="{CEB9476D-4F90-4FFE-A432-641C028D5975}"/>
    <cellStyle name="60 % – uthevingsfarge 2 3 3" xfId="385" xr:uid="{A7CB233D-8EF8-4562-AE21-4DD654C4CEE8}"/>
    <cellStyle name="60 % – uthevingsfarge 2 4" xfId="139" xr:uid="{B4551636-53C9-4A1E-868C-9639F6F145F4}"/>
    <cellStyle name="60 % – uthevingsfarge 2 5" xfId="105" xr:uid="{51D0BAC8-236D-4963-B099-398FCA1911F8}"/>
    <cellStyle name="60 % – uthevingsfarge 2 5 2" xfId="414" xr:uid="{5A20CA78-6F75-45F3-8981-326B5CB03699}"/>
    <cellStyle name="60 % – uthevingsfarge 2 6" xfId="452" xr:uid="{456A306B-0A81-4C05-9AFD-AE21F577755E}"/>
    <cellStyle name="60 % – uthevingsfarge 2 7" xfId="140" xr:uid="{68376ECC-BFB3-4922-A240-1D14E88B1156}"/>
    <cellStyle name="60 % – uthevingsfarge 3 2" xfId="59" xr:uid="{1BE98246-BB52-4A1D-8845-3F8E93DDD20A}"/>
    <cellStyle name="60 % – uthevingsfarge 3 2 2" xfId="164" xr:uid="{85C47134-DDE6-437F-8823-098CF955D172}"/>
    <cellStyle name="60 % – uthevingsfarge 3 2 2 2" xfId="476" xr:uid="{B138D3F2-4146-4C39-A267-0D1A36011BFB}"/>
    <cellStyle name="60 % – uthevingsfarge 3 2 3" xfId="368" xr:uid="{BCF589BC-7F51-425A-9F4E-D0038113F97F}"/>
    <cellStyle name="60 % – uthevingsfarge 3 3" xfId="79" xr:uid="{6A09C178-118A-4629-BD43-CC6327CDF75D}"/>
    <cellStyle name="60 % – uthevingsfarge 3 3 2" xfId="184" xr:uid="{63619A75-349A-4FA3-8BF9-33DE746F30B0}"/>
    <cellStyle name="60 % – uthevingsfarge 3 3 2 2" xfId="496" xr:uid="{7AC8C5A8-2FD5-4E14-A083-52D10FAF6D6E}"/>
    <cellStyle name="60 % – uthevingsfarge 3 3 3" xfId="388" xr:uid="{B87432CF-4C79-407A-8E1D-FBAB087E6D93}"/>
    <cellStyle name="60 % – uthevingsfarge 3 4" xfId="141" xr:uid="{A007B290-DD7A-4D03-A192-04FE8A1682C9}"/>
    <cellStyle name="60 % – uthevingsfarge 3 5" xfId="108" xr:uid="{A7CE2CE1-6BA9-47A2-AF8E-0FCC02B53A4F}"/>
    <cellStyle name="60 % – uthevingsfarge 3 5 2" xfId="417" xr:uid="{E20BED8B-E544-4936-842E-224BF339E543}"/>
    <cellStyle name="60 % – uthevingsfarge 3 6" xfId="450" xr:uid="{49A8C6A2-99A1-4039-97B4-BCB2D619539E}"/>
    <cellStyle name="60 % – uthevingsfarge 3 7" xfId="138" xr:uid="{0E06FC02-29FC-4D00-BF4C-3CBF7A56C4E0}"/>
    <cellStyle name="60 % – uthevingsfarge 4 2" xfId="62" xr:uid="{2A60AC45-E4F0-4F7F-A216-3F73871DDDD3}"/>
    <cellStyle name="60 % – uthevingsfarge 4 2 2" xfId="167" xr:uid="{B8669A24-E1B5-4437-9D84-65DF58EB439D}"/>
    <cellStyle name="60 % – uthevingsfarge 4 2 2 2" xfId="479" xr:uid="{EA2CD31E-7275-4CCB-9119-07DDC465A08C}"/>
    <cellStyle name="60 % – uthevingsfarge 4 2 3" xfId="371" xr:uid="{FDC3133F-00CC-427E-A483-C010CB3FDF0D}"/>
    <cellStyle name="60 % – uthevingsfarge 4 3" xfId="82" xr:uid="{347B9914-5CBF-4DBF-BA89-A84BC8E33034}"/>
    <cellStyle name="60 % – uthevingsfarge 4 3 2" xfId="187" xr:uid="{67BF2243-FBC9-416C-BA50-124E1103D187}"/>
    <cellStyle name="60 % – uthevingsfarge 4 3 2 2" xfId="499" xr:uid="{1C0A0CC7-6A51-4348-AC9B-52941168CEEE}"/>
    <cellStyle name="60 % – uthevingsfarge 4 3 3" xfId="391" xr:uid="{9F0CC174-31BE-41E2-A8E0-F52DD53F0945}"/>
    <cellStyle name="60 % – uthevingsfarge 4 4" xfId="143" xr:uid="{390761A5-2B26-49E1-9C39-98B74342C455}"/>
    <cellStyle name="60 % – uthevingsfarge 4 5" xfId="112" xr:uid="{00AEA811-851C-4413-8D12-00EFC8F1F92A}"/>
    <cellStyle name="60 % – uthevingsfarge 4 5 2" xfId="421" xr:uid="{A16020CB-818F-46D9-AA70-8C16892640E1}"/>
    <cellStyle name="60 % – uthevingsfarge 4 6" xfId="448" xr:uid="{1C6E5229-F524-44A2-9BF0-00663B0E00CA}"/>
    <cellStyle name="60 % – uthevingsfarge 4 7" xfId="136" xr:uid="{F7518EEE-1370-48C8-928C-C16482195A71}"/>
    <cellStyle name="60 % – uthevingsfarge 5 2" xfId="65" xr:uid="{287E92E3-AD27-4EFE-9BE3-25EF2952A33B}"/>
    <cellStyle name="60 % – uthevingsfarge 5 2 2" xfId="170" xr:uid="{C82DF1AC-02E4-4670-954E-660D84AC50FB}"/>
    <cellStyle name="60 % – uthevingsfarge 5 2 2 2" xfId="482" xr:uid="{5F47FB5C-448E-4A8F-95F7-6AEA3E6A835F}"/>
    <cellStyle name="60 % – uthevingsfarge 5 2 3" xfId="374" xr:uid="{0CB4C23A-545A-48B2-A240-9FF1B96BDF63}"/>
    <cellStyle name="60 % – uthevingsfarge 5 3" xfId="85" xr:uid="{CAB21947-AF6E-4BCF-B7B7-EF8AFA53D6CC}"/>
    <cellStyle name="60 % – uthevingsfarge 5 3 2" xfId="190" xr:uid="{A271A2A0-AF17-4055-8D13-242CF0A24A03}"/>
    <cellStyle name="60 % – uthevingsfarge 5 3 2 2" xfId="502" xr:uid="{33E4F893-12BE-4FAC-B89B-3721B7379B14}"/>
    <cellStyle name="60 % – uthevingsfarge 5 3 3" xfId="394" xr:uid="{6BA221C0-FBB4-4DAF-AA4F-BE9868885E22}"/>
    <cellStyle name="60 % – uthevingsfarge 5 4" xfId="146" xr:uid="{D89E7A1A-8CDE-4648-90D6-8897E70DEC06}"/>
    <cellStyle name="60 % – uthevingsfarge 5 5" xfId="115" xr:uid="{7D69563D-06CC-4D13-BF03-92985315343B}"/>
    <cellStyle name="60 % – uthevingsfarge 5 5 2" xfId="424" xr:uid="{1EC50317-6B97-4902-8B45-176A8BD5BC3E}"/>
    <cellStyle name="60 % – uthevingsfarge 5 6" xfId="459" xr:uid="{E6A9866B-1433-4FB9-8606-00DDF3FA8B4A}"/>
    <cellStyle name="60 % – uthevingsfarge 5 7" xfId="147" xr:uid="{DB6FD09B-A5B3-44ED-B1BF-D2B81E97E4A0}"/>
    <cellStyle name="60 % – uthevingsfarge 6 2" xfId="68" xr:uid="{8E265A41-C4B2-4C69-9350-02F7C5181E10}"/>
    <cellStyle name="60 % – uthevingsfarge 6 2 2" xfId="173" xr:uid="{9CD80FBD-D585-45B7-9D18-08FF81B7DF0B}"/>
    <cellStyle name="60 % – uthevingsfarge 6 2 2 2" xfId="485" xr:uid="{F453BE19-07F4-4D79-987F-52EBFCD20D04}"/>
    <cellStyle name="60 % – uthevingsfarge 6 2 3" xfId="377" xr:uid="{A8BB1EF8-3C47-4EA6-9A62-27873CC4A5D0}"/>
    <cellStyle name="60 % – uthevingsfarge 6 3" xfId="88" xr:uid="{BE2CFF43-B3B4-4779-AE22-3E2DFF272400}"/>
    <cellStyle name="60 % – uthevingsfarge 6 3 2" xfId="193" xr:uid="{7B7F934B-34CE-44AA-8525-7192292AB231}"/>
    <cellStyle name="60 % – uthevingsfarge 6 3 2 2" xfId="505" xr:uid="{E8D960CE-C255-41ED-819F-8C253D9E8146}"/>
    <cellStyle name="60 % – uthevingsfarge 6 3 3" xfId="397" xr:uid="{D6DB001B-0033-4548-99DB-DBA179EFF129}"/>
    <cellStyle name="60 % – uthevingsfarge 6 4" xfId="149" xr:uid="{568E472C-EC99-4B7C-ADD4-4ED34110AB23}"/>
    <cellStyle name="60 % – uthevingsfarge 6 5" xfId="118" xr:uid="{215A6B02-A62B-405B-B636-82235BF47B86}"/>
    <cellStyle name="60 % – uthevingsfarge 6 5 2" xfId="427" xr:uid="{E7C242FA-112D-482A-B629-61F775CAA53A}"/>
    <cellStyle name="60 % – uthevingsfarge 6 6" xfId="456" xr:uid="{307F5618-5391-42E1-88DB-D9AE1B2AB99E}"/>
    <cellStyle name="60 % – uthevingsfarge 6 7" xfId="144" xr:uid="{53D40425-EF28-4A8B-B20E-B6617529BEDB}"/>
    <cellStyle name="60% - uthevingsfarge 1" xfId="648" xr:uid="{7DE7C0B4-B686-4B99-8C45-F9D012C46546}"/>
    <cellStyle name="60% - uthevingsfarge 2" xfId="649" xr:uid="{27253145-21BB-4C99-9A76-A67E5F7F6D43}"/>
    <cellStyle name="60% - uthevingsfarge 3" xfId="650" xr:uid="{4B2A27E4-4DD8-421F-8F5B-50578F9A6422}"/>
    <cellStyle name="60% - uthevingsfarge 4" xfId="651" xr:uid="{44C5FA35-2CBF-4DB1-BE8D-667510A14B91}"/>
    <cellStyle name="60% - uthevingsfarge 5" xfId="652" xr:uid="{92ADB800-61E3-4957-89F4-CD8B23AE2AED}"/>
    <cellStyle name="60% - uthevingsfarge 6" xfId="653" xr:uid="{4C1EAA7C-6D54-4C87-8E42-076B8DE87236}"/>
    <cellStyle name="8. Tabell-kilde" xfId="10" xr:uid="{7634C6C6-6160-47E9-8338-A0F2C9F60802}"/>
    <cellStyle name="9. Tabell-note" xfId="11" xr:uid="{86AEF854-C39B-4113-813F-E695D47A42E1}"/>
    <cellStyle name="Accent1" xfId="39" xr:uid="{299D1A90-F011-4875-B1B0-C8358BFF1553}"/>
    <cellStyle name="Accent1 2" xfId="348" xr:uid="{3452E9AC-7A00-4A6B-B5F9-745CBBFF1A86}"/>
    <cellStyle name="Accent2" xfId="40" xr:uid="{BB8CF168-DED0-41AB-8996-38615D481E5C}"/>
    <cellStyle name="Accent2 2" xfId="349" xr:uid="{A2B181EF-4C7E-4FC2-9A5B-13E478FF789B}"/>
    <cellStyle name="Accent3" xfId="41" xr:uid="{BAE95898-8004-437C-8BBA-E9CD37561CB9}"/>
    <cellStyle name="Accent3 2" xfId="350" xr:uid="{BFE0BF3D-F5F8-4156-9B8F-F6661A41F6D0}"/>
    <cellStyle name="Accent4" xfId="42" xr:uid="{5ABFF2AB-14B1-4032-A779-BF5620DB6672}"/>
    <cellStyle name="Accent4 2" xfId="351" xr:uid="{7D47085F-28E2-42EF-83CE-8CDEE0DC1BE9}"/>
    <cellStyle name="Accent5" xfId="43" xr:uid="{A02F6585-49CA-4EBB-838D-68607A7BE9E9}"/>
    <cellStyle name="Accent5 2" xfId="352" xr:uid="{8B1AC823-8DDB-45AB-AB7C-E6460397A3B5}"/>
    <cellStyle name="Accent6" xfId="44" xr:uid="{D0C68ED1-4306-4BAA-9EAA-3BC1688D0F4A}"/>
    <cellStyle name="Accent6 2" xfId="353" xr:uid="{016B662D-ABA9-43BE-A9CF-5645798F3253}"/>
    <cellStyle name="Bad" xfId="1610" hidden="1" xr:uid="{3A71555D-6F35-4735-898E-3B71B8A2E0D5}"/>
    <cellStyle name="Bad" xfId="1641" hidden="1" xr:uid="{1718A4D0-B3EF-4654-91D3-FE68A83940D8}"/>
    <cellStyle name="Bad" xfId="1621" hidden="1" xr:uid="{38BB4C06-858B-46B0-80CF-9465C46CCF83}"/>
    <cellStyle name="Bad" xfId="1654" hidden="1" xr:uid="{4EE4BFD7-D44D-448E-B0AE-58F0F12B76D7}"/>
    <cellStyle name="Bad" xfId="1642" hidden="1" xr:uid="{540523DD-7431-4466-B389-D9EBA9CC4382}"/>
    <cellStyle name="Bad" xfId="1442" hidden="1" xr:uid="{E9AB5A5A-6B17-4989-9961-0A2C472E42D3}"/>
    <cellStyle name="Bad" xfId="1727" hidden="1" xr:uid="{E782B1D7-3CA0-4005-BFB8-51F1B765C3DF}"/>
    <cellStyle name="Bad" xfId="1728" hidden="1" xr:uid="{BE2083BB-5808-4048-A099-F0098E6D72EB}"/>
    <cellStyle name="Bad" xfId="1729" hidden="1" xr:uid="{3B7243BD-35A1-41F3-927F-F72FB784CA3D}"/>
    <cellStyle name="Bad" xfId="1760" hidden="1" xr:uid="{AED5C86C-D0F1-4E5C-8174-7D2A8E937EB0}"/>
    <cellStyle name="Bad" xfId="1740" hidden="1" xr:uid="{C6421A96-4E45-4D5C-9911-68C28053ED0C}"/>
    <cellStyle name="Bad" xfId="1773" hidden="1" xr:uid="{F6E60CB1-73E4-4371-8B99-9EC9AFD05B05}"/>
    <cellStyle name="Bad" xfId="1761" hidden="1" xr:uid="{A4FEEE22-CCDE-45CF-9328-D667EAEF3135}"/>
    <cellStyle name="Bad" xfId="1489" hidden="1" xr:uid="{E2E1CB4D-25DC-43CE-8E3E-97DD5264AACE}"/>
    <cellStyle name="Bad" xfId="1490" hidden="1" xr:uid="{DB27BD16-408A-4AA1-83EF-1980D535A0A8}"/>
    <cellStyle name="Bad" xfId="1491" hidden="1" xr:uid="{570B4EAC-D262-4AD8-916C-6490EFEAD61A}"/>
    <cellStyle name="Bad" xfId="1522" hidden="1" xr:uid="{2487084D-7559-427A-B4E7-910822150DE2}"/>
    <cellStyle name="Bad" xfId="1502" hidden="1" xr:uid="{3C8D72C5-152A-4E45-96EA-047581405440}"/>
    <cellStyle name="Bad" xfId="1535" hidden="1" xr:uid="{B7746AA3-C3BD-4274-A215-6EF836B9EADC}"/>
    <cellStyle name="Bad" xfId="1523" hidden="1" xr:uid="{92CAF990-B17D-4F87-A798-7B9C54C94AE3}"/>
    <cellStyle name="Bad" xfId="1459" hidden="1" xr:uid="{1B2C740C-D735-4180-9620-4D041B9C8D5E}"/>
    <cellStyle name="Bad" xfId="1608" hidden="1" xr:uid="{821B59E1-C913-4278-8712-6531D8F6BC41}"/>
    <cellStyle name="Bad" xfId="1609" hidden="1" xr:uid="{16344F8C-A99C-443C-B7CA-39FEF1B4EEC5}"/>
    <cellStyle name="Bad" xfId="1350" hidden="1" xr:uid="{1E8C4B3B-12E6-4DBE-8CB5-E50D66A7AECA}"/>
    <cellStyle name="Bad" xfId="1329" hidden="1" xr:uid="{77356A3D-C1C7-407E-AF47-434B907EBC96}"/>
    <cellStyle name="Bad" xfId="1363" hidden="1" xr:uid="{A26D0EF9-77DB-4E5C-8BA7-FECD9011CECD}"/>
    <cellStyle name="Bad" xfId="1351" hidden="1" xr:uid="{C1BA38EA-8E1E-48A4-883A-3D4A5402B5E9}"/>
    <cellStyle name="Bad" xfId="1438" hidden="1" xr:uid="{4BF731F7-B107-4674-9559-E4D92EB20127}"/>
    <cellStyle name="Bad" xfId="1315" hidden="1" xr:uid="{5010CC64-8C4A-4B14-9112-8B5AF4C1591B}"/>
    <cellStyle name="Bad" xfId="1316" hidden="1" xr:uid="{ECB4A499-A5EE-418D-9D23-D20C7502F460}"/>
    <cellStyle name="Bad" xfId="1314" hidden="1" xr:uid="{D166D560-35CC-48B6-8DB1-01C68D1A204C}"/>
    <cellStyle name="Bad" xfId="33" hidden="1" xr:uid="{6C61B0B1-1409-4876-A128-9E616BEE7A38}"/>
    <cellStyle name="Bad 2" xfId="1693" hidden="1" xr:uid="{8C8AF647-4AF9-46A8-BB9F-F3CBB886F2AA}"/>
    <cellStyle name="Bad 2" xfId="1692" hidden="1" xr:uid="{AA29527F-8BE7-4889-8655-095C402107DD}"/>
    <cellStyle name="Bad 2" xfId="1670" hidden="1" xr:uid="{ECC59214-1194-4BDB-A360-20878020BCBD}"/>
    <cellStyle name="Bad 2" xfId="1679" hidden="1" xr:uid="{178D1C7E-7A10-40CE-8F39-A262FDD2961E}"/>
    <cellStyle name="Bad 2" xfId="1722" hidden="1" xr:uid="{8F265C9B-47BC-4158-A954-CFB0A5CA4FAB}"/>
    <cellStyle name="Bad 2" xfId="1708" hidden="1" xr:uid="{76DA65B6-9AD3-4FA1-809C-FB3488FC5E12}"/>
    <cellStyle name="Bad 2" xfId="1629" hidden="1" xr:uid="{DD5327FC-3686-4ED6-BA62-F0E501B0968B}"/>
    <cellStyle name="Bad 2" xfId="1665" hidden="1" xr:uid="{12D8B5AC-C820-4A53-A31F-BD1AC3087346}"/>
    <cellStyle name="Bad 2" xfId="1714" hidden="1" xr:uid="{A91CE817-2D25-4389-B453-5C23567EE314}"/>
    <cellStyle name="Bad 2" xfId="1690" hidden="1" xr:uid="{5438ABEA-672E-464F-884F-18AD1FCFB5F1}"/>
    <cellStyle name="Bad 2" xfId="1711" hidden="1" xr:uid="{BAB7AE86-D3AA-4BDA-B4F7-5EC7DE3B34EA}"/>
    <cellStyle name="Bad 2" xfId="1724" hidden="1" xr:uid="{C99888A3-1E4D-489D-9368-76E2CE710A44}"/>
    <cellStyle name="Bad 2" xfId="1706" hidden="1" xr:uid="{F1877DA1-C717-4359-8ED2-EAD52059696D}"/>
    <cellStyle name="Bad 2" xfId="1655" hidden="1" xr:uid="{D1BDDB44-D3CC-45C4-AEF9-928C78395BEC}"/>
    <cellStyle name="Bad 2" xfId="1439" hidden="1" xr:uid="{C8C251E2-09BB-408B-A94C-E05256A8A1BF}"/>
    <cellStyle name="Bad 2" xfId="1481" hidden="1" xr:uid="{4ACCD9BD-A40B-4C08-AFF1-64BC119FF5E2}"/>
    <cellStyle name="Bad 2" xfId="1463" hidden="1" xr:uid="{F9DA72CB-6E31-4F1D-AE22-65A65B79F4F7}"/>
    <cellStyle name="Bad 2" xfId="1443" hidden="1" xr:uid="{7DEB03C9-35E5-4F64-8C60-4C1808F11FEA}"/>
    <cellStyle name="Bad 2" xfId="1461" hidden="1" xr:uid="{5D46B2BB-E6E8-4E4E-A100-A6930F38168A}"/>
    <cellStyle name="Bad 2" xfId="1440" hidden="1" xr:uid="{DD5AD1AA-EB32-4C8D-AAD7-6E50ACA008E0}"/>
    <cellStyle name="Bad 2" xfId="1452" hidden="1" xr:uid="{FD3E10CA-6195-472F-9794-BF119F0847A9}"/>
    <cellStyle name="Bad 2" xfId="1786" hidden="1" xr:uid="{ECD14CAC-8ECC-4A75-B4C8-37A7DAE92DFA}"/>
    <cellStyle name="Bad 2" xfId="1755" hidden="1" xr:uid="{5E38F842-31C5-464C-B977-9DC696E6FA15}"/>
    <cellStyle name="Bad 2" xfId="1767" hidden="1" xr:uid="{FF2366FB-F3FD-430D-BF14-4056EB8ABED6}"/>
    <cellStyle name="Bad 2" xfId="1831" hidden="1" xr:uid="{F231F8C6-0B65-400C-A357-4B78523FC497}"/>
    <cellStyle name="Bad 2" xfId="1805" hidden="1" xr:uid="{A838C0AA-9371-473F-AA67-F1D9BC10332F}"/>
    <cellStyle name="Bad 2" xfId="1752" hidden="1" xr:uid="{07549D93-6A07-498E-93EE-65BC4999C580}"/>
    <cellStyle name="Bad 2" xfId="1810" hidden="1" xr:uid="{96DBA8E2-8031-4F09-803C-58D56B112AFD}"/>
    <cellStyle name="Bad 2" xfId="1775" hidden="1" xr:uid="{05B382E8-3E56-400C-9C5D-ECC9FCE3B0B5}"/>
    <cellStyle name="Bad 2" xfId="1816" hidden="1" xr:uid="{0AB4F70A-3F03-407E-88EB-286350BF4C29}"/>
    <cellStyle name="Bad 2" xfId="1795" hidden="1" xr:uid="{95AE06DC-B5E4-4AFE-920C-E4F7281BC13D}"/>
    <cellStyle name="Bad 2" xfId="1806" hidden="1" xr:uid="{556AA55A-9648-420D-A565-541410D257E3}"/>
    <cellStyle name="Bad 2" xfId="1764" hidden="1" xr:uid="{68996EC2-4D91-443F-BE2B-5B8E919ACF68}"/>
    <cellStyle name="Bad 2" xfId="1807" hidden="1" xr:uid="{46893EBD-CDE9-420D-BCEB-8542E8C5306A}"/>
    <cellStyle name="Bad 2" xfId="1787" hidden="1" xr:uid="{6A437136-D6DA-40C9-85C8-501BED149DBA}"/>
    <cellStyle name="Bad 2" xfId="1832" hidden="1" xr:uid="{CB7A05B5-B5EB-4EF3-8845-2B000006CFBD}"/>
    <cellStyle name="Bad 2" xfId="1779" hidden="1" xr:uid="{E6FBBCA8-10B7-44FE-B49E-E573D8F4936B}"/>
    <cellStyle name="Bad 2" xfId="1828" hidden="1" xr:uid="{BCB950F7-A946-4776-A412-066AD0861C37}"/>
    <cellStyle name="Bad 2" xfId="1826" hidden="1" xr:uid="{A0A21754-1F77-4607-BC64-4619879B75F1}"/>
    <cellStyle name="Bad 2" xfId="1835" hidden="1" xr:uid="{8138B76B-88CE-47AD-83D7-B9780233FB78}"/>
    <cellStyle name="Bad 2" xfId="1744" hidden="1" xr:uid="{82BCF794-0F58-4025-8BD2-65E2BF2B963C}"/>
    <cellStyle name="Bad 2" xfId="1746" hidden="1" xr:uid="{AD0D72C6-CB16-411A-943B-492305B5D25A}"/>
    <cellStyle name="Bad 2" xfId="1797" hidden="1" xr:uid="{3B84F118-62B0-4B14-B0A0-3AE76315B4B2}"/>
    <cellStyle name="Bad 2" xfId="1753" hidden="1" xr:uid="{781BA66A-B892-41DF-9324-A7487CF41C72}"/>
    <cellStyle name="Bad 2" xfId="1814" hidden="1" xr:uid="{34F39CAE-F4DD-4B52-BD1C-18C9AB7137FE}"/>
    <cellStyle name="Bad 2" xfId="1792" hidden="1" xr:uid="{3B4548E7-5F04-40D5-9CC0-2EC670E292F3}"/>
    <cellStyle name="Bad 2" xfId="1837" hidden="1" xr:uid="{A7D13270-28D9-48B3-8F04-38FC9F8DD3F6}"/>
    <cellStyle name="Bad 2" xfId="1769" hidden="1" xr:uid="{449B7201-85B0-47AA-A165-BCC190DD0E2D}"/>
    <cellStyle name="Bad 2" xfId="1802" hidden="1" xr:uid="{DDBE7529-9637-4070-B7D7-3C84B762851C}"/>
    <cellStyle name="Bad 2" xfId="1829" hidden="1" xr:uid="{6D1DDABF-B823-4106-A35D-AAB7952FEE08}"/>
    <cellStyle name="Bad 2" xfId="1782" hidden="1" xr:uid="{B517DEF9-F498-4952-853E-A0F631D220D4}"/>
    <cellStyle name="Bad 2" xfId="1800" hidden="1" xr:uid="{6610FB6C-0CD8-49BB-A71C-15A589876365}"/>
    <cellStyle name="Bad 2" xfId="1801" hidden="1" xr:uid="{2A691BB8-BAA2-4637-9C79-2B3B98B938A0}"/>
    <cellStyle name="Bad 2" xfId="1839" hidden="1" xr:uid="{98D7D909-00B9-4669-A3A8-B2B5D91AE35F}"/>
    <cellStyle name="Bad 2" xfId="1822" hidden="1" xr:uid="{B010CF5B-7AB8-4F4E-9D0F-FD47081C7792}"/>
    <cellStyle name="Bad 2" xfId="1799" hidden="1" xr:uid="{0EE17B96-1ED3-4BD2-A525-ABCFB2087346}"/>
    <cellStyle name="Bad 2" xfId="1812" hidden="1" xr:uid="{DD9A4AA8-17E5-4E70-96E9-425DA750A47F}"/>
    <cellStyle name="Bad 2" xfId="1811" hidden="1" xr:uid="{4644353D-0EC8-4160-9A21-AD443D4A9A29}"/>
    <cellStyle name="Bad 2" xfId="1789" hidden="1" xr:uid="{48C4852A-6036-4B1F-A08F-2C5698927A10}"/>
    <cellStyle name="Bad 2" xfId="1798" hidden="1" xr:uid="{2B0F05AA-7030-4229-86A5-7F7686A2C4FA}"/>
    <cellStyle name="Bad 2" xfId="1841" hidden="1" xr:uid="{D34798C3-F73A-4A73-824E-4739EB9DC257}"/>
    <cellStyle name="Bad 2" xfId="1827" hidden="1" xr:uid="{53BDE7F0-6D4B-4783-A3DF-B86D0A06B54E}"/>
    <cellStyle name="Bad 2" xfId="1748" hidden="1" xr:uid="{945FC84B-F86F-4CC5-8456-D5CD71125476}"/>
    <cellStyle name="Bad 2" xfId="1784" hidden="1" xr:uid="{DDE4225C-A037-47CB-9B13-6CB2998F018B}"/>
    <cellStyle name="Bad 2" xfId="1833" hidden="1" xr:uid="{DE27D3FD-AC8E-496F-88F7-E6884D73B9EC}"/>
    <cellStyle name="Bad 2" xfId="1809" hidden="1" xr:uid="{262DC1DD-CC8E-4CD0-9C16-0C0401785EDD}"/>
    <cellStyle name="Bad 2" xfId="1830" hidden="1" xr:uid="{862B0804-10E1-4018-8ED4-C77DA10F5E5B}"/>
    <cellStyle name="Bad 2" xfId="1843" hidden="1" xr:uid="{401E0261-9F76-4E36-BC3C-48FEF1953D84}"/>
    <cellStyle name="Bad 2" xfId="1825" hidden="1" xr:uid="{D3F14199-8669-43F9-BC39-B9F9E0A9B519}"/>
    <cellStyle name="Bad 2" xfId="1774" hidden="1" xr:uid="{C4B16A54-177D-4959-A276-3A402C807418}"/>
    <cellStyle name="Bad 2" xfId="1804" hidden="1" xr:uid="{6AACE50D-C7BA-48F7-AE35-FA9474AA2F35}"/>
    <cellStyle name="Bad 2" xfId="1770" hidden="1" xr:uid="{85F37DDC-2538-4291-B080-209DEA4AF6D4}"/>
    <cellStyle name="Bad 2" xfId="1731" hidden="1" xr:uid="{073C0290-4E98-48D0-91D9-12D19AAC1A34}"/>
    <cellStyle name="Bad 2" xfId="1739" hidden="1" xr:uid="{B1A6DBCC-F5CE-4B48-AC28-CA2CA38EFD67}"/>
    <cellStyle name="Bad 2" xfId="1757" hidden="1" xr:uid="{3F8D8DF5-0208-4B65-B2FE-8777DADAADF4}"/>
    <cellStyle name="Bad 2" xfId="1815" hidden="1" xr:uid="{0879E3B2-1360-4128-B154-D4E5AB776199}"/>
    <cellStyle name="Bad 2" xfId="1778" hidden="1" xr:uid="{0BAC9DF4-455B-4982-A9FD-F49D670DEE7F}"/>
    <cellStyle name="Bad 2" xfId="1457" hidden="1" xr:uid="{B452BB62-C372-46F7-96CD-22FDF0610114}"/>
    <cellStyle name="Bad 2" xfId="1685" hidden="1" xr:uid="{4D436576-B48F-4B0E-B10B-0C4A4204AD68}"/>
    <cellStyle name="Bad 2" xfId="1651" hidden="1" xr:uid="{3E8DB82A-5EE8-4E8B-AE5F-F936C1900D18}"/>
    <cellStyle name="Bad 2" xfId="1578" hidden="1" xr:uid="{A8CFFDF5-E943-4DA5-9331-6BE3E38CD924}"/>
    <cellStyle name="Bad 2" xfId="1557" hidden="1" xr:uid="{948E40BC-2476-4CF3-BE34-D5C2FDF579E3}"/>
    <cellStyle name="Bad 2" xfId="1568" hidden="1" xr:uid="{B9F51EF1-BEDF-4A5B-A2C4-50628DCFF6E6}"/>
    <cellStyle name="Bad 2" xfId="1526" hidden="1" xr:uid="{B06B19EF-109F-4ADF-AE75-D3F3CCCB46C1}"/>
    <cellStyle name="Bad 2" xfId="1569" hidden="1" xr:uid="{81F313B6-7A2D-4971-80D0-0EB0383F3F65}"/>
    <cellStyle name="Bad 2" xfId="1549" hidden="1" xr:uid="{4B76C273-48B0-4666-A297-1619E33438AA}"/>
    <cellStyle name="Bad 2" xfId="1594" hidden="1" xr:uid="{1FD67F2F-5FBC-4764-B30A-9CC4C92EDAEE}"/>
    <cellStyle name="Bad 2" xfId="1541" hidden="1" xr:uid="{7A96C2AC-02DB-4615-A491-32614475CE68}"/>
    <cellStyle name="Bad 2" xfId="1590" hidden="1" xr:uid="{FCA95D65-DC1C-4680-9FDD-FAC9251FB2D5}"/>
    <cellStyle name="Bad 2" xfId="1588" hidden="1" xr:uid="{26610EA5-C214-491B-B1A2-9B3E5933C679}"/>
    <cellStyle name="Bad 2" xfId="1597" hidden="1" xr:uid="{35A532F4-F8B5-4DB1-B807-CDD3DDBE823B}"/>
    <cellStyle name="Bad 2" xfId="1506" hidden="1" xr:uid="{294E6107-CFD2-4437-AE35-DF0D731A985D}"/>
    <cellStyle name="Bad 2" xfId="1508" hidden="1" xr:uid="{727B391A-8CA8-4D1F-A575-F1307E9CE052}"/>
    <cellStyle name="Bad 2" xfId="1501" hidden="1" xr:uid="{E349A0DD-4A60-4EC6-A979-3299F76CAD06}"/>
    <cellStyle name="Bad 2" xfId="1559" hidden="1" xr:uid="{3C08050F-850F-4CE4-82C1-8D873014CCE2}"/>
    <cellStyle name="Bad 2" xfId="1515" hidden="1" xr:uid="{AA19258C-3C21-4107-8B89-4456FE498F24}"/>
    <cellStyle name="Bad 2" xfId="1576" hidden="1" xr:uid="{2F7BE8A8-7A16-40CF-956F-5D8BC69B59CB}"/>
    <cellStyle name="Bad 2" xfId="1554" hidden="1" xr:uid="{E584972B-4B33-4391-BDDC-E0022DA932D2}"/>
    <cellStyle name="Bad 2" xfId="1599" hidden="1" xr:uid="{3BAE3A0F-C6C6-47D5-821D-EE0069ECD6D5}"/>
    <cellStyle name="Bad 2" xfId="1531" hidden="1" xr:uid="{4D6DA993-885F-4ECC-B69A-4ACB37712FAF}"/>
    <cellStyle name="Bad 2" xfId="1564" hidden="1" xr:uid="{4F03C508-471B-4893-9408-D1C75E6EBE83}"/>
    <cellStyle name="Bad 2" xfId="1591" hidden="1" xr:uid="{1C30A055-38D9-400D-A2E7-F197DE4EDF8A}"/>
    <cellStyle name="Bad 2" xfId="1544" hidden="1" xr:uid="{CACCA056-79EA-4589-BC41-FE6AE2E10CDD}"/>
    <cellStyle name="Bad 2" xfId="1562" hidden="1" xr:uid="{B65B21DF-0082-4C9E-8ADD-7B4A5D467F8D}"/>
    <cellStyle name="Bad 2" xfId="1563" hidden="1" xr:uid="{85ECD426-D621-409E-A208-F573149EBF43}"/>
    <cellStyle name="Bad 2" xfId="1601" hidden="1" xr:uid="{CBFF3D3E-1AF0-4B89-AF7F-C08F98D8FB48}"/>
    <cellStyle name="Bad 2" xfId="1584" hidden="1" xr:uid="{70425A99-6E5D-44CB-A33E-1091F675D843}"/>
    <cellStyle name="Bad 2" xfId="1561" hidden="1" xr:uid="{6688FAD2-1CE2-41BE-8192-B3C2546F3511}"/>
    <cellStyle name="Bad 2" xfId="1532" hidden="1" xr:uid="{3896832C-F5B8-4354-867C-7D92C3124E7A}"/>
    <cellStyle name="Bad 2" xfId="1574" hidden="1" xr:uid="{87EE6AC5-9919-4261-84F7-EC1F1F8413C1}"/>
    <cellStyle name="Bad 2" xfId="1573" hidden="1" xr:uid="{10A590B8-67B7-40EB-8F0E-358A8D3F4595}"/>
    <cellStyle name="Bad 2" xfId="1551" hidden="1" xr:uid="{1CFEF22B-CA9B-459F-847E-BBB96A28E277}"/>
    <cellStyle name="Bad 2" xfId="1560" hidden="1" xr:uid="{ADBC6A9B-335C-4259-B056-1D679A30AEAD}"/>
    <cellStyle name="Bad 2" xfId="1603" hidden="1" xr:uid="{2F5E9A34-6CE0-4001-8F41-98C94C8B33A6}"/>
    <cellStyle name="Bad 2" xfId="1589" hidden="1" xr:uid="{1ADD05FD-3ED1-4765-B4BA-93DFAA27BA30}"/>
    <cellStyle name="Bad 2" xfId="1510" hidden="1" xr:uid="{AA3B63B7-9B39-450E-A846-8F291D89D793}"/>
    <cellStyle name="Bad 2" xfId="1546" hidden="1" xr:uid="{1892E2BA-7F74-453A-B37E-E3AF0BEF4FD9}"/>
    <cellStyle name="Bad 2" xfId="1595" hidden="1" xr:uid="{13E7E010-D871-4D5B-BE2D-C196401889BC}"/>
    <cellStyle name="Bad 2" xfId="1571" hidden="1" xr:uid="{B7D44B82-32C8-4730-957A-AE6065C5120A}"/>
    <cellStyle name="Bad 2" xfId="1592" hidden="1" xr:uid="{C3234359-B737-4C34-83C4-0EECA418592B}"/>
    <cellStyle name="Bad 2" xfId="1605" hidden="1" xr:uid="{0599402A-C76D-4207-867A-D804B0E6A3B7}"/>
    <cellStyle name="Bad 2" xfId="1587" hidden="1" xr:uid="{1DB54F06-9DF2-4E14-BB52-6B1F046239CF}"/>
    <cellStyle name="Bad 2" xfId="1536" hidden="1" xr:uid="{551D7212-0B5E-430B-AAC5-9BC24D0EBD6B}"/>
    <cellStyle name="Bad 2" xfId="1441" hidden="1" xr:uid="{119ECCCA-D126-4E6E-AA12-5EC5F4EC1902}"/>
    <cellStyle name="Bad 2" xfId="1475" hidden="1" xr:uid="{A0EF52CE-CC1B-4EFA-A75D-29853FFDBFDB}"/>
    <cellStyle name="Bad 2" xfId="1472" hidden="1" xr:uid="{8BF44EEE-4027-4C7A-A4E2-45AA5D9467C6}"/>
    <cellStyle name="Bad 2" xfId="1471" hidden="1" xr:uid="{76F7479A-8A2E-4120-B67B-1DA4CCD59D74}"/>
    <cellStyle name="Bad 2" xfId="1473" hidden="1" xr:uid="{2204D8A4-22AF-495F-A39F-78D821BA48D8}"/>
    <cellStyle name="Bad 2" xfId="1478" hidden="1" xr:uid="{C7473B82-42E6-44F0-9E03-76FCEE68971E}"/>
    <cellStyle name="Bad 2" xfId="1480" hidden="1" xr:uid="{F1C6DB5B-A2E6-4BF8-AC71-065D3B0B682B}"/>
    <cellStyle name="Bad 2" xfId="1455" hidden="1" xr:uid="{95D9621B-F5C9-4C5E-B0C5-683088B768A0}"/>
    <cellStyle name="Bad 2" xfId="1667" hidden="1" xr:uid="{9CA31AF8-0AFE-44AE-8DE3-70107F260931}"/>
    <cellStyle name="Bad 2" xfId="1636" hidden="1" xr:uid="{9357F860-4253-44ED-AA22-FD99EF659A55}"/>
    <cellStyle name="Bad 2" xfId="1648" hidden="1" xr:uid="{7B239CB2-5095-48E1-86A3-5EFC43774AFD}"/>
    <cellStyle name="Bad 2" xfId="1712" hidden="1" xr:uid="{FC0CA229-F4BF-4F07-A156-89F323A8E6F2}"/>
    <cellStyle name="Bad 2" xfId="1686" hidden="1" xr:uid="{03DBE497-B52D-448D-B09B-A379BAF95722}"/>
    <cellStyle name="Bad 2" xfId="1633" hidden="1" xr:uid="{D8D61FAF-FA4C-47CC-82F3-6C6F904C0CFF}"/>
    <cellStyle name="Bad 2" xfId="1691" hidden="1" xr:uid="{A675D285-4E36-4E97-8181-A82AA5090A7C}"/>
    <cellStyle name="Bad 2" xfId="1696" hidden="1" xr:uid="{A66F57FC-C951-432E-A54A-7463FA9B9A9C}"/>
    <cellStyle name="Bad 2" xfId="1656" hidden="1" xr:uid="{AAD9864D-247E-4F75-A37D-FFB73C4ED507}"/>
    <cellStyle name="Bad 2" xfId="1697" hidden="1" xr:uid="{5D3CC584-00A0-42E3-A1CF-CC0AAE2A045E}"/>
    <cellStyle name="Bad 2" xfId="1676" hidden="1" xr:uid="{A4B5DBF9-255A-489C-9723-C1D8F394FB29}"/>
    <cellStyle name="Bad 2" xfId="1687" hidden="1" xr:uid="{43398607-43DE-4F85-B44D-B99542E11301}"/>
    <cellStyle name="Bad 2" xfId="1645" hidden="1" xr:uid="{05485592-A9AA-49F8-B14F-4AF9A3CF42CE}"/>
    <cellStyle name="Bad 2" xfId="1688" hidden="1" xr:uid="{8939AF46-36CE-4708-ABF5-D0C836F760A0}"/>
    <cellStyle name="Bad 2" xfId="1668" hidden="1" xr:uid="{346A26BD-A330-4651-8383-75F712ED90E1}"/>
    <cellStyle name="Bad 2" xfId="1713" hidden="1" xr:uid="{A42BEDFE-5492-4E56-BA5A-897B44515FFE}"/>
    <cellStyle name="Bad 2" xfId="1660" hidden="1" xr:uid="{7242DBE6-53DF-439C-98F9-1FA953EBD11E}"/>
    <cellStyle name="Bad 2" xfId="1709" hidden="1" xr:uid="{C6F1BF80-79CD-4266-9D86-4F18271FD229}"/>
    <cellStyle name="Bad 2" xfId="1707" hidden="1" xr:uid="{9A74EBE2-8F39-4728-B77C-97C840B3EFE5}"/>
    <cellStyle name="Bad 2" xfId="1716" hidden="1" xr:uid="{7B3485BA-FF7F-469E-B964-12E7C7B5D880}"/>
    <cellStyle name="Bad 2" xfId="1625" hidden="1" xr:uid="{959C6A5A-7190-4935-86C4-D08F3FE76B68}"/>
    <cellStyle name="Bad 2" xfId="1627" hidden="1" xr:uid="{3549775E-220F-413B-83A3-AFE60A625C6F}"/>
    <cellStyle name="Bad 2" xfId="1620" hidden="1" xr:uid="{38286ED3-3510-474C-8E02-070152EEDC1C}"/>
    <cellStyle name="Bad 2" xfId="1678" hidden="1" xr:uid="{23C2D545-5DB5-40AB-9288-B78549DEA788}"/>
    <cellStyle name="Bad 2" xfId="1634" hidden="1" xr:uid="{9189C8EA-9283-40C8-B330-5A49E90382C8}"/>
    <cellStyle name="Bad 2" xfId="1695" hidden="1" xr:uid="{2664E634-1254-4D41-A107-031C590BF2C6}"/>
    <cellStyle name="Bad 2" xfId="1673" hidden="1" xr:uid="{60E3D863-274F-42E5-B071-8F9821C830AE}"/>
    <cellStyle name="Bad 2" xfId="1718" hidden="1" xr:uid="{8DDB28C4-9E4C-4104-9563-1A85B0EF8A78}"/>
    <cellStyle name="Bad 2" xfId="1650" hidden="1" xr:uid="{BB158367-BFDF-4F85-B46E-707728367D92}"/>
    <cellStyle name="Bad 2" xfId="1683" hidden="1" xr:uid="{637B8A06-24CF-455F-A449-9AE2D6D3EF91}"/>
    <cellStyle name="Bad 2" xfId="1710" hidden="1" xr:uid="{7D303DE0-D0AA-403A-A70E-9690486D35FF}"/>
    <cellStyle name="Bad 2" xfId="1663" hidden="1" xr:uid="{637EF8C0-AF13-4848-BC1F-CB302E993C2C}"/>
    <cellStyle name="Bad 2" xfId="1681" hidden="1" xr:uid="{97FF044C-8CBD-488E-807E-354BD8907331}"/>
    <cellStyle name="Bad 2" xfId="1682" hidden="1" xr:uid="{27142AFE-98A0-4F5C-A205-D4B183EF7FBC}"/>
    <cellStyle name="Bad 2" xfId="1720" hidden="1" xr:uid="{24C5F71B-84A4-43CB-ACE2-9FDEBC3EDAD8}"/>
    <cellStyle name="Bad 2" xfId="1703" hidden="1" xr:uid="{21BB1D06-DF67-4D3A-91C0-029015A6C21E}"/>
    <cellStyle name="Bad 2" xfId="1680" hidden="1" xr:uid="{7D5AD722-6918-4A6B-B3F0-13EA8502C0D1}"/>
    <cellStyle name="Bad 2" xfId="1612" hidden="1" xr:uid="{9A735ED4-A479-4DBB-90FF-707783F822F8}"/>
    <cellStyle name="Bad 2" xfId="1638" hidden="1" xr:uid="{5E4ABC00-4821-4669-93E7-EEE48E5D4A27}"/>
    <cellStyle name="Bad 2" xfId="1659" hidden="1" xr:uid="{5CA5F443-C057-43A6-872A-9393F5375A8D}"/>
    <cellStyle name="Bad 2" xfId="1566" hidden="1" xr:uid="{35A2BCAA-61FF-4EC0-A64E-D50677B0B2B8}"/>
    <cellStyle name="Bad 2" xfId="1493" hidden="1" xr:uid="{4B2A37B2-58E0-4457-81C5-EBD2FF33CC69}"/>
    <cellStyle name="Bad 2" xfId="1519" hidden="1" xr:uid="{2784AD81-90FC-4733-8FC4-C92BAC42564F}"/>
    <cellStyle name="Bad 2" xfId="1393" hidden="1" xr:uid="{0A6B9F96-F9F1-4CD7-994A-962494B216FD}"/>
    <cellStyle name="Bad 2" xfId="1420" hidden="1" xr:uid="{E0854549-F724-46EE-BAA6-76CDAF68BDE0}"/>
    <cellStyle name="Bad 2" xfId="1373" hidden="1" xr:uid="{7D569CC5-DBC5-491D-BDEF-F4D1E1CE8CE1}"/>
    <cellStyle name="Bad 2" xfId="1391" hidden="1" xr:uid="{7BE2EDC8-75F4-4EF7-A9E4-1522352BD140}"/>
    <cellStyle name="Bad 2" xfId="1392" hidden="1" xr:uid="{00000AC0-D2D6-4004-B71C-843AF7345826}"/>
    <cellStyle name="Bad 2" xfId="1431" hidden="1" xr:uid="{6770128C-B6E3-4558-B71E-09FA6F976658}"/>
    <cellStyle name="Bad 2" xfId="1413" hidden="1" xr:uid="{6926DDE7-937B-4795-A258-1F5E3F021751}"/>
    <cellStyle name="Bad 2" xfId="1390" hidden="1" xr:uid="{F5984C8A-FD10-4D5E-BD51-8E40DBC3DF3C}"/>
    <cellStyle name="Bad 2" xfId="1360" hidden="1" xr:uid="{12BC68FF-093C-49BF-ACAB-23FC5DFDD240}"/>
    <cellStyle name="Bad 2" xfId="1403" hidden="1" xr:uid="{C158645C-F306-4DF9-8A6C-AFD3B42772AA}"/>
    <cellStyle name="Bad 2" xfId="1402" hidden="1" xr:uid="{23B7105B-E3F6-44CA-ADF5-1AF9E82F1456}"/>
    <cellStyle name="Bad 2" xfId="1380" hidden="1" xr:uid="{65DF5E4E-72A9-4A0D-90EB-783ACC98F535}"/>
    <cellStyle name="Bad 2" xfId="1389" hidden="1" xr:uid="{5C671268-0734-4D64-A581-6CDD7D854FDD}"/>
    <cellStyle name="Bad 2" xfId="1433" hidden="1" xr:uid="{DEC50042-3788-49C8-B65E-7FCBE8ED840A}"/>
    <cellStyle name="Bad 2" xfId="1418" hidden="1" xr:uid="{179BF54E-F577-4425-B509-4C5BF2FABF5E}"/>
    <cellStyle name="Bad 2" xfId="1337" hidden="1" xr:uid="{F8F9F270-18CD-4F63-9B57-B03EFDCC2A82}"/>
    <cellStyle name="Bad 2" xfId="1395" hidden="1" xr:uid="{1845B409-D0B1-4DC2-92B2-02DF47B4075D}"/>
    <cellStyle name="Bad 2" xfId="1375" hidden="1" xr:uid="{BB59942F-3739-42A4-A607-4559AC276E52}"/>
    <cellStyle name="Bad 2" xfId="1424" hidden="1" xr:uid="{F428AC3A-9449-4B67-9FE2-19B69B6C2743}"/>
    <cellStyle name="Bad 2" xfId="1400" hidden="1" xr:uid="{7F7BB80D-64E5-45B8-8375-3D8085098B45}"/>
    <cellStyle name="Bad 2" xfId="1421" hidden="1" xr:uid="{8F303A03-D123-4993-9542-DBECC935F6E2}"/>
    <cellStyle name="Bad 2" xfId="1435" hidden="1" xr:uid="{655FD3B2-6F26-4B95-925F-B125337A42B9}"/>
    <cellStyle name="Bad 2" xfId="1416" hidden="1" xr:uid="{1C6F869D-4BBC-40EC-9BAC-AA835F697F8E}"/>
    <cellStyle name="Bad 2" xfId="1365" hidden="1" xr:uid="{1F352849-6C8F-4305-8CB1-8211FDDEDFDE}"/>
    <cellStyle name="Bad 2" xfId="1460" hidden="1" xr:uid="{24196383-8245-4D17-B928-B92BEC278CAF}"/>
    <cellStyle name="Bad 2" xfId="1466" hidden="1" xr:uid="{CCC19C56-CD49-421E-A7E3-B73618C823BA}"/>
    <cellStyle name="Bad 2" xfId="1449" hidden="1" xr:uid="{108337E5-4DAB-48A0-8F1C-67A201BBCE94}"/>
    <cellStyle name="Bad 2" xfId="1454" hidden="1" xr:uid="{78296AFD-4E6E-41AA-8FC9-8B6BAECBBC73}"/>
    <cellStyle name="Bad 2" xfId="1487" hidden="1" xr:uid="{165B799C-1E7C-4D84-A504-E5E347878104}"/>
    <cellStyle name="Bad 2" xfId="1477" hidden="1" xr:uid="{680CE331-8D66-471D-9073-B3CF5BF37647}"/>
    <cellStyle name="Bad 2" xfId="1447" hidden="1" xr:uid="{A63E5BAA-5CB8-45DE-B29B-FE0F48C54C78}"/>
    <cellStyle name="Bad 2" xfId="1479" hidden="1" xr:uid="{1D1E4AF8-E3D9-4F4D-A9CE-15DE0075A846}"/>
    <cellStyle name="Bad 2" xfId="1548" hidden="1" xr:uid="{FA5FA143-CE7F-4BCB-B29D-CB4FE0410820}"/>
    <cellStyle name="Bad 2" xfId="1517" hidden="1" xr:uid="{AFB3C86A-BEC6-4859-965B-F7CE36E6FCB2}"/>
    <cellStyle name="Bad 2" xfId="1529" hidden="1" xr:uid="{A72039B8-9101-48D8-9C92-518BCF186F67}"/>
    <cellStyle name="Bad 2" xfId="1593" hidden="1" xr:uid="{81127285-A6F2-443B-8973-A40BC84BC11B}"/>
    <cellStyle name="Bad 2" xfId="1567" hidden="1" xr:uid="{5D79A346-131B-4C98-8FCC-0F335F1444DF}"/>
    <cellStyle name="Bad 2" xfId="1514" hidden="1" xr:uid="{5380807A-0C77-4C01-A3E9-AA29161C3665}"/>
    <cellStyle name="Bad 2" xfId="1572" hidden="1" xr:uid="{34932A4E-DB98-442D-A680-5FD041A54238}"/>
    <cellStyle name="Bad 2" xfId="1577" hidden="1" xr:uid="{9E3F6845-976F-46A5-A97F-6412DDAABB74}"/>
    <cellStyle name="Bad 2" xfId="1537" hidden="1" xr:uid="{C7888FE2-1033-41FB-B7B9-4676963A80FA}"/>
    <cellStyle name="Bad 2" xfId="1540" hidden="1" xr:uid="{852FC30F-D699-403F-AB37-0B59126689F1}"/>
    <cellStyle name="Bad 2" xfId="1319" hidden="1" xr:uid="{414ADC9A-529C-4846-9A9E-2AD396EEAF9B}"/>
    <cellStyle name="Bad 2" xfId="1386" hidden="1" xr:uid="{2AEC6FA2-B937-459B-9929-88EFE1463B81}"/>
    <cellStyle name="Bad 2" xfId="1397" hidden="1" xr:uid="{20AEB3B5-B5F2-495B-A716-5A72AD1127BA}"/>
    <cellStyle name="Bad 2" xfId="1354" hidden="1" xr:uid="{1BB395E5-FE61-422A-8C1B-D4FA3868379B}"/>
    <cellStyle name="Bad 2" xfId="1398" hidden="1" xr:uid="{EB33CE16-748E-481F-BF4F-E3A0352418A1}"/>
    <cellStyle name="Bad 2" xfId="1378" hidden="1" xr:uid="{66477AE7-DCEB-48AD-8A43-5F187A0455BD}"/>
    <cellStyle name="Bad 2" xfId="1346" hidden="1" xr:uid="{97F9EC46-CAEC-4F36-BD6A-B2DAECAA8040}"/>
    <cellStyle name="Bad 2" xfId="1423" hidden="1" xr:uid="{DF1AC154-8E03-47DB-8FB9-10EA98AE7945}"/>
    <cellStyle name="Bad 2" xfId="1370" hidden="1" xr:uid="{C515BE5B-FAC0-4F42-B60C-68217B8C888D}"/>
    <cellStyle name="Bad 2" xfId="1419" hidden="1" xr:uid="{B481F7E4-61D1-4172-BAD7-9004BF02E064}"/>
    <cellStyle name="Bad 2" xfId="1417" hidden="1" xr:uid="{E8CA3F7F-321F-4E99-9198-63C758EF3EAB}"/>
    <cellStyle name="Bad 2" xfId="1427" hidden="1" xr:uid="{8C2D0607-2ECE-4A7B-BC7B-49E4FB51EDA0}"/>
    <cellStyle name="Bad 2" xfId="1333" hidden="1" xr:uid="{8D77821D-DF10-4F59-B736-07D7CE2C9C4B}"/>
    <cellStyle name="Bad 2" xfId="1335" hidden="1" xr:uid="{EF126664-D3D7-448F-BAF7-0B731747CBAC}"/>
    <cellStyle name="Bad 2" xfId="1327" hidden="1" xr:uid="{BFE366CD-C3FB-402D-802C-18B4B67DAEC7}"/>
    <cellStyle name="Bad 2" xfId="1388" hidden="1" xr:uid="{0741813B-0475-4D0D-97A5-51B3580B43F7}"/>
    <cellStyle name="Bad 2" xfId="1342" hidden="1" xr:uid="{B82CA14D-B92F-47CA-9C35-5A9D04F34828}"/>
    <cellStyle name="Bad 2" xfId="1405" hidden="1" xr:uid="{B887CCAB-B251-4C48-BDA5-C7704AD5D41A}"/>
    <cellStyle name="Bad 2" xfId="1383" hidden="1" xr:uid="{2B4A3DF2-4976-4046-840E-5195C2C1AA81}"/>
    <cellStyle name="Bad 2" xfId="1429" hidden="1" xr:uid="{CDA3C333-2947-4168-B9DC-AD0D72F9206D}"/>
    <cellStyle name="Bad 2" xfId="1359" hidden="1" xr:uid="{FCD92E6A-2730-4C72-A890-5403C6B7FA25}"/>
    <cellStyle name="Bad 2" xfId="1377" hidden="1" xr:uid="{C9593A6D-0C96-48EF-A33E-1A2879CE3EDD}"/>
    <cellStyle name="Bad 2" xfId="1344" hidden="1" xr:uid="{68417B20-3F7B-4AEE-A790-EF06A397AD7D}"/>
    <cellStyle name="Bad 2" xfId="1357" hidden="1" xr:uid="{CFF8A938-AB82-4C94-B75A-DF1DDD258868}"/>
    <cellStyle name="Bad 2" xfId="1422" hidden="1" xr:uid="{A736B2FE-20AC-40CC-9F5E-5050EABFFEFA}"/>
    <cellStyle name="Bad 2" xfId="1396" hidden="1" xr:uid="{6335839B-A2B9-4AA4-AA4C-4577CDC99391}"/>
    <cellStyle name="Bad 2" xfId="1341" hidden="1" xr:uid="{C0D399A5-691A-4B7E-AB58-0094CB3C30BC}"/>
    <cellStyle name="Bad 2" xfId="1401" hidden="1" xr:uid="{D51BE9E2-6299-42BF-995E-59CB469968CB}"/>
    <cellStyle name="Bad 2" xfId="1406" hidden="1" xr:uid="{76963F3D-615F-46BC-B264-63CBA03917E9}"/>
    <cellStyle name="Bad 2" xfId="1366" hidden="1" xr:uid="{53A401D4-8C04-436B-B098-7E02EF8F9971}"/>
    <cellStyle name="Bad 2" xfId="1407" hidden="1" xr:uid="{28DC71F7-0A8F-4972-9CC9-E2FA14C39D73}"/>
    <cellStyle name="Bad 2" xfId="1252" hidden="1" xr:uid="{301B7AA7-42B3-4CDB-95F5-6EC26CB62706}"/>
    <cellStyle name="Bad 2" xfId="985" hidden="1" xr:uid="{7096B996-D9BF-4978-BF69-685554B831B4}"/>
    <cellStyle name="Bad 2" xfId="331" hidden="1" xr:uid="{AB5FC6D8-C949-43ED-9163-682AF2517D78}"/>
    <cellStyle name="Bad 2" xfId="1030" hidden="1" xr:uid="{F9802771-D991-4645-8F8F-BC86428FDF90}"/>
    <cellStyle name="Bad 2" xfId="1369" hidden="1" xr:uid="{DA08FB72-8F69-4AD9-BBAA-F17A088EDA22}"/>
    <cellStyle name="Bad 2" xfId="342" hidden="1" xr:uid="{796BE0A7-0B17-440B-8218-4D1AE67DAAFF}"/>
    <cellStyle name="Bad 2" xfId="527" hidden="1" xr:uid="{D38A9B44-48EA-4BD2-8276-21C51E54EBD3}"/>
    <cellStyle name="Bad 2" xfId="755" hidden="1" xr:uid="{B64180F4-AAF6-40F4-B1A9-72A5A7026E79}"/>
    <cellStyle name="Bad 2" xfId="693" hidden="1" xr:uid="{BC2AFE54-BEAF-44B5-A426-3DF6827FC2F8}"/>
    <cellStyle name="Beregning 2" xfId="506" xr:uid="{45E128BF-E80B-4E05-AB6F-40149C871F5B}"/>
    <cellStyle name="Beregning 3" xfId="194" xr:uid="{67434277-131F-47FF-BBDB-9344EF483C90}"/>
    <cellStyle name="Check Cell" xfId="36" xr:uid="{F8DBDE30-5D70-44D9-975A-9D5417A7550F}"/>
    <cellStyle name="Check Cell 2" xfId="345" xr:uid="{E38EC7E0-8BB3-49FC-BB59-E3BBE2AE027A}"/>
    <cellStyle name="Dårlig" xfId="17" builtinId="27" customBuiltin="1"/>
    <cellStyle name="Explanatory Text" xfId="37" xr:uid="{61038105-A16F-490E-B765-55781FF9BD59}"/>
    <cellStyle name="Explanatory Text 2" xfId="346" xr:uid="{397E118F-BF71-49AF-B462-2697E0F461DE}"/>
    <cellStyle name="Forklarende tekst 2" xfId="655" xr:uid="{0E7611D0-8E44-4E79-9558-79782500F192}"/>
    <cellStyle name="God 2" xfId="341" hidden="1" xr:uid="{0FF73CF0-96FA-4548-9969-5BCC642511A1}"/>
    <cellStyle name="God 2" xfId="507" xr:uid="{89FA3A65-7B07-4FD3-A15C-39C015DB5EB0}"/>
    <cellStyle name="God 2 2" xfId="1754" hidden="1" xr:uid="{29A9805F-72DF-424F-9BF0-DECE081AFA05}"/>
    <cellStyle name="God 2 2" xfId="1836" hidden="1" xr:uid="{3BE0DB15-952D-45B7-B318-156F01E02640}"/>
    <cellStyle name="God 2 2" xfId="1838" hidden="1" xr:uid="{6B92B579-82CD-416D-8D2A-3CC43C74720C}"/>
    <cellStyle name="God 2 2" xfId="1842" hidden="1" xr:uid="{EF195297-F073-48E3-A013-90B65B8DD215}"/>
    <cellStyle name="God 2 2" xfId="1844" hidden="1" xr:uid="{68433DF7-95C1-4C2C-9486-32DA5AA63BF8}"/>
    <cellStyle name="God 2 2" xfId="1845" hidden="1" xr:uid="{B9309209-0058-4F34-A631-BA3B30F64961}"/>
    <cellStyle name="God 2 2" xfId="1485" hidden="1" xr:uid="{CFEDC472-2831-4FDC-8A9E-BF0C3544A5B0}"/>
    <cellStyle name="God 2 2" xfId="1840" hidden="1" xr:uid="{144E256D-F9ED-4106-AAA9-876B40D8B7A2}"/>
    <cellStyle name="God 2 2" xfId="1604" hidden="1" xr:uid="{54FFFCF7-BB47-4853-BAE2-55052EB2EC82}"/>
    <cellStyle name="God 2 2" xfId="1606" hidden="1" xr:uid="{473CC1D1-9B26-4386-83E5-C5655445B4EA}"/>
    <cellStyle name="God 2 2" xfId="1607" hidden="1" xr:uid="{ED79A9DC-C233-4B05-9F60-36CC22019D05}"/>
    <cellStyle name="God 2 2" xfId="1448" hidden="1" xr:uid="{E0F08F08-95CB-45AC-9A38-C3824EF5A34E}"/>
    <cellStyle name="God 2 2" xfId="1635" hidden="1" xr:uid="{3468240A-E99A-4F0A-B387-98264F29F16C}"/>
    <cellStyle name="God 2 2" xfId="1717" hidden="1" xr:uid="{4924B27E-1182-4F8D-9C25-CDE5A84CD3F3}"/>
    <cellStyle name="God 2 2" xfId="1719" hidden="1" xr:uid="{45C3CBF0-E3B9-45A6-9C63-EA36F5639227}"/>
    <cellStyle name="God 2 2" xfId="1721" hidden="1" xr:uid="{66A203A6-DE57-460F-B6B1-FF4C60552375}"/>
    <cellStyle name="God 2 2" xfId="1723" hidden="1" xr:uid="{62E009EE-8E35-4D26-BBE4-5A936E687816}"/>
    <cellStyle name="God 2 2" xfId="1725" hidden="1" xr:uid="{5C8F6188-28E2-49FD-B106-EAEAB331B2B9}"/>
    <cellStyle name="God 2 2" xfId="1726" hidden="1" xr:uid="{F420DA40-FA3E-439E-85D1-A31AE0A497DE}"/>
    <cellStyle name="God 2 2" xfId="1464" hidden="1" xr:uid="{51DB531C-E68A-48CF-A9E9-9AEF802A562A}"/>
    <cellStyle name="God 2 2" xfId="1436" hidden="1" xr:uid="{6628BDAD-FAED-47F2-9ABB-455DA7DC1DAD}"/>
    <cellStyle name="God 2 2" xfId="1437" hidden="1" xr:uid="{B1E778B3-BCCA-4F5B-8EAA-44C03FFA0215}"/>
    <cellStyle name="God 2 2" xfId="1516" hidden="1" xr:uid="{ABCAD717-8ED0-4F46-9B6B-1904795EF40E}"/>
    <cellStyle name="God 2 2" xfId="1598" hidden="1" xr:uid="{EC900272-EC9F-4755-9F75-E8D8C1DCB0F6}"/>
    <cellStyle name="God 2 2" xfId="1600" hidden="1" xr:uid="{733FA916-90B4-4849-9699-0275C87F37CC}"/>
    <cellStyle name="God 2 2" xfId="1602" hidden="1" xr:uid="{89E06214-A759-48E3-9EB5-1F8104C8D1E7}"/>
    <cellStyle name="God 2 2" xfId="1430" hidden="1" xr:uid="{AA201BFF-C204-446F-A994-2990270605AC}"/>
    <cellStyle name="God 2 2" xfId="1432" hidden="1" xr:uid="{4800D830-D378-4A93-A4A9-62EECB2935A7}"/>
    <cellStyle name="God 2 2" xfId="1434" hidden="1" xr:uid="{4F6BDD58-9F21-4032-BFCA-3BC41B9B7ED8}"/>
    <cellStyle name="God 2 2" xfId="1428" hidden="1" xr:uid="{56756B16-F5A6-4281-9541-1B02B4D11153}"/>
    <cellStyle name="God 2 2" xfId="1343" hidden="1" xr:uid="{53C79657-084C-468C-8F00-BB887420D4C7}"/>
    <cellStyle name="God 3" xfId="326" hidden="1" xr:uid="{50B7E005-A2FB-4024-9A98-574F20FF77A3}"/>
    <cellStyle name="God 3" xfId="654" hidden="1" xr:uid="{47974B9D-F1E3-4697-84E6-C4C3B3B72CE7}"/>
    <cellStyle name="God 3" xfId="815" hidden="1" xr:uid="{D50732E0-81DE-41BD-BEA0-B0F947BFDBA6}"/>
    <cellStyle name="God 3" xfId="1137" hidden="1" xr:uid="{B0A31CAA-8FC0-4175-92C3-3593E1AC0994}"/>
    <cellStyle name="God 3" xfId="358" hidden="1" xr:uid="{BAFA6C72-787F-4DDA-92BF-D2F98CCA0E64}"/>
    <cellStyle name="God 3" xfId="1273" hidden="1" xr:uid="{08CA472E-CD55-4B33-948B-35D5E817C3CA}"/>
    <cellStyle name="God 3" xfId="878" hidden="1" xr:uid="{44FF7326-DF8C-4E21-B961-58392CE57414}"/>
    <cellStyle name="God 3" xfId="195" xr:uid="{3EED1B4A-11DB-41E9-B004-B5D8354B17A8}"/>
    <cellStyle name="God 3 2" xfId="1483" hidden="1" xr:uid="{47829577-16E6-444F-9C0A-C454E1C05A7B}"/>
    <cellStyle name="God 3 2" xfId="1446" hidden="1" xr:uid="{D753349C-5B90-449B-9DB7-CED16500378B}"/>
    <cellStyle name="God 3 2" xfId="1677" hidden="1" xr:uid="{2E78F620-0212-436D-9F95-8B856CA53637}"/>
    <cellStyle name="God 3 2" xfId="1639" hidden="1" xr:uid="{9C06A8D5-20C4-4461-8557-7B401B9A3F99}"/>
    <cellStyle name="God 3 2" xfId="1715" hidden="1" xr:uid="{F794E302-5F67-43DA-A1E2-5D3B0E1E56A9}"/>
    <cellStyle name="God 3 2" xfId="1657" hidden="1" xr:uid="{C7725188-B6D1-4EBD-AEAE-F2E0B1D5752C}"/>
    <cellStyle name="God 3 2" xfId="1671" hidden="1" xr:uid="{CCAE2FD1-527E-4B20-93ED-3EAD3C07F329}"/>
    <cellStyle name="God 3 2" xfId="1704" hidden="1" xr:uid="{A3CCCEE1-5FE9-4487-8DFC-8C741E872C72}"/>
    <cellStyle name="God 3 2" xfId="1630" hidden="1" xr:uid="{427D9625-7AA6-4F18-B3FA-D16C067938E8}"/>
    <cellStyle name="God 3 2" xfId="1664" hidden="1" xr:uid="{957A8ADD-10E1-4BFD-87F3-CA1B3388ED51}"/>
    <cellStyle name="God 3 2" xfId="1613" hidden="1" xr:uid="{71C8AF05-289D-4CC2-83C2-6147722FC745}"/>
    <cellStyle name="God 3 2" xfId="1698" hidden="1" xr:uid="{877ADA68-B552-4220-9154-B91473104727}"/>
    <cellStyle name="God 3 2" xfId="1614" hidden="1" xr:uid="{5E76AE22-DD0C-4C1E-AABF-D0D2AF4088EB}"/>
    <cellStyle name="God 3 2" xfId="1661" hidden="1" xr:uid="{52204411-50CA-42DB-97E3-C9732ED13D3B}"/>
    <cellStyle name="God 3 2" xfId="1705" hidden="1" xr:uid="{03FF6E60-A4CC-4B16-9271-97D145E1B648}"/>
    <cellStyle name="God 3 2" xfId="1701" hidden="1" xr:uid="{879398BB-A293-49B2-91A4-980E33677084}"/>
    <cellStyle name="God 3 2" xfId="1611" hidden="1" xr:uid="{64CA662D-1E2C-46DA-88C4-585479913D7A}"/>
    <cellStyle name="God 3 2" xfId="1672" hidden="1" xr:uid="{2E59E2B4-A51C-440A-BDC3-4FF781BD0CF2}"/>
    <cellStyle name="God 3 2" xfId="1640" hidden="1" xr:uid="{D88A73FD-665B-41BC-86B2-2AF215EB7129}"/>
    <cellStyle name="God 3 2" xfId="1622" hidden="1" xr:uid="{BC825DD6-472B-480A-9BFA-39B59BBCECA3}"/>
    <cellStyle name="God 3 2" xfId="1674" hidden="1" xr:uid="{DBCADBD3-67B6-453A-B817-75EF6924BC76}"/>
    <cellStyle name="God 3 2" xfId="1623" hidden="1" xr:uid="{0988E201-BE9A-418C-BCE3-BCB51C3042F1}"/>
    <cellStyle name="God 3 2" xfId="1652" hidden="1" xr:uid="{0318673E-92C5-450C-9BC0-EB11C669CD39}"/>
    <cellStyle name="God 3 2" xfId="1615" hidden="1" xr:uid="{A7ED007A-FB7A-40A4-9C38-ACC15FB5097E}"/>
    <cellStyle name="God 3 2" xfId="1632" hidden="1" xr:uid="{DC33011B-BE30-4ABE-BF8A-64E825CBA75A}"/>
    <cellStyle name="God 3 2" xfId="1644" hidden="1" xr:uid="{A1F9F746-E27D-406D-949E-63562DD0B641}"/>
    <cellStyle name="God 3 2" xfId="1653" hidden="1" xr:uid="{64FE37E1-18D4-4878-B81E-7953449F574A}"/>
    <cellStyle name="God 3 2" xfId="1628" hidden="1" xr:uid="{D8D6DB35-E980-4F7A-AC9C-86CCE6CD1D5B}"/>
    <cellStyle name="God 3 2" xfId="1617" hidden="1" xr:uid="{772230D6-918F-4F64-94E8-5D7D534CA222}"/>
    <cellStyle name="God 3 2" xfId="1646" hidden="1" xr:uid="{D44B7950-9B71-45CB-B2E0-4883DE563E34}"/>
    <cellStyle name="God 3 2" xfId="1658" hidden="1" xr:uid="{01C55183-F5C5-424A-B69D-5696F1906771}"/>
    <cellStyle name="God 3 2" xfId="1624" hidden="1" xr:uid="{64039348-F1DA-4F80-83A1-37B24FDC1BC5}"/>
    <cellStyle name="God 3 2" xfId="1643" hidden="1" xr:uid="{67304B8A-7794-45D3-8AB2-519E51A51659}"/>
    <cellStyle name="God 3 2" xfId="1631" hidden="1" xr:uid="{3C4A0101-5FBD-4509-A9A7-5F0A4D8E531B}"/>
    <cellStyle name="God 3 2" xfId="1684" hidden="1" xr:uid="{D4CA902B-C163-47B4-A062-D59C59DA6B94}"/>
    <cellStyle name="God 3 2" xfId="1637" hidden="1" xr:uid="{0E4775DD-2E90-4176-BA70-B80CE0399790}"/>
    <cellStyle name="God 3 2" xfId="1675" hidden="1" xr:uid="{D8F72FE7-6D23-482A-9F1B-6534517D14A0}"/>
    <cellStyle name="God 3 2" xfId="1649" hidden="1" xr:uid="{5E9DE220-BA5B-4417-8E01-6C2756BE85BB}"/>
    <cellStyle name="God 3 2" xfId="1702" hidden="1" xr:uid="{EA8D8CF1-998E-471F-A60E-E19A767331C3}"/>
    <cellStyle name="God 3 2" xfId="1626" hidden="1" xr:uid="{C5081BE7-6D21-4BDA-87A9-EF9AA93570B4}"/>
    <cellStyle name="God 3 2" xfId="1694" hidden="1" xr:uid="{C4FAE479-74BF-4807-8D5B-1A2C3B5A7926}"/>
    <cellStyle name="God 3 2" xfId="1689" hidden="1" xr:uid="{7C16E115-5C6A-4B3F-B8F5-37BE545F1E5C}"/>
    <cellStyle name="God 3 2" xfId="1669" hidden="1" xr:uid="{DB235239-AB4F-4733-BB48-5CD3DC0DEC5B}"/>
    <cellStyle name="God 3 2" xfId="1619" hidden="1" xr:uid="{BFD7A99C-06B8-4FBF-86A9-AABF69209182}"/>
    <cellStyle name="God 3 2" xfId="1666" hidden="1" xr:uid="{D4665007-826B-43B8-A94B-7A04D8301C59}"/>
    <cellStyle name="God 3 2" xfId="1616" hidden="1" xr:uid="{62767FE7-C884-46D4-A196-EA2CA07D2CFC}"/>
    <cellStyle name="God 3 2" xfId="1700" hidden="1" xr:uid="{3C903337-C268-4528-8336-673A493AA1ED}"/>
    <cellStyle name="God 3 2" xfId="1699" hidden="1" xr:uid="{B343B2D4-8EE8-4393-B199-E8F235584BA4}"/>
    <cellStyle name="God 3 2" xfId="1486" hidden="1" xr:uid="{5BBB2884-7618-4A85-A7BC-9AA99880A6A6}"/>
    <cellStyle name="God 3 2" xfId="1453" hidden="1" xr:uid="{931D033E-6459-4357-84DA-7BEE19D8EB91}"/>
    <cellStyle name="God 3 2" xfId="1456" hidden="1" xr:uid="{7D1C03A5-A997-4189-9864-7C6EC4112DD6}"/>
    <cellStyle name="God 3 2" xfId="1469" hidden="1" xr:uid="{BCF3C63C-8687-4A27-8689-D3A261079C54}"/>
    <cellStyle name="God 3 2" xfId="1476" hidden="1" xr:uid="{41D15426-7E5A-48CE-A01A-77A0CA125930}"/>
    <cellStyle name="God 3 2" xfId="1482" hidden="1" xr:uid="{7C99E4EB-AA37-400F-95C7-135927C5BF2E}"/>
    <cellStyle name="God 3 2" xfId="1444" hidden="1" xr:uid="{B579140F-1626-44F2-84B2-226A49D6A1FB}"/>
    <cellStyle name="God 3 2" xfId="1796" hidden="1" xr:uid="{DD18A304-52FE-4F33-BF32-356C958E7C1B}"/>
    <cellStyle name="God 3 2" xfId="1758" hidden="1" xr:uid="{1E21EA46-B7CF-4F33-9C8F-8C1BE8A29942}"/>
    <cellStyle name="God 3 2" xfId="1776" hidden="1" xr:uid="{51A24ACA-09AC-49A1-B176-4FEF50B49EAB}"/>
    <cellStyle name="God 3 2" xfId="1790" hidden="1" xr:uid="{0B97AD02-3B44-47CC-A959-E54D45CB91C6}"/>
    <cellStyle name="God 3 2" xfId="1823" hidden="1" xr:uid="{81925614-86D3-4DF2-9EAE-08AF01075854}"/>
    <cellStyle name="God 3 2" xfId="1749" hidden="1" xr:uid="{6D3CA717-73A0-4019-ACF8-ACEA4A223229}"/>
    <cellStyle name="God 3 2" xfId="1783" hidden="1" xr:uid="{46BD3DB8-3859-4B03-A3BC-DCA0ACBECFA3}"/>
    <cellStyle name="God 3 2" xfId="1732" hidden="1" xr:uid="{29F27AE4-27BE-4AD5-8E95-5B4FE709F205}"/>
    <cellStyle name="God 3 2" xfId="1817" hidden="1" xr:uid="{DCF8E415-CF07-4523-8D58-896D59A7BFBA}"/>
    <cellStyle name="God 3 2" xfId="1737" hidden="1" xr:uid="{F863EAFB-6E36-436A-B33E-7ADF9DF00A1D}"/>
    <cellStyle name="God 3 2" xfId="1733" hidden="1" xr:uid="{5E69B2A6-50F9-48C9-A0BB-C75CDDDB0157}"/>
    <cellStyle name="God 3 2" xfId="1780" hidden="1" xr:uid="{9FD8C96B-15D1-4CED-8409-408823F21160}"/>
    <cellStyle name="God 3 2" xfId="1824" hidden="1" xr:uid="{A99A3FD0-F520-4650-B888-A42E4A444D6A}"/>
    <cellStyle name="God 3 2" xfId="1820" hidden="1" xr:uid="{F725F85F-D6CC-4942-AE11-CE951F51D44E}"/>
    <cellStyle name="God 3 2" xfId="1730" hidden="1" xr:uid="{060A8B82-DE0F-451D-A612-8BCDFD1E45AC}"/>
    <cellStyle name="God 3 2" xfId="1791" hidden="1" xr:uid="{BFF9A226-94BA-489F-8481-072E93F2090A}"/>
    <cellStyle name="God 3 2" xfId="1759" hidden="1" xr:uid="{56989F29-343F-4560-89F3-C0C93B73EEF2}"/>
    <cellStyle name="God 3 2" xfId="1793" hidden="1" xr:uid="{A35B5A6B-1B97-46C9-8A0E-A24948364D70}"/>
    <cellStyle name="God 3 2" xfId="1742" hidden="1" xr:uid="{BE948F04-F178-4A25-BEB8-B5B1007FB3CD}"/>
    <cellStyle name="God 3 2" xfId="1771" hidden="1" xr:uid="{0180C38A-3707-49E2-B07D-94A0DEBE137A}"/>
    <cellStyle name="God 3 2" xfId="1734" hidden="1" xr:uid="{9C1A07A8-005F-4BCB-8D1E-CCBB689AF835}"/>
    <cellStyle name="God 3 2" xfId="1751" hidden="1" xr:uid="{1561E698-1A85-4B71-B78D-16AF630FB52C}"/>
    <cellStyle name="God 3 2" xfId="1763" hidden="1" xr:uid="{5B1CD373-90E8-46C9-A32A-35CF38C527BA}"/>
    <cellStyle name="God 3 2" xfId="1772" hidden="1" xr:uid="{84E94284-BA83-4B63-984E-E3E8C1AEA938}"/>
    <cellStyle name="God 3 2" xfId="1781" hidden="1" xr:uid="{3F8B6476-D22C-4544-8B37-FE71054B4D25}"/>
    <cellStyle name="God 3 2" xfId="1747" hidden="1" xr:uid="{75F85A1A-B4A5-4E55-BC35-8EAAE8CBDAEE}"/>
    <cellStyle name="God 3 2" xfId="1736" hidden="1" xr:uid="{E7904089-6DA9-492E-8187-AFB64E86FB92}"/>
    <cellStyle name="God 3 2" xfId="1765" hidden="1" xr:uid="{592E2B32-A422-4AB2-8E21-E542F9CFF26E}"/>
    <cellStyle name="God 3 2" xfId="1777" hidden="1" xr:uid="{5A7370D9-A17D-4FB4-AD7C-57B6BFB851C4}"/>
    <cellStyle name="God 3 2" xfId="1743" hidden="1" xr:uid="{D8D9D355-4D50-4653-B0D5-3DABFE20A67C}"/>
    <cellStyle name="God 3 2" xfId="1762" hidden="1" xr:uid="{6077B7B0-8E19-4FD7-A529-E0592C0D296D}"/>
    <cellStyle name="God 3 2" xfId="1750" hidden="1" xr:uid="{3E610CF5-4624-443C-8CCE-50B6C15A57F5}"/>
    <cellStyle name="God 3 2" xfId="1756" hidden="1" xr:uid="{B17F61C6-4628-48CB-B34C-8FA88C885BC8}"/>
    <cellStyle name="God 3 2" xfId="1794" hidden="1" xr:uid="{6FC94B63-4183-4F7B-948B-2376A380FD34}"/>
    <cellStyle name="God 3 2" xfId="1768" hidden="1" xr:uid="{98C61DB6-6FD5-4A23-8D1D-2F59C70B503E}"/>
    <cellStyle name="God 3 2" xfId="1821" hidden="1" xr:uid="{8B1B10C4-B2D3-4C4B-B42B-44EC2E3C4157}"/>
    <cellStyle name="God 3 2" xfId="1745" hidden="1" xr:uid="{2E79FDA4-C383-4E95-A01D-6B9D3E49140D}"/>
    <cellStyle name="God 3 2" xfId="1813" hidden="1" xr:uid="{B6DBB617-41E1-4060-9519-7495DA55BED8}"/>
    <cellStyle name="God 3 2" xfId="1808" hidden="1" xr:uid="{581C68E4-A947-4FD5-9181-B457D2D40DC3}"/>
    <cellStyle name="God 3 2" xfId="1766" hidden="1" xr:uid="{C1F348D5-6AB9-4238-9641-174182072A81}"/>
    <cellStyle name="God 3 2" xfId="1788" hidden="1" xr:uid="{BA1FA6A5-E087-4C20-A7E5-F441F30324D2}"/>
    <cellStyle name="God 3 2" xfId="1738" hidden="1" xr:uid="{F45485B0-F20A-4AF1-9EF6-13E8CDA3FD0D}"/>
    <cellStyle name="God 3 2" xfId="1785" hidden="1" xr:uid="{4CABBA8A-1126-4939-A413-E63A6F7DB3E8}"/>
    <cellStyle name="God 3 2" xfId="1735" hidden="1" xr:uid="{BF89779F-2FF6-4F8D-B422-31ED4E03B033}"/>
    <cellStyle name="God 3 2" xfId="1819" hidden="1" xr:uid="{8E0679EE-88D6-4D8C-82FA-50ABDC379E09}"/>
    <cellStyle name="God 3 2" xfId="1818" hidden="1" xr:uid="{7AD4A5D4-95F6-49BA-A6D5-8F2172285B5F}"/>
    <cellStyle name="God 3 2" xfId="1468" hidden="1" xr:uid="{0AEF55F5-E57F-4D7A-B9A7-05B46F723083}"/>
    <cellStyle name="God 3 2" xfId="1445" hidden="1" xr:uid="{9E34A3BF-6E32-4418-A18D-3A3EC4DD4997}"/>
    <cellStyle name="God 3 2" xfId="1462" hidden="1" xr:uid="{9FB426E8-35E2-4681-8729-C0E52890CBAC}"/>
    <cellStyle name="God 3 2" xfId="1465" hidden="1" xr:uid="{D7694329-E02F-474A-8707-DF6349A3A08F}"/>
    <cellStyle name="God 3 2" xfId="1484" hidden="1" xr:uid="{71DBBB32-D1AD-454A-8B0B-44DEC67237EE}"/>
    <cellStyle name="God 3 2" xfId="1451" hidden="1" xr:uid="{FADEEEA9-02DB-49DB-AE7D-D6E2723A1410}"/>
    <cellStyle name="God 3 2" xfId="1467" hidden="1" xr:uid="{A032F2CF-C1B7-4EB6-A6C3-BECC3AB6853F}"/>
    <cellStyle name="God 3 2" xfId="1803" hidden="1" xr:uid="{EC52AB30-2242-403E-9B05-55452E640386}"/>
    <cellStyle name="God 3 2" xfId="1741" hidden="1" xr:uid="{62B1A5D3-AD3B-446C-A4BB-66B07633EC4E}"/>
    <cellStyle name="God 3 2" xfId="1834" hidden="1" xr:uid="{FFD31512-E00F-474F-ADEE-515C11D0D94C}"/>
    <cellStyle name="God 3 2" xfId="1647" hidden="1" xr:uid="{44062BCC-C344-4955-B8C0-29D096BB8256}"/>
    <cellStyle name="God 3 2" xfId="1662" hidden="1" xr:uid="{C950487E-A890-478A-827F-A367A7F004CE}"/>
    <cellStyle name="God 3 2" xfId="1618" hidden="1" xr:uid="{4986D41E-DA21-4CCE-B533-C77B95594E06}"/>
    <cellStyle name="God 3 2" xfId="1558" hidden="1" xr:uid="{E2185A99-5828-4FA6-B2BD-1140F13FBD3C}"/>
    <cellStyle name="God 3 2" xfId="1520" hidden="1" xr:uid="{42A81666-DBBE-4EE4-868A-A19DB02EF868}"/>
    <cellStyle name="God 3 2" xfId="1538" hidden="1" xr:uid="{25A0FDDA-3C7F-42FC-AE2F-EC06CEB6E1B7}"/>
    <cellStyle name="God 3 2" xfId="1552" hidden="1" xr:uid="{1CB50D6D-60FD-465F-A501-B2E4578BBDA5}"/>
    <cellStyle name="God 3 2" xfId="1585" hidden="1" xr:uid="{4014560B-3F2E-48E0-BCB1-7E2C8AB87EDC}"/>
    <cellStyle name="God 3 2" xfId="1511" hidden="1" xr:uid="{752DEAEF-A7A3-4CF6-B3FD-EAD9BEEE7222}"/>
    <cellStyle name="God 3 2" xfId="1545" hidden="1" xr:uid="{6105EBA0-F364-4CEB-9094-1E7A9C520E1A}"/>
    <cellStyle name="God 3 2" xfId="1494" hidden="1" xr:uid="{80E8AF63-1C3D-4A81-9E6F-640E45372754}"/>
    <cellStyle name="God 3 2" xfId="1579" hidden="1" xr:uid="{5D84DDD0-0344-4C7E-AAE1-D058EBCC3D16}"/>
    <cellStyle name="God 3 2" xfId="1499" hidden="1" xr:uid="{066D23D6-6F74-44C0-8D78-71A5A0035DD0}"/>
    <cellStyle name="God 3 2" xfId="1495" hidden="1" xr:uid="{3D1C0B4C-9328-429C-ADD5-DD9F574252D2}"/>
    <cellStyle name="God 3 2" xfId="1542" hidden="1" xr:uid="{7A042DBD-1784-4916-BEDE-B3DBDBBBAE6C}"/>
    <cellStyle name="God 3 2" xfId="1586" hidden="1" xr:uid="{28DCA4CC-E88B-4F2E-AAC8-B6A1EE6E7AFA}"/>
    <cellStyle name="God 3 2" xfId="1582" hidden="1" xr:uid="{B4815FD4-9433-4EBA-B8A8-85C41AF9DE3E}"/>
    <cellStyle name="God 3 2" xfId="1492" hidden="1" xr:uid="{769D7242-CF76-4298-B0FF-DDD7A6091BBA}"/>
    <cellStyle name="God 3 2" xfId="1553" hidden="1" xr:uid="{FA9429CB-9725-4A7B-8473-4555496C9D5C}"/>
    <cellStyle name="God 3 2" xfId="1521" hidden="1" xr:uid="{FC26990A-F5CA-4514-9D08-6C8A7B4F93B8}"/>
    <cellStyle name="God 3 2" xfId="1503" hidden="1" xr:uid="{BFC1785D-1B39-48C7-A066-5E76BEA7E2BA}"/>
    <cellStyle name="God 3 2" xfId="1555" hidden="1" xr:uid="{2F4AD4A4-002A-492D-8369-2B0A4F5463F0}"/>
    <cellStyle name="God 3 2" xfId="1504" hidden="1" xr:uid="{0AB9A8C9-78ED-48D2-9530-DBDABAA681C6}"/>
    <cellStyle name="God 3 2" xfId="1533" hidden="1" xr:uid="{819EF1D2-D950-459E-9502-02DB3B4BDDA7}"/>
    <cellStyle name="God 3 2" xfId="1496" hidden="1" xr:uid="{593AEC6A-88D8-4371-8DB6-C99D3C066869}"/>
    <cellStyle name="God 3 2" xfId="1513" hidden="1" xr:uid="{82C36225-5217-4F5E-9377-3BFB5B5FB891}"/>
    <cellStyle name="God 3 2" xfId="1525" hidden="1" xr:uid="{E04D4442-6ED0-4C62-BEC3-70F6B0C419C2}"/>
    <cellStyle name="God 3 2" xfId="1534" hidden="1" xr:uid="{9FE179F7-D1CB-41C5-AE22-0AFE520C2FEF}"/>
    <cellStyle name="God 3 2" xfId="1543" hidden="1" xr:uid="{7AA1794C-C01A-4BC3-A5EC-8F4DFFB41221}"/>
    <cellStyle name="God 3 2" xfId="1509" hidden="1" xr:uid="{7A5D02FC-2E64-4E30-88C9-AEA49F928214}"/>
    <cellStyle name="God 3 2" xfId="1498" hidden="1" xr:uid="{3D14A12C-4254-49BA-A4C6-C5985B0BA6FC}"/>
    <cellStyle name="God 3 2" xfId="1527" hidden="1" xr:uid="{F20BC869-7064-4850-BBD5-AEDA8FD87C47}"/>
    <cellStyle name="God 3 2" xfId="1539" hidden="1" xr:uid="{33134D3B-D0DE-4F60-AE08-1401FA1D6E15}"/>
    <cellStyle name="God 3 2" xfId="1505" hidden="1" xr:uid="{F3871286-8F82-4B4F-9485-2F6BADB600CE}"/>
    <cellStyle name="God 3 2" xfId="1524" hidden="1" xr:uid="{F58483AE-F012-464E-86C9-961F481B90EC}"/>
    <cellStyle name="God 3 2" xfId="1512" hidden="1" xr:uid="{F10E17DD-2408-4D22-A09D-E4ECD286051D}"/>
    <cellStyle name="God 3 2" xfId="1518" hidden="1" xr:uid="{E0666808-2696-4A1A-A2D1-7814703F3E3C}"/>
    <cellStyle name="God 3 2" xfId="1556" hidden="1" xr:uid="{417BE2D5-55D5-40BC-B47D-9CD36A5CD7AF}"/>
    <cellStyle name="God 3 2" xfId="1530" hidden="1" xr:uid="{C775F8A1-9613-4DF6-9319-3F74EB44D5CD}"/>
    <cellStyle name="God 3 2" xfId="1583" hidden="1" xr:uid="{1D8CFAAF-F802-4F26-8A5A-B9522B877DF0}"/>
    <cellStyle name="God 3 2" xfId="1507" hidden="1" xr:uid="{56AA1012-2BC4-48BC-8A8E-416F64A55754}"/>
    <cellStyle name="God 3 2" xfId="1575" hidden="1" xr:uid="{56587398-39FB-4D5C-A2B1-18437BE68BD4}"/>
    <cellStyle name="God 3 2" xfId="1570" hidden="1" xr:uid="{80EBACD4-6C17-4BBE-A15E-855F07DF80EA}"/>
    <cellStyle name="God 3 2" xfId="1528" hidden="1" xr:uid="{8435EA17-AFD5-4A7E-A057-3E04EF4331C4}"/>
    <cellStyle name="God 3 2" xfId="1550" hidden="1" xr:uid="{3B9ACC36-7F7F-4123-9C08-CF6351D5F487}"/>
    <cellStyle name="God 3 2" xfId="1500" hidden="1" xr:uid="{CF48737E-A263-459F-8B98-3B74116EFB79}"/>
    <cellStyle name="God 3 2" xfId="1547" hidden="1" xr:uid="{F12DC534-4667-4B72-956B-83A99C5F3AF3}"/>
    <cellStyle name="God 3 2" xfId="1497" hidden="1" xr:uid="{903330AD-5D54-4FB5-AE4E-8B80CFFD614F}"/>
    <cellStyle name="God 3 2" xfId="1581" hidden="1" xr:uid="{3CD6AAF1-A355-4645-9AD7-23FC2208E89B}"/>
    <cellStyle name="God 3 2" xfId="1580" hidden="1" xr:uid="{6A374041-C7DE-4D8B-9FB7-AF05A6531DB7}"/>
    <cellStyle name="God 3 2" xfId="1474" hidden="1" xr:uid="{A9000DEB-3491-486F-A576-E225048A223F}"/>
    <cellStyle name="God 3 2" xfId="1450" hidden="1" xr:uid="{D3BDE5E4-4630-4DCB-980A-2C7B319E3CBC}"/>
    <cellStyle name="God 3 2" xfId="1488" hidden="1" xr:uid="{F04DF1D6-899E-4480-B41A-B212AD2EED72}"/>
    <cellStyle name="God 3 2" xfId="1458" hidden="1" xr:uid="{274A0DDD-02B0-44D9-9749-A322EC0912AD}"/>
    <cellStyle name="God 3 2" xfId="1470" hidden="1" xr:uid="{E1788093-46BB-4EDC-921E-A4AD7ADE6E19}"/>
    <cellStyle name="God 3 2" xfId="1565" hidden="1" xr:uid="{F7CFCCBF-EB9B-4FD3-B4C4-2E1992576634}"/>
    <cellStyle name="God 3 2" xfId="1596" hidden="1" xr:uid="{97688F30-28FD-4D10-9532-7123A2244617}"/>
    <cellStyle name="God 3 2" xfId="1353" hidden="1" xr:uid="{7DB4632F-AFC5-40CB-8ED4-6B91CC5EEFB1}"/>
    <cellStyle name="God 3 2" xfId="1362" hidden="1" xr:uid="{A6207C67-B955-4326-8059-BEC09995DE97}"/>
    <cellStyle name="God 3 2" xfId="1372" hidden="1" xr:uid="{689ECC6D-B972-4C74-8DCB-40CB4153CE91}"/>
    <cellStyle name="God 3 2" xfId="1336" hidden="1" xr:uid="{AA3ED89C-652B-4D94-95B1-14FFF17A94EF}"/>
    <cellStyle name="God 3 2" xfId="1324" hidden="1" xr:uid="{A7ED2BD1-F232-4D5B-927C-7AD61B206B99}"/>
    <cellStyle name="God 3 2" xfId="1355" hidden="1" xr:uid="{507B9951-C2B9-4F58-922A-AAA305447AB4}"/>
    <cellStyle name="God 3 2" xfId="1368" hidden="1" xr:uid="{50073E84-65D4-474C-8B23-E77CAA15062C}"/>
    <cellStyle name="God 3 2" xfId="1332" hidden="1" xr:uid="{78894DA8-8821-4A64-B1D6-5635BD95470A}"/>
    <cellStyle name="God 3 2" xfId="1352" hidden="1" xr:uid="{FAB8D2AB-E9E5-4E98-98A5-3134758971CC}"/>
    <cellStyle name="God 3 2" xfId="1339" hidden="1" xr:uid="{4B90D1A2-FFC3-462C-87A5-76D666A6D845}"/>
    <cellStyle name="God 3 2" xfId="1394" hidden="1" xr:uid="{D4708152-000D-4458-8769-76DDA3C0CDD9}"/>
    <cellStyle name="God 3 2" xfId="1345" hidden="1" xr:uid="{127CA8D7-F861-4289-824D-1E65806AE0C4}"/>
    <cellStyle name="God 3 2" xfId="1385" hidden="1" xr:uid="{E8313BA3-EDE5-41C4-83E9-BF12ACAE68D8}"/>
    <cellStyle name="God 3 2" xfId="1358" hidden="1" xr:uid="{23F3C881-A881-4336-9FA6-0032516EA132}"/>
    <cellStyle name="God 3 2" xfId="1412" hidden="1" xr:uid="{0651F85E-C15B-4217-BD77-99912688184E}"/>
    <cellStyle name="God 3 2" xfId="1334" hidden="1" xr:uid="{3A461BC6-54AF-4DFA-99A7-9E80D960FB2A}"/>
    <cellStyle name="God 3 2" xfId="1404" hidden="1" xr:uid="{1CD4408A-A487-4AAD-AABB-01DAE1B434F0}"/>
    <cellStyle name="God 3 2" xfId="1399" hidden="1" xr:uid="{D8034B53-25ED-4995-B8EB-62264D6C7A0E}"/>
    <cellStyle name="God 3 2" xfId="1356" hidden="1" xr:uid="{67DD2C3E-D608-4729-A4B1-2B310110E233}"/>
    <cellStyle name="God 3 2" xfId="1379" hidden="1" xr:uid="{BB74DE91-85F8-4B2A-B51F-982C240FA1C0}"/>
    <cellStyle name="God 3 2" xfId="1326" hidden="1" xr:uid="{A7F34E4F-CDDF-4EBC-BD73-B1AE4F7FFA30}"/>
    <cellStyle name="God 3 2" xfId="1376" hidden="1" xr:uid="{06CE12C1-00B2-4EF8-A0D8-FA9B94875371}"/>
    <cellStyle name="God 3 2" xfId="1323" hidden="1" xr:uid="{56BEA975-5D22-46CE-9D4A-02077F2FB1BF}"/>
    <cellStyle name="God 3 2" xfId="1410" hidden="1" xr:uid="{6E868A52-83BF-4CEA-9CAB-96948A9A552A}"/>
    <cellStyle name="God 3 2" xfId="1409" hidden="1" xr:uid="{F547EF7B-4556-4572-AA8B-3472F45F8A19}"/>
    <cellStyle name="God 3 2" xfId="1371" hidden="1" xr:uid="{77C8CFB2-56C6-484F-8FCA-24E15063B21E}"/>
    <cellStyle name="God 3 2" xfId="1415" hidden="1" xr:uid="{17C7CFD7-5F50-45C8-B022-A60C4F546640}"/>
    <cellStyle name="God 3 2" xfId="1411" hidden="1" xr:uid="{7DE48182-0595-462E-B060-6A922C57DDF1}"/>
    <cellStyle name="God 3 2" xfId="1317" hidden="1" xr:uid="{7AC745DF-1304-4433-AB41-89E5CD7E41B3}"/>
    <cellStyle name="God 3 2" xfId="1382" hidden="1" xr:uid="{4E6879C4-C615-464F-8958-1D396161CE4E}"/>
    <cellStyle name="God 3 2" xfId="1349" hidden="1" xr:uid="{9C9420F8-C32F-4200-936D-465E2DC7A076}"/>
    <cellStyle name="God 3 2" xfId="1330" hidden="1" xr:uid="{1F7FEDF6-D6AE-4898-B1A2-1400D7AB7EC6}"/>
    <cellStyle name="God 3 2" xfId="1384" hidden="1" xr:uid="{18373DA7-1FD7-446F-9035-296F84971D69}"/>
    <cellStyle name="God 3 2" xfId="1331" hidden="1" xr:uid="{7F8E44D2-B812-40B6-B103-193F27450324}"/>
    <cellStyle name="God 3 2" xfId="1361" hidden="1" xr:uid="{08D47272-664F-4F60-9C32-6B4F5C835D55}"/>
    <cellStyle name="God 3 2" xfId="1322" hidden="1" xr:uid="{7554427A-9ADA-4641-8832-128827485014}"/>
    <cellStyle name="God 3 2" xfId="1340" hidden="1" xr:uid="{A08D387D-1F70-4347-A7AD-E907569B7F7F}"/>
    <cellStyle name="God 3 2" xfId="1338" hidden="1" xr:uid="{048D63C5-BA48-47EC-B5C1-A3E50843E27D}"/>
    <cellStyle name="God 3 2" xfId="1374" hidden="1" xr:uid="{3D65C533-0870-4997-9D6A-4DD30F9E3C77}"/>
    <cellStyle name="God 3 2" xfId="1320" hidden="1" xr:uid="{E7220916-4455-4808-8C82-6C1DFA3050DD}"/>
    <cellStyle name="God 3 2" xfId="1408" hidden="1" xr:uid="{E66341E4-964E-4B39-80FE-4362072D9F7D}"/>
    <cellStyle name="God 3 2" xfId="1325" hidden="1" xr:uid="{672A1223-3287-4CC4-91ED-F0F0C58079C8}"/>
    <cellStyle name="God 3 2" xfId="1321" hidden="1" xr:uid="{59DFEB27-3510-4F74-AC22-83F3A24D6ED2}"/>
    <cellStyle name="God 3 2" xfId="1367" hidden="1" xr:uid="{2736EA0D-EA31-489F-A55C-0B18060D2179}"/>
    <cellStyle name="God 3 2" xfId="1381" hidden="1" xr:uid="{E3F9CE68-AA07-4336-966D-106826EE5793}"/>
    <cellStyle name="God 3 2" xfId="1414" hidden="1" xr:uid="{F8557FD0-CA12-4106-B3ED-EDA67E7938C3}"/>
    <cellStyle name="God 3 2" xfId="1347" hidden="1" xr:uid="{E4F31B87-CEF6-4FD1-8799-79AF619D080F}"/>
    <cellStyle name="God 3 2" xfId="1426" hidden="1" xr:uid="{4AFAC7E8-A2F9-43C4-9EAA-0C3BD014D749}"/>
    <cellStyle name="God 3 2" xfId="1387" hidden="1" xr:uid="{D970CE73-49BE-4DCB-BD01-6D01E423ECB5}"/>
    <cellStyle name="Heading 1" xfId="28" xr:uid="{7DE109C8-7580-4CD3-B2CD-F75D9DF1CECF}"/>
    <cellStyle name="Heading 1 2" xfId="337" xr:uid="{E93D5D56-B5B3-4C3F-8A13-9298C1A7DCBD}"/>
    <cellStyle name="Heading 2" xfId="29" xr:uid="{CC26F9A2-F26A-4290-ADA1-16CA03D4973A}"/>
    <cellStyle name="Heading 2 2" xfId="338" xr:uid="{39511AAB-6D12-4816-9746-2321DB840DCD}"/>
    <cellStyle name="Heading 3" xfId="30" xr:uid="{5D046C87-C642-4636-A579-224B6AF06003}"/>
    <cellStyle name="Heading 3 2" xfId="339" xr:uid="{83FD0E57-09CF-4D30-AB51-C3FA9C4EE993}"/>
    <cellStyle name="Heading 4" xfId="31" xr:uid="{A9FEB40F-396B-42B9-B907-5FA9F45B56FC}"/>
    <cellStyle name="Heading 4 2" xfId="340" xr:uid="{3887DFF9-F23B-4900-8277-9007584ED470}"/>
    <cellStyle name="Hyperkobling" xfId="3" builtinId="8"/>
    <cellStyle name="Hyperkobling 2" xfId="12" xr:uid="{BE16B724-9047-496C-A8CD-CC7443B5CD24}"/>
    <cellStyle name="Hyperkobling 2 2" xfId="201" xr:uid="{DD34D29E-BB33-4DAA-A2A1-17FD39E993AC}"/>
    <cellStyle name="Hyperkobling 3" xfId="24" xr:uid="{FA306DCD-8FE7-4022-97F2-51422033819E}"/>
    <cellStyle name="Hyperkobling 4" xfId="19" xr:uid="{D206E162-8D51-48BD-A67C-E3C9DCF97CAE}"/>
    <cellStyle name="Inndata 2" xfId="508" xr:uid="{9EF28C61-2025-4E13-BDA9-47107FED52B2}"/>
    <cellStyle name="Inndata 3" xfId="196" xr:uid="{D2B99933-FB23-4D2F-88EA-34F85AE9433E}"/>
    <cellStyle name="Koblet celle 2" xfId="509" xr:uid="{ED0208FF-1CE1-4678-9D09-5C413802C1FF}"/>
    <cellStyle name="Koblet celle 3" xfId="197" xr:uid="{D09C1D10-E2EE-4FE9-B346-51F13A7B16AE}"/>
    <cellStyle name="Komma" xfId="1" builtinId="3"/>
    <cellStyle name="Komma 2" xfId="15" xr:uid="{5D198E16-B38C-4DD5-8FC9-A30A92DFC153}"/>
    <cellStyle name="Komma 3" xfId="215" xr:uid="{772D41AC-3B06-412D-91A2-71F35A023FF0}"/>
    <cellStyle name="Komma 4" xfId="26" xr:uid="{4626A166-C38A-40E5-9B1E-65AB2D28E64D}"/>
    <cellStyle name="Komma 5" xfId="1846" xr:uid="{0E34BAA4-F71F-4C66-98CE-318BBA0D2E97}"/>
    <cellStyle name="Komma 6" xfId="1855" xr:uid="{B46C599B-0058-441F-B164-0A83A85BA22C}"/>
    <cellStyle name="Kontrollcelle 2" xfId="656" xr:uid="{CA16BF69-FB44-4B5F-83F1-1A9F2FAD6EF5}"/>
    <cellStyle name="Merknad 2" xfId="50" xr:uid="{C2EDD95A-B256-4ABC-99C7-342F8738628F}"/>
    <cellStyle name="Merknad 2 2" xfId="229" xr:uid="{13634343-15AE-4FF4-AA90-44ED99900A6C}"/>
    <cellStyle name="Merknad 2 2 2" xfId="540" xr:uid="{B2C65A7E-28F4-4D56-809B-6B56B1F5F866}"/>
    <cellStyle name="Merknad 2 3" xfId="155" xr:uid="{DC42E31A-FC95-4BE7-B981-C3DC915C5E8F}"/>
    <cellStyle name="Merknad 2 3 2" xfId="467" xr:uid="{F55B2EED-A58F-4D65-9168-22132A205DF1}"/>
    <cellStyle name="Merknad 2 4" xfId="359" xr:uid="{52F31D11-E190-4934-8D4A-E6F8AE080568}"/>
    <cellStyle name="Merknad 3" xfId="70" xr:uid="{F0571E78-E338-4D95-B6DC-FA6511159D13}"/>
    <cellStyle name="Merknad 3 2" xfId="230" xr:uid="{BAC9FC9B-B6E6-4B51-9E7E-489DB41DD3C3}"/>
    <cellStyle name="Merknad 3 2 2" xfId="541" xr:uid="{6BECFE94-613F-4916-950D-7DEF056CEB38}"/>
    <cellStyle name="Merknad 3 3" xfId="175" xr:uid="{42ED43EE-9026-4AE8-9389-80BF4EEBE52B}"/>
    <cellStyle name="Merknad 3 3 2" xfId="487" xr:uid="{B79C70BF-B81E-426C-B3F4-632E2C9AC81C}"/>
    <cellStyle name="Merknad 3 4" xfId="379" xr:uid="{850F1CB0-A52D-465E-B471-7A4A74096100}"/>
    <cellStyle name="Merknad 4" xfId="243" xr:uid="{7AECAC0C-E72F-42B2-BFA8-CEE3DC39685F}"/>
    <cellStyle name="Merknad 4 2" xfId="554" xr:uid="{19AC5E5F-B0E6-45F9-947F-33ACC45EF5E1}"/>
    <cellStyle name="Merknad 5" xfId="97" xr:uid="{B116062F-87C9-4661-A0D0-5E7C3B1C0A31}"/>
    <cellStyle name="Merknad 5 2" xfId="406" xr:uid="{C49BB6D2-E466-4AB3-9403-49692EFBC2C9}"/>
    <cellStyle name="Merknad 6" xfId="657" xr:uid="{F2CCACE2-3CFC-420D-B9F7-CACAB2C9B736}"/>
    <cellStyle name="Neutral" xfId="34" xr:uid="{35F766BA-080F-4CCB-AFBB-B66012C58ED3}"/>
    <cellStyle name="Neutral 2" xfId="343" xr:uid="{0492EF89-6DAB-4B68-B49B-5D3D9FA287C0}"/>
    <cellStyle name="Normal" xfId="0" builtinId="0"/>
    <cellStyle name="Normal 10" xfId="1318" xr:uid="{95BE8E2F-AAC2-4C0F-9B18-9134601F0F2A}"/>
    <cellStyle name="Normal 11" xfId="1348" xr:uid="{08DB7091-FF45-4300-929B-5549E8B57DE8}"/>
    <cellStyle name="Normal 12" xfId="1425" xr:uid="{5640CDC3-B8A8-4D19-B689-26976F984CDA}"/>
    <cellStyle name="Normal 13" xfId="1364" xr:uid="{5C3C7560-AB6F-4667-A22D-A6EC613F8444}"/>
    <cellStyle name="Normal 14" xfId="1312" xr:uid="{88F8054D-422D-488E-A73E-A7DBD8DED279}"/>
    <cellStyle name="Normal 15" xfId="18" xr:uid="{1F1D01A5-47BA-4033-8D26-601EEA4B381C}"/>
    <cellStyle name="Normal 2" xfId="16" xr:uid="{E9C2E2AA-04E0-4FA9-89D9-7EF8D7654D53}"/>
    <cellStyle name="Normal 2 10" xfId="1866" xr:uid="{93B6E0F4-E332-4995-B369-A1EB042C39F2}"/>
    <cellStyle name="Normal 2 2" xfId="268" xr:uid="{49B1BF8F-6736-4F39-BA35-19EA0A07BCCE}"/>
    <cellStyle name="Normal 2 2 2" xfId="1847" xr:uid="{9CA74EA9-7F8A-4901-8CB7-0BF6BF91FB13}"/>
    <cellStyle name="Normal 2 2 3" xfId="1861" xr:uid="{B1A92D09-31A5-4172-8B4B-D44F26D4AB24}"/>
    <cellStyle name="Normal 2 3" xfId="152" xr:uid="{D305CE8C-6BBB-4856-A017-7C704E6B5A8D}"/>
    <cellStyle name="Normal 2 3 2" xfId="464" xr:uid="{2A20B8BD-5F09-41F3-A611-880079BAB353}"/>
    <cellStyle name="Normal 2 4" xfId="356" xr:uid="{8A5325A7-7C3A-4E5B-89AF-269CCCB48343}"/>
    <cellStyle name="Normal 2 5" xfId="47" xr:uid="{4F434527-265B-40B6-BE6B-B17649989ED7}"/>
    <cellStyle name="Normal 2 6" xfId="20" xr:uid="{F737B496-C0A3-48FF-905D-3D70824B1D0E}"/>
    <cellStyle name="Normal 2 7" xfId="1854" xr:uid="{DF7B0553-2738-40A8-AB36-147D47785E5D}"/>
    <cellStyle name="Normal 2 8" xfId="1856" xr:uid="{4D088824-D128-4020-98E2-210C620DEAF3}"/>
    <cellStyle name="Normal 2 9" xfId="1858" xr:uid="{BACC103D-7043-43E2-9856-D5B096D2C97B}"/>
    <cellStyle name="Normal 2_A.2.1" xfId="658" xr:uid="{C99E6258-CBB7-4F6C-89DA-03D45B41C4DB}"/>
    <cellStyle name="Normal 3" xfId="4" xr:uid="{415F9D1F-F08E-4864-9434-856F129A6D66}"/>
    <cellStyle name="Normal 3 2" xfId="269" xr:uid="{C1CF8037-D39F-4B9A-AB24-8BC2229A969B}"/>
    <cellStyle name="Normal 3 2 2" xfId="1853" xr:uid="{0FD04806-1A8C-4FC8-B24C-64A278760102}"/>
    <cellStyle name="Normal 3 3" xfId="174" xr:uid="{F407AC43-04B2-415B-9DDA-59B827971542}"/>
    <cellStyle name="Normal 3 3 2" xfId="486" xr:uid="{82C694AF-B49F-49D2-A90B-785B57E3DD5D}"/>
    <cellStyle name="Normal 3 4" xfId="378" xr:uid="{CF756B97-8B0C-48FC-B78F-CED993D4CC06}"/>
    <cellStyle name="Normal 3 5" xfId="69" xr:uid="{EECF303A-81CB-466C-A908-7A0E959FEE65}"/>
    <cellStyle name="Normal 3 6" xfId="21" xr:uid="{DB5AC968-C14F-47C1-9CCB-E6FB865193A0}"/>
    <cellStyle name="Normal 3_A.2.10" xfId="673" xr:uid="{F2BE85E4-494C-4C5F-8621-453032F00A3A}"/>
    <cellStyle name="Normal 4" xfId="119" xr:uid="{8CE708D4-95CF-47A5-BA0C-07B6FBACB2F5}"/>
    <cellStyle name="Normal 4 2" xfId="428" xr:uid="{CE917048-0556-47C3-BAE8-085FD2BE2C0E}"/>
    <cellStyle name="Normal 4 3" xfId="1849" xr:uid="{AED44A43-6147-41C0-87B1-5AFCF6A453E4}"/>
    <cellStyle name="Normal 4 4" xfId="1862" xr:uid="{E67A3F18-7A77-424C-BB5C-BB9D2F8012DA}"/>
    <cellStyle name="Normal 5" xfId="89" xr:uid="{3BDC08EC-C326-4109-A3FF-25008D835BD0}"/>
    <cellStyle name="Normal 5 2" xfId="398" xr:uid="{ED931F5C-7555-4C4B-A593-1F796FC51CBA}"/>
    <cellStyle name="Normal 5 3" xfId="1848" xr:uid="{60EF9602-0F14-433C-8831-C6DEBB213242}"/>
    <cellStyle name="Normal 6" xfId="23" xr:uid="{D7AF0652-2E53-4B6C-B363-5A5E68C21F5B}"/>
    <cellStyle name="Normal 6 2" xfId="1859" xr:uid="{BC06976B-170B-42A5-9188-344ADD46AAD9}"/>
    <cellStyle name="Normal 7" xfId="32" xr:uid="{1C7ED7EC-2C85-40EC-BA0D-5A9EA56779F0}"/>
    <cellStyle name="Normal 8" xfId="1313" xr:uid="{F87B5AD5-4579-4114-9FFE-FF127577E86A}"/>
    <cellStyle name="Normal 9" xfId="1328" xr:uid="{962EE721-AA27-428E-9751-F218E3C3BB22}"/>
    <cellStyle name="Normal_Ark1_Ark19" xfId="1863" xr:uid="{96156AFA-64A1-4421-87C2-61D412AF0E2F}"/>
    <cellStyle name="Normal_Ark19" xfId="1860" xr:uid="{FAD0B3AE-05F9-4CAE-B279-BAF6523832A2}"/>
    <cellStyle name="Normal_Ark19_Figur 16_side 16" xfId="1864" xr:uid="{99B65224-615C-4A68-95B5-D8D15D63B95A}"/>
    <cellStyle name="Normal_Tabell 16_side 17" xfId="1865" xr:uid="{8459C357-58AF-4BA0-9CB6-4E8A1FCA39DF}"/>
    <cellStyle name="Note" xfId="198" xr:uid="{57FE4B80-19AD-4487-9CF2-B401043E9951}"/>
    <cellStyle name="Nøytral 2" xfId="49" xr:uid="{1C0EE79A-5CD2-404F-992B-A5F997929A8D}"/>
    <cellStyle name="Nøytral 3" xfId="130" xr:uid="{A5DB34FF-CB17-486D-9C9B-91A905DF96C0}"/>
    <cellStyle name="Output" xfId="35" xr:uid="{8B415AFD-1502-48A6-9205-DB514EED1BCD}"/>
    <cellStyle name="Output 2" xfId="344" xr:uid="{B542F88C-8B99-4749-9ADD-03343F06960E}"/>
    <cellStyle name="Overskrift 1 2" xfId="660" xr:uid="{78BAAA86-8B7A-4236-8032-B93314ECFDF9}"/>
    <cellStyle name="Overskrift 2 2" xfId="661" xr:uid="{5126A23F-82E9-4D39-93C6-7579BF90B91D}"/>
    <cellStyle name="Overskrift 3 2" xfId="662" xr:uid="{564298F0-72DF-4CFD-A4AE-E1A1B39EB9DC}"/>
    <cellStyle name="Overskrift 4 2" xfId="663" xr:uid="{452973D9-D638-4D31-96E2-8AD2E640F22C}"/>
    <cellStyle name="Prosent" xfId="2" builtinId="5"/>
    <cellStyle name="Prosent 2" xfId="22" xr:uid="{A4A58968-DCCC-4F52-9BB6-B965EA1EC232}"/>
    <cellStyle name="Prosent 2 2" xfId="124" xr:uid="{7B78971E-1FC5-49FC-85A2-164A756FFCF2}"/>
    <cellStyle name="Prosent 2 3" xfId="1857" xr:uid="{053F8188-6F34-4B3C-8458-A5291C09D3D5}"/>
    <cellStyle name="Prosent 3" xfId="25" xr:uid="{3E7CB35D-1E28-4684-9764-4A9808C82B15}"/>
    <cellStyle name="Stil 1" xfId="199" xr:uid="{710ECBD2-581D-48B0-B811-4AB4BCDDABB7}"/>
    <cellStyle name="Tabell" xfId="13" xr:uid="{02E8673A-4E5E-46B9-807F-CA96F9078131}"/>
    <cellStyle name="Tabell-tittel" xfId="14" xr:uid="{76B91123-6843-4F23-B7F1-83F1BF3884FC}"/>
    <cellStyle name="Title" xfId="27" xr:uid="{E72C6651-C5C8-4426-9881-98B767147E9E}"/>
    <cellStyle name="Title 2" xfId="336" xr:uid="{2E55EAA6-D149-4F9D-964F-2D2B7B2AEA51}"/>
    <cellStyle name="Tittel 2" xfId="48" xr:uid="{B371E2E3-910B-495B-8A93-D641654F07BD}"/>
    <cellStyle name="Tittel 2 2" xfId="202" xr:uid="{69786B54-DECC-4110-ABAA-7BCBAFA07F23}"/>
    <cellStyle name="Tittel 3" xfId="125" xr:uid="{82D8C0BC-36E2-417B-B118-8A22B9BE6626}"/>
    <cellStyle name="Total" xfId="38" xr:uid="{3FCDE522-2349-4748-839D-81257530E35B}"/>
    <cellStyle name="Total 2" xfId="347" xr:uid="{AB217EDE-1436-4559-9277-498ED4668F55}"/>
    <cellStyle name="Totalt 2" xfId="665" xr:uid="{E538A5F4-A73A-497D-AF93-292334C58EAE}"/>
    <cellStyle name="Tusenskille 2" xfId="129" xr:uid="{71AD1DEB-6479-41D5-A92F-A20B19DF559D}"/>
    <cellStyle name="Tusenskille 2 2" xfId="216" xr:uid="{A15F682A-9987-45AB-81F3-6110317ED834}"/>
    <cellStyle name="Utdata 2" xfId="666" xr:uid="{EF9C7D21-E3C1-438F-87D7-EBD36CC0B2D4}"/>
    <cellStyle name="Uthevingsfarge1 2" xfId="667" xr:uid="{6AD67DE4-FA9E-4EFA-B764-6F6370E8D15A}"/>
    <cellStyle name="Uthevingsfarge2 2" xfId="668" xr:uid="{D04BB1C2-72CB-4446-B353-14BC501122E6}"/>
    <cellStyle name="Uthevingsfarge3 2" xfId="669" xr:uid="{30C3C962-217B-44FF-8A7E-E730F4FB5D0A}"/>
    <cellStyle name="Uthevingsfarge4 2" xfId="670" xr:uid="{9F3B9119-E5A1-4275-AECF-4E30B2728D11}"/>
    <cellStyle name="Uthevingsfarge5 2" xfId="671" xr:uid="{789A16BB-D293-401C-AC5F-FE3504DC72AC}"/>
    <cellStyle name="Uthevingsfarge6 2" xfId="672" xr:uid="{311A2B16-63D5-4831-854F-1F81F5FBF5FC}"/>
    <cellStyle name="Varseltekst 2" xfId="512" xr:uid="{A1A13F66-C503-4512-A7D9-34EBC8B2E2D0}"/>
    <cellStyle name="Varseltekst 3" xfId="200" xr:uid="{FE46EC6D-5A10-43D3-8200-0A78BC555CA5}"/>
  </cellStyles>
  <dxfs count="3"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70A8CE"/>
      <color rgb="FFCF7F6F"/>
      <color rgb="FFD649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97628205128205"/>
          <c:y val="9.2121718508471742E-2"/>
          <c:w val="0.60630718127433136"/>
          <c:h val="0.7468496913580245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 3.1a'!$B$4</c:f>
              <c:strCache>
                <c:ptCount val="1"/>
                <c:pt idx="0">
                  <c:v>Forskere/ faglig personale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 3.1a'!$A$5:$A$8</c:f>
              <c:strCache>
                <c:ptCount val="4"/>
                <c:pt idx="0">
                  <c:v>Næringslivet</c:v>
                </c:pt>
                <c:pt idx="1">
                  <c:v>Institutt-
sektoren</c:v>
                </c:pt>
                <c:pt idx="2">
                  <c:v>Universitets- og
høgskole-
sektoren</c:v>
                </c:pt>
                <c:pt idx="3">
                  <c:v>herav
helseforetak</c:v>
                </c:pt>
              </c:strCache>
            </c:strRef>
          </c:cat>
          <c:val>
            <c:numRef>
              <c:f>'F 3.1a'!$B$5:$B$8</c:f>
              <c:numCache>
                <c:formatCode>#,##0</c:formatCode>
                <c:ptCount val="4"/>
                <c:pt idx="0">
                  <c:v>17321</c:v>
                </c:pt>
                <c:pt idx="1">
                  <c:v>7004</c:v>
                </c:pt>
                <c:pt idx="2">
                  <c:v>14646</c:v>
                </c:pt>
                <c:pt idx="3">
                  <c:v>2122.5500000000002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30-4BFC-B4FF-1897840447E1}"/>
            </c:ext>
          </c:extLst>
        </c:ser>
        <c:ser>
          <c:idx val="0"/>
          <c:order val="1"/>
          <c:tx>
            <c:strRef>
              <c:f>'F 3.1a'!$C$4</c:f>
              <c:strCache>
                <c:ptCount val="1"/>
                <c:pt idx="0">
                  <c:v>Teknisk/ administrativt personale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 3.1a'!$A$5:$A$8</c:f>
              <c:strCache>
                <c:ptCount val="4"/>
                <c:pt idx="0">
                  <c:v>Næringslivet</c:v>
                </c:pt>
                <c:pt idx="1">
                  <c:v>Institutt-
sektoren</c:v>
                </c:pt>
                <c:pt idx="2">
                  <c:v>Universitets- og
høgskole-
sektoren</c:v>
                </c:pt>
                <c:pt idx="3">
                  <c:v>herav
helseforetak</c:v>
                </c:pt>
              </c:strCache>
            </c:strRef>
          </c:cat>
          <c:val>
            <c:numRef>
              <c:f>'F 3.1a'!$C$5:$C$8</c:f>
              <c:numCache>
                <c:formatCode>#,##0</c:formatCode>
                <c:ptCount val="4"/>
                <c:pt idx="0">
                  <c:v>6423</c:v>
                </c:pt>
                <c:pt idx="1">
                  <c:v>3184</c:v>
                </c:pt>
                <c:pt idx="2">
                  <c:v>3348</c:v>
                </c:pt>
                <c:pt idx="3">
                  <c:v>1689.35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0-4BFC-B4FF-189784044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07521120"/>
        <c:axId val="202278208"/>
      </c:barChart>
      <c:lineChart>
        <c:grouping val="standard"/>
        <c:varyColors val="0"/>
        <c:ser>
          <c:idx val="1"/>
          <c:order val="2"/>
          <c:tx>
            <c:strRef>
              <c:f>'F 3.1a'!$D$4</c:f>
              <c:strCache>
                <c:ptCount val="1"/>
                <c:pt idx="0">
                  <c:v>Andel forskere/ faglig personale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 3.1a'!$A$5:$A$8</c:f>
              <c:strCache>
                <c:ptCount val="4"/>
                <c:pt idx="0">
                  <c:v>Næringslivet</c:v>
                </c:pt>
                <c:pt idx="1">
                  <c:v>Institutt-
sektoren</c:v>
                </c:pt>
                <c:pt idx="2">
                  <c:v>Universitets- og
høgskole-
sektoren</c:v>
                </c:pt>
                <c:pt idx="3">
                  <c:v>herav
helseforetak</c:v>
                </c:pt>
              </c:strCache>
            </c:strRef>
          </c:cat>
          <c:val>
            <c:numRef>
              <c:f>'F 3.1a'!$D$5:$D$8</c:f>
              <c:numCache>
                <c:formatCode>0%</c:formatCode>
                <c:ptCount val="4"/>
                <c:pt idx="0">
                  <c:v>0.72948955525606474</c:v>
                </c:pt>
                <c:pt idx="1">
                  <c:v>0.6874754613270514</c:v>
                </c:pt>
                <c:pt idx="2">
                  <c:v>0.81393797932644218</c:v>
                </c:pt>
                <c:pt idx="3">
                  <c:v>0.55682205724179545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30-4BFC-B4FF-189784044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922367"/>
        <c:axId val="2064924031"/>
      </c:lineChart>
      <c:catAx>
        <c:axId val="20752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nb-NO"/>
          </a:p>
        </c:txPr>
        <c:crossAx val="202278208"/>
        <c:crosses val="autoZero"/>
        <c:auto val="1"/>
        <c:lblAlgn val="ctr"/>
        <c:lblOffset val="100"/>
        <c:noMultiLvlLbl val="0"/>
      </c:catAx>
      <c:valAx>
        <c:axId val="202278208"/>
        <c:scaling>
          <c:orientation val="minMax"/>
          <c:max val="2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+mn-cs"/>
                  </a:defRPr>
                </a:pPr>
                <a:r>
                  <a:rPr lang="nb-NO"/>
                  <a:t>FoU-årsverk</a:t>
                </a:r>
              </a:p>
            </c:rich>
          </c:tx>
          <c:layout>
            <c:manualLayout>
              <c:xMode val="edge"/>
              <c:yMode val="edge"/>
              <c:x val="2.7136752136752138E-3"/>
              <c:y val="9.443887005680225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ource Sans Pro" panose="020B0503030403020204" pitchFamily="34" charset="0"/>
                  <a:ea typeface="Source Sans Pro" panose="020B0503030403020204" pitchFamily="34" charset="0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nb-NO"/>
          </a:p>
        </c:txPr>
        <c:crossAx val="207521120"/>
        <c:crosses val="autoZero"/>
        <c:crossBetween val="between"/>
        <c:majorUnit val="4000"/>
      </c:valAx>
      <c:valAx>
        <c:axId val="2064924031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nb-NO"/>
          </a:p>
        </c:txPr>
        <c:crossAx val="2064922367"/>
        <c:crosses val="max"/>
        <c:crossBetween val="between"/>
      </c:valAx>
      <c:catAx>
        <c:axId val="206492236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6492403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663502738172"/>
          <c:y val="0.13586079483026639"/>
          <c:w val="0.16755915022811302"/>
          <c:h val="0.711163271451708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Source Sans Pro" panose="020B0503030403020204" pitchFamily="34" charset="0"/>
          <a:ea typeface="Source Sans Pro" panose="020B0503030403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8132545086726E-2"/>
          <c:y val="9.6696695664133664E-2"/>
          <c:w val="0.88396062992125979"/>
          <c:h val="0.64049285505978415"/>
        </c:manualLayout>
      </c:layout>
      <c:barChart>
        <c:barDir val="col"/>
        <c:grouping val="clustered"/>
        <c:varyColors val="0"/>
        <c:ser>
          <c:idx val="0"/>
          <c:order val="0"/>
          <c:tx>
            <c:v>Professor/dosent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</c:strLit>
          </c:cat>
          <c:val>
            <c:numLit>
              <c:formatCode>General</c:formatCode>
              <c:ptCount val="6"/>
              <c:pt idx="0">
                <c:v>3.7350597609561755</c:v>
              </c:pt>
              <c:pt idx="1">
                <c:v>3.8140643623361141</c:v>
              </c:pt>
              <c:pt idx="2">
                <c:v>3.4813084112149535</c:v>
              </c:pt>
              <c:pt idx="3">
                <c:v>3.415730337078652</c:v>
              </c:pt>
              <c:pt idx="4">
                <c:v>3.0878859857482186</c:v>
              </c:pt>
              <c:pt idx="5">
                <c:v>2.854708138048573</c:v>
              </c:pt>
            </c:numLit>
          </c:val>
          <c:extLst>
            <c:ext xmlns:c16="http://schemas.microsoft.com/office/drawing/2014/chart" uri="{C3380CC4-5D6E-409C-BE32-E72D297353CC}">
              <c16:uniqueId val="{00000000-9DF9-4A42-9019-73456FE71C16}"/>
            </c:ext>
          </c:extLst>
        </c:ser>
        <c:ser>
          <c:idx val="1"/>
          <c:order val="1"/>
          <c:tx>
            <c:v>Førsteamanuensis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</c:strLit>
          </c:cat>
          <c:val>
            <c:numLit>
              <c:formatCode>General</c:formatCode>
              <c:ptCount val="6"/>
              <c:pt idx="0">
                <c:v>8.5359675785207703</c:v>
              </c:pt>
              <c:pt idx="1">
                <c:v>9.4165085388994303</c:v>
              </c:pt>
              <c:pt idx="2">
                <c:v>9.9526066350710902</c:v>
              </c:pt>
              <c:pt idx="3">
                <c:v>9.1373801916932909</c:v>
              </c:pt>
              <c:pt idx="4">
                <c:v>7.4</c:v>
              </c:pt>
              <c:pt idx="5">
                <c:v>7.4425969912905776</c:v>
              </c:pt>
            </c:numLit>
          </c:val>
          <c:extLst>
            <c:ext xmlns:c16="http://schemas.microsoft.com/office/drawing/2014/chart" uri="{C3380CC4-5D6E-409C-BE32-E72D297353CC}">
              <c16:uniqueId val="{00000001-9DF9-4A42-9019-73456FE71C16}"/>
            </c:ext>
          </c:extLst>
        </c:ser>
        <c:ser>
          <c:idx val="2"/>
          <c:order val="2"/>
          <c:tx>
            <c:v>Førstelektor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</c:strLit>
          </c:cat>
          <c:val>
            <c:numLit>
              <c:formatCode>General</c:formatCode>
              <c:ptCount val="6"/>
              <c:pt idx="0">
                <c:v>5.0686378035902857</c:v>
              </c:pt>
              <c:pt idx="1">
                <c:v>6.4382139148494293</c:v>
              </c:pt>
              <c:pt idx="2">
                <c:v>7.6540755467196826</c:v>
              </c:pt>
              <c:pt idx="3">
                <c:v>8.5519922254616141</c:v>
              </c:pt>
              <c:pt idx="4">
                <c:v>7.4110671936758896</c:v>
              </c:pt>
              <c:pt idx="5">
                <c:v>8.6138613861386126</c:v>
              </c:pt>
            </c:numLit>
          </c:val>
          <c:extLst>
            <c:ext xmlns:c16="http://schemas.microsoft.com/office/drawing/2014/chart" uri="{C3380CC4-5D6E-409C-BE32-E72D297353CC}">
              <c16:uniqueId val="{00000002-9DF9-4A42-9019-73456FE71C16}"/>
            </c:ext>
          </c:extLst>
        </c:ser>
        <c:ser>
          <c:idx val="3"/>
          <c:order val="3"/>
          <c:tx>
            <c:v>Øvrig faglig personale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</c:strLit>
          </c:cat>
          <c:val>
            <c:numLit>
              <c:formatCode>General</c:formatCode>
              <c:ptCount val="6"/>
              <c:pt idx="0">
                <c:v>20.224719101123593</c:v>
              </c:pt>
              <c:pt idx="1">
                <c:v>14.572864321608039</c:v>
              </c:pt>
              <c:pt idx="2">
                <c:v>12.967581047381547</c:v>
              </c:pt>
              <c:pt idx="3">
                <c:v>9.3023255813953494</c:v>
              </c:pt>
              <c:pt idx="4">
                <c:v>7.5</c:v>
              </c:pt>
              <c:pt idx="5">
                <c:v>10.863509749303621</c:v>
              </c:pt>
            </c:numLit>
          </c:val>
          <c:extLst>
            <c:ext xmlns:c16="http://schemas.microsoft.com/office/drawing/2014/chart" uri="{C3380CC4-5D6E-409C-BE32-E72D297353CC}">
              <c16:uniqueId val="{00000003-9DF9-4A42-9019-73456FE71C16}"/>
            </c:ext>
          </c:extLst>
        </c:ser>
        <c:ser>
          <c:idx val="4"/>
          <c:order val="4"/>
          <c:tx>
            <c:v>Universitets- og høgskolelektor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</c:strLit>
          </c:cat>
          <c:val>
            <c:numLit>
              <c:formatCode>General</c:formatCode>
              <c:ptCount val="6"/>
              <c:pt idx="0">
                <c:v>21.589085072231139</c:v>
              </c:pt>
              <c:pt idx="1">
                <c:v>23.524884556182656</c:v>
              </c:pt>
              <c:pt idx="2">
                <c:v>25.513269904857289</c:v>
              </c:pt>
              <c:pt idx="3">
                <c:v>24.879042526101351</c:v>
              </c:pt>
              <c:pt idx="4">
                <c:v>22.577345947328048</c:v>
              </c:pt>
              <c:pt idx="5">
                <c:v>22.901884022510398</c:v>
              </c:pt>
            </c:numLit>
          </c:val>
          <c:extLst>
            <c:ext xmlns:c16="http://schemas.microsoft.com/office/drawing/2014/chart" uri="{C3380CC4-5D6E-409C-BE32-E72D297353CC}">
              <c16:uniqueId val="{00000004-9DF9-4A42-9019-73456FE71C16}"/>
            </c:ext>
          </c:extLst>
        </c:ser>
        <c:ser>
          <c:idx val="5"/>
          <c:order val="5"/>
          <c:tx>
            <c:v>Forsker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</c:strLit>
          </c:cat>
          <c:val>
            <c:numLit>
              <c:formatCode>General</c:formatCode>
              <c:ptCount val="6"/>
              <c:pt idx="0">
                <c:v>64.55951580363147</c:v>
              </c:pt>
              <c:pt idx="1">
                <c:v>62.163934426229503</c:v>
              </c:pt>
              <c:pt idx="2">
                <c:v>54.320241691842895</c:v>
              </c:pt>
              <c:pt idx="3">
                <c:v>47.871116225546608</c:v>
              </c:pt>
              <c:pt idx="4">
                <c:v>39.909808342728297</c:v>
              </c:pt>
              <c:pt idx="5">
                <c:v>37.75406504065041</c:v>
              </c:pt>
            </c:numLit>
          </c:val>
          <c:extLst>
            <c:ext xmlns:c16="http://schemas.microsoft.com/office/drawing/2014/chart" uri="{C3380CC4-5D6E-409C-BE32-E72D297353CC}">
              <c16:uniqueId val="{00000005-9DF9-4A42-9019-73456FE71C16}"/>
            </c:ext>
          </c:extLst>
        </c:ser>
        <c:ser>
          <c:idx val="6"/>
          <c:order val="6"/>
          <c:tx>
            <c:v>Leder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</c:strLit>
          </c:cat>
          <c:val>
            <c:numLit>
              <c:formatCode>General</c:formatCode>
              <c:ptCount val="6"/>
              <c:pt idx="0">
                <c:v>56.18181818181818</c:v>
              </c:pt>
              <c:pt idx="1">
                <c:v>62.601626016260155</c:v>
              </c:pt>
              <c:pt idx="2">
                <c:v>62.014134275618375</c:v>
              </c:pt>
              <c:pt idx="3">
                <c:v>75.922330097087382</c:v>
              </c:pt>
              <c:pt idx="4">
                <c:v>77.710843373493972</c:v>
              </c:pt>
              <c:pt idx="5">
                <c:v>72.821576763485467</c:v>
              </c:pt>
            </c:numLit>
          </c:val>
          <c:extLst>
            <c:ext xmlns:c16="http://schemas.microsoft.com/office/drawing/2014/chart" uri="{C3380CC4-5D6E-409C-BE32-E72D297353CC}">
              <c16:uniqueId val="{00000006-9DF9-4A42-9019-73456FE71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9343887"/>
        <c:axId val="1907260991"/>
      </c:barChart>
      <c:lineChart>
        <c:grouping val="stacked"/>
        <c:varyColors val="0"/>
        <c:ser>
          <c:idx val="7"/>
          <c:order val="7"/>
          <c:tx>
            <c:v>Totalt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</c:strLit>
          </c:cat>
          <c:val>
            <c:numLit>
              <c:formatCode>General</c:formatCode>
              <c:ptCount val="6"/>
              <c:pt idx="0">
                <c:v>17.82251053300341</c:v>
              </c:pt>
              <c:pt idx="1">
                <c:v>18.167909734174795</c:v>
              </c:pt>
              <c:pt idx="2">
                <c:v>18.294250903079654</c:v>
              </c:pt>
              <c:pt idx="3">
                <c:v>17.352607371124783</c:v>
              </c:pt>
              <c:pt idx="4">
                <c:v>15.2</c:v>
              </c:pt>
              <c:pt idx="5">
                <c:v>15.103104464083389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9DF9-4A42-9019-73456FE71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661519"/>
        <c:axId val="2129297055"/>
      </c:lineChart>
      <c:catAx>
        <c:axId val="21293438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4.986876640419919E-4"/>
              <c:y val="2.52187226596681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07260991"/>
        <c:crosses val="autoZero"/>
        <c:auto val="1"/>
        <c:lblAlgn val="ctr"/>
        <c:lblOffset val="100"/>
        <c:noMultiLvlLbl val="0"/>
      </c:catAx>
      <c:valAx>
        <c:axId val="1907260991"/>
        <c:scaling>
          <c:orientation val="minMax"/>
          <c:max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29343887"/>
        <c:crosses val="autoZero"/>
        <c:crossBetween val="between"/>
      </c:valAx>
      <c:valAx>
        <c:axId val="2129297055"/>
        <c:scaling>
          <c:orientation val="minMax"/>
          <c:max val="9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67661519"/>
        <c:crosses val="max"/>
        <c:crossBetween val="between"/>
      </c:valAx>
      <c:catAx>
        <c:axId val="4676615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2929705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118465150001534E-4"/>
          <c:y val="0.79266306777155027"/>
          <c:w val="0.95536264216972877"/>
          <c:h val="0.207336588384967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8794060798615"/>
          <c:y val="0.125"/>
          <c:w val="0.87481859271026474"/>
          <c:h val="0.59690315225748292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5"/>
              <c:pt idx="0">
                <c:v>Handelshøyskolen BI</c:v>
              </c:pt>
              <c:pt idx="1">
                <c:v>Nord universitet</c:v>
              </c:pt>
              <c:pt idx="2">
                <c:v>Universitetet i Agder</c:v>
              </c:pt>
              <c:pt idx="3">
                <c:v>NTNU</c:v>
              </c:pt>
              <c:pt idx="4">
                <c:v>OsloMet</c:v>
              </c:pt>
              <c:pt idx="5">
                <c:v>Høgskulen på Vestlandet</c:v>
              </c:pt>
              <c:pt idx="6">
                <c:v>UiT - Norges arktiske univ.</c:v>
              </c:pt>
              <c:pt idx="7">
                <c:v>Universitetet i Stavanger</c:v>
              </c:pt>
              <c:pt idx="8">
                <c:v>Universitetet i Bergen</c:v>
              </c:pt>
              <c:pt idx="9">
                <c:v>Univ. i Sørøst-Norge</c:v>
              </c:pt>
              <c:pt idx="10">
                <c:v>Norges Handelshøyskole</c:v>
              </c:pt>
              <c:pt idx="11">
                <c:v>Universitetet i Oslo</c:v>
              </c:pt>
              <c:pt idx="12">
                <c:v>NMBU</c:v>
              </c:pt>
              <c:pt idx="13">
                <c:v>Øvrige læresteder</c:v>
              </c:pt>
              <c:pt idx="14">
                <c:v>Høgskolen i Innlandet</c:v>
              </c:pt>
            </c:strLit>
          </c:cat>
          <c:val>
            <c:numLit>
              <c:formatCode>General</c:formatCode>
              <c:ptCount val="15"/>
              <c:pt idx="0">
                <c:v>3.2653061224489797</c:v>
              </c:pt>
              <c:pt idx="1">
                <c:v>14.499999999999998</c:v>
              </c:pt>
              <c:pt idx="2">
                <c:v>13.49911190053286</c:v>
              </c:pt>
              <c:pt idx="3">
                <c:v>19.11412609736632</c:v>
              </c:pt>
              <c:pt idx="4">
                <c:v>12.567324955116696</c:v>
              </c:pt>
              <c:pt idx="5">
                <c:v>16.528066528066528</c:v>
              </c:pt>
              <c:pt idx="6">
                <c:v>17.676767676767678</c:v>
              </c:pt>
              <c:pt idx="7">
                <c:v>15.270935960591133</c:v>
              </c:pt>
              <c:pt idx="8">
                <c:v>23.441021788129227</c:v>
              </c:pt>
              <c:pt idx="9">
                <c:v>17.64032073310424</c:v>
              </c:pt>
              <c:pt idx="10">
                <c:v>6.7669172932330826</c:v>
              </c:pt>
              <c:pt idx="11">
                <c:v>22.779519331243471</c:v>
              </c:pt>
              <c:pt idx="12">
                <c:v>21.811460258780038</c:v>
              </c:pt>
              <c:pt idx="13">
                <c:v>16.746126340882004</c:v>
              </c:pt>
              <c:pt idx="14">
                <c:v>13.654618473895583</c:v>
              </c:pt>
            </c:numLit>
          </c:val>
          <c:extLst>
            <c:ext xmlns:c16="http://schemas.microsoft.com/office/drawing/2014/chart" uri="{C3380CC4-5D6E-409C-BE32-E72D297353CC}">
              <c16:uniqueId val="{00000000-4164-46E3-98FB-515D32CCB7A3}"/>
            </c:ext>
          </c:extLst>
        </c:ser>
        <c:ser>
          <c:idx val="1"/>
          <c:order val="1"/>
          <c:tx>
            <c:v>2017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5"/>
              <c:pt idx="0">
                <c:v>Handelshøyskolen BI</c:v>
              </c:pt>
              <c:pt idx="1">
                <c:v>Nord universitet</c:v>
              </c:pt>
              <c:pt idx="2">
                <c:v>Universitetet i Agder</c:v>
              </c:pt>
              <c:pt idx="3">
                <c:v>NTNU</c:v>
              </c:pt>
              <c:pt idx="4">
                <c:v>OsloMet</c:v>
              </c:pt>
              <c:pt idx="5">
                <c:v>Høgskulen på Vestlandet</c:v>
              </c:pt>
              <c:pt idx="6">
                <c:v>UiT - Norges arktiske univ.</c:v>
              </c:pt>
              <c:pt idx="7">
                <c:v>Universitetet i Stavanger</c:v>
              </c:pt>
              <c:pt idx="8">
                <c:v>Universitetet i Bergen</c:v>
              </c:pt>
              <c:pt idx="9">
                <c:v>Univ. i Sørøst-Norge</c:v>
              </c:pt>
              <c:pt idx="10">
                <c:v>Norges Handelshøyskole</c:v>
              </c:pt>
              <c:pt idx="11">
                <c:v>Universitetet i Oslo</c:v>
              </c:pt>
              <c:pt idx="12">
                <c:v>NMBU</c:v>
              </c:pt>
              <c:pt idx="13">
                <c:v>Øvrige læresteder</c:v>
              </c:pt>
              <c:pt idx="14">
                <c:v>Høgskolen i Innlandet</c:v>
              </c:pt>
            </c:strLit>
          </c:cat>
          <c:val>
            <c:numLit>
              <c:formatCode>General</c:formatCode>
              <c:ptCount val="15"/>
              <c:pt idx="0">
                <c:v>2.7559055118110236</c:v>
              </c:pt>
              <c:pt idx="1">
                <c:v>15.458937198067632</c:v>
              </c:pt>
              <c:pt idx="2">
                <c:v>13.131313131313133</c:v>
              </c:pt>
              <c:pt idx="3">
                <c:v>17.737591381300501</c:v>
              </c:pt>
              <c:pt idx="4">
                <c:v>11.508282476024412</c:v>
              </c:pt>
              <c:pt idx="5">
                <c:v>15.430861723446892</c:v>
              </c:pt>
              <c:pt idx="6">
                <c:v>22.091412742382271</c:v>
              </c:pt>
              <c:pt idx="7">
                <c:v>16.185897435897438</c:v>
              </c:pt>
              <c:pt idx="8">
                <c:v>22.465353756382203</c:v>
              </c:pt>
              <c:pt idx="9">
                <c:v>18.454935622317599</c:v>
              </c:pt>
              <c:pt idx="10">
                <c:v>10.44776119402985</c:v>
              </c:pt>
              <c:pt idx="11">
                <c:v>23.255813953488371</c:v>
              </c:pt>
              <c:pt idx="12">
                <c:v>19.963369963369964</c:v>
              </c:pt>
              <c:pt idx="13">
                <c:v>17.788210745957226</c:v>
              </c:pt>
              <c:pt idx="14">
                <c:v>18.560606060606062</c:v>
              </c:pt>
            </c:numLit>
          </c:val>
          <c:extLst>
            <c:ext xmlns:c16="http://schemas.microsoft.com/office/drawing/2014/chart" uri="{C3380CC4-5D6E-409C-BE32-E72D297353CC}">
              <c16:uniqueId val="{00000001-4164-46E3-98FB-515D32CCB7A3}"/>
            </c:ext>
          </c:extLst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5"/>
              <c:pt idx="0">
                <c:v>Handelshøyskolen BI</c:v>
              </c:pt>
              <c:pt idx="1">
                <c:v>Nord universitet</c:v>
              </c:pt>
              <c:pt idx="2">
                <c:v>Universitetet i Agder</c:v>
              </c:pt>
              <c:pt idx="3">
                <c:v>NTNU</c:v>
              </c:pt>
              <c:pt idx="4">
                <c:v>OsloMet</c:v>
              </c:pt>
              <c:pt idx="5">
                <c:v>Høgskulen på Vestlandet</c:v>
              </c:pt>
              <c:pt idx="6">
                <c:v>UiT - Norges arktiske univ.</c:v>
              </c:pt>
              <c:pt idx="7">
                <c:v>Universitetet i Stavanger</c:v>
              </c:pt>
              <c:pt idx="8">
                <c:v>Universitetet i Bergen</c:v>
              </c:pt>
              <c:pt idx="9">
                <c:v>Univ. i Sørøst-Norge</c:v>
              </c:pt>
              <c:pt idx="10">
                <c:v>Norges Handelshøyskole</c:v>
              </c:pt>
              <c:pt idx="11">
                <c:v>Universitetet i Oslo</c:v>
              </c:pt>
              <c:pt idx="12">
                <c:v>NMBU</c:v>
              </c:pt>
              <c:pt idx="13">
                <c:v>Øvrige læresteder</c:v>
              </c:pt>
              <c:pt idx="14">
                <c:v>Høgskolen i Innlandet</c:v>
              </c:pt>
            </c:strLit>
          </c:cat>
          <c:val>
            <c:numLit>
              <c:formatCode>General</c:formatCode>
              <c:ptCount val="15"/>
              <c:pt idx="0">
                <c:v>3.5019455252918288</c:v>
              </c:pt>
              <c:pt idx="1">
                <c:v>13.751868460388639</c:v>
              </c:pt>
              <c:pt idx="2">
                <c:v>13.694267515923567</c:v>
              </c:pt>
              <c:pt idx="3">
                <c:v>17.924181082075819</c:v>
              </c:pt>
              <c:pt idx="4">
                <c:v>12.520868113522537</c:v>
              </c:pt>
              <c:pt idx="5">
                <c:v>15.789473684210526</c:v>
              </c:pt>
              <c:pt idx="6">
                <c:v>24.368600682593858</c:v>
              </c:pt>
              <c:pt idx="7">
                <c:v>13.740458015267176</c:v>
              </c:pt>
              <c:pt idx="8">
                <c:v>20.240622788393487</c:v>
              </c:pt>
              <c:pt idx="9">
                <c:v>18.944099378881987</c:v>
              </c:pt>
              <c:pt idx="10">
                <c:v>8.6330935251798557</c:v>
              </c:pt>
              <c:pt idx="11">
                <c:v>21.042183622828784</c:v>
              </c:pt>
              <c:pt idx="12">
                <c:v>21.968365553602812</c:v>
              </c:pt>
              <c:pt idx="13">
                <c:v>18.89423076923077</c:v>
              </c:pt>
              <c:pt idx="14">
                <c:v>24.324324324324326</c:v>
              </c:pt>
            </c:numLit>
          </c:val>
          <c:extLst>
            <c:ext xmlns:c16="http://schemas.microsoft.com/office/drawing/2014/chart" uri="{C3380CC4-5D6E-409C-BE32-E72D297353CC}">
              <c16:uniqueId val="{00000002-4164-46E3-98FB-515D32CCB7A3}"/>
            </c:ext>
          </c:extLst>
        </c:ser>
        <c:ser>
          <c:idx val="3"/>
          <c:order val="3"/>
          <c:tx>
            <c:v>2019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15"/>
              <c:pt idx="0">
                <c:v>Handelshøyskolen BI</c:v>
              </c:pt>
              <c:pt idx="1">
                <c:v>Nord universitet</c:v>
              </c:pt>
              <c:pt idx="2">
                <c:v>Universitetet i Agder</c:v>
              </c:pt>
              <c:pt idx="3">
                <c:v>NTNU</c:v>
              </c:pt>
              <c:pt idx="4">
                <c:v>OsloMet</c:v>
              </c:pt>
              <c:pt idx="5">
                <c:v>Høgskulen på Vestlandet</c:v>
              </c:pt>
              <c:pt idx="6">
                <c:v>UiT - Norges arktiske univ.</c:v>
              </c:pt>
              <c:pt idx="7">
                <c:v>Universitetet i Stavanger</c:v>
              </c:pt>
              <c:pt idx="8">
                <c:v>Universitetet i Bergen</c:v>
              </c:pt>
              <c:pt idx="9">
                <c:v>Univ. i Sørøst-Norge</c:v>
              </c:pt>
              <c:pt idx="10">
                <c:v>Norges Handelshøyskole</c:v>
              </c:pt>
              <c:pt idx="11">
                <c:v>Universitetet i Oslo</c:v>
              </c:pt>
              <c:pt idx="12">
                <c:v>NMBU</c:v>
              </c:pt>
              <c:pt idx="13">
                <c:v>Øvrige læresteder</c:v>
              </c:pt>
              <c:pt idx="14">
                <c:v>Høgskolen i Innlandet</c:v>
              </c:pt>
            </c:strLit>
          </c:cat>
          <c:val>
            <c:numLit>
              <c:formatCode>General</c:formatCode>
              <c:ptCount val="15"/>
              <c:pt idx="0">
                <c:v>4.5977011494252871</c:v>
              </c:pt>
              <c:pt idx="1">
                <c:v>11.589895988112927</c:v>
              </c:pt>
              <c:pt idx="2">
                <c:v>14.842578710644677</c:v>
              </c:pt>
              <c:pt idx="3">
                <c:v>15.134168157423971</c:v>
              </c:pt>
              <c:pt idx="4">
                <c:v>12.171052631578947</c:v>
              </c:pt>
              <c:pt idx="5">
                <c:v>13.905325443786982</c:v>
              </c:pt>
              <c:pt idx="6">
                <c:v>25.236167341430498</c:v>
              </c:pt>
              <c:pt idx="7">
                <c:v>14.347826086956522</c:v>
              </c:pt>
              <c:pt idx="8">
                <c:v>16.07017543859649</c:v>
              </c:pt>
              <c:pt idx="9">
                <c:v>19.184890656063619</c:v>
              </c:pt>
              <c:pt idx="10">
                <c:v>7.5757575757575761</c:v>
              </c:pt>
              <c:pt idx="11">
                <c:v>19.990152634170361</c:v>
              </c:pt>
              <c:pt idx="12">
                <c:v>23.960066555740433</c:v>
              </c:pt>
              <c:pt idx="13">
                <c:v>19.181232750689972</c:v>
              </c:pt>
              <c:pt idx="14">
                <c:v>22.99651567944251</c:v>
              </c:pt>
            </c:numLit>
          </c:val>
          <c:extLst>
            <c:ext xmlns:c16="http://schemas.microsoft.com/office/drawing/2014/chart" uri="{C3380CC4-5D6E-409C-BE32-E72D297353CC}">
              <c16:uniqueId val="{00000003-4164-46E3-98FB-515D32CCB7A3}"/>
            </c:ext>
          </c:extLst>
        </c:ser>
        <c:ser>
          <c:idx val="4"/>
          <c:order val="4"/>
          <c:tx>
            <c:v>2020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15"/>
              <c:pt idx="0">
                <c:v>Handelshøyskolen BI</c:v>
              </c:pt>
              <c:pt idx="1">
                <c:v>Nord universitet</c:v>
              </c:pt>
              <c:pt idx="2">
                <c:v>Universitetet i Agder</c:v>
              </c:pt>
              <c:pt idx="3">
                <c:v>NTNU</c:v>
              </c:pt>
              <c:pt idx="4">
                <c:v>OsloMet</c:v>
              </c:pt>
              <c:pt idx="5">
                <c:v>Høgskulen på Vestlandet</c:v>
              </c:pt>
              <c:pt idx="6">
                <c:v>UiT - Norges arktiske univ.</c:v>
              </c:pt>
              <c:pt idx="7">
                <c:v>Universitetet i Stavanger</c:v>
              </c:pt>
              <c:pt idx="8">
                <c:v>Universitetet i Bergen</c:v>
              </c:pt>
              <c:pt idx="9">
                <c:v>Univ. i Sørøst-Norge</c:v>
              </c:pt>
              <c:pt idx="10">
                <c:v>Norges Handelshøyskole</c:v>
              </c:pt>
              <c:pt idx="11">
                <c:v>Universitetet i Oslo</c:v>
              </c:pt>
              <c:pt idx="12">
                <c:v>NMBU</c:v>
              </c:pt>
              <c:pt idx="13">
                <c:v>Øvrige læresteder</c:v>
              </c:pt>
              <c:pt idx="14">
                <c:v>Høgskolen i Innlandet</c:v>
              </c:pt>
            </c:strLit>
          </c:cat>
          <c:val>
            <c:numLit>
              <c:formatCode>General</c:formatCode>
              <c:ptCount val="15"/>
              <c:pt idx="0">
                <c:v>4.6153846153846159</c:v>
              </c:pt>
              <c:pt idx="1">
                <c:v>8.8000000000000007</c:v>
              </c:pt>
              <c:pt idx="2">
                <c:v>13.868613138686131</c:v>
              </c:pt>
              <c:pt idx="3">
                <c:v>13.5</c:v>
              </c:pt>
              <c:pt idx="4">
                <c:v>11.4</c:v>
              </c:pt>
              <c:pt idx="5">
                <c:v>12.2</c:v>
              </c:pt>
              <c:pt idx="6">
                <c:v>16</c:v>
              </c:pt>
              <c:pt idx="7">
                <c:v>13.5</c:v>
              </c:pt>
              <c:pt idx="8">
                <c:v>15.7</c:v>
              </c:pt>
              <c:pt idx="9">
                <c:v>15.9</c:v>
              </c:pt>
              <c:pt idx="10">
                <c:v>7.9</c:v>
              </c:pt>
              <c:pt idx="11">
                <c:v>16.2</c:v>
              </c:pt>
              <c:pt idx="12">
                <c:v>20.399999999999999</c:v>
              </c:pt>
              <c:pt idx="13">
                <c:v>19.5</c:v>
              </c:pt>
              <c:pt idx="14">
                <c:v>21.258503401360542</c:v>
              </c:pt>
            </c:numLit>
          </c:val>
          <c:extLst>
            <c:ext xmlns:c16="http://schemas.microsoft.com/office/drawing/2014/chart" uri="{C3380CC4-5D6E-409C-BE32-E72D297353CC}">
              <c16:uniqueId val="{00000004-4164-46E3-98FB-515D32CCB7A3}"/>
            </c:ext>
          </c:extLst>
        </c:ser>
        <c:ser>
          <c:idx val="5"/>
          <c:order val="5"/>
          <c:tx>
            <c:v>2021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15"/>
              <c:pt idx="0">
                <c:v>Handelshøyskolen BI</c:v>
              </c:pt>
              <c:pt idx="1">
                <c:v>Nord universitet</c:v>
              </c:pt>
              <c:pt idx="2">
                <c:v>Universitetet i Agder</c:v>
              </c:pt>
              <c:pt idx="3">
                <c:v>NTNU</c:v>
              </c:pt>
              <c:pt idx="4">
                <c:v>OsloMet</c:v>
              </c:pt>
              <c:pt idx="5">
                <c:v>Høgskulen på Vestlandet</c:v>
              </c:pt>
              <c:pt idx="6">
                <c:v>UiT - Norges arktiske univ.</c:v>
              </c:pt>
              <c:pt idx="7">
                <c:v>Universitetet i Stavanger</c:v>
              </c:pt>
              <c:pt idx="8">
                <c:v>Universitetet i Bergen</c:v>
              </c:pt>
              <c:pt idx="9">
                <c:v>Univ. i Sørøst-Norge</c:v>
              </c:pt>
              <c:pt idx="10">
                <c:v>Norges Handelshøyskole</c:v>
              </c:pt>
              <c:pt idx="11">
                <c:v>Universitetet i Oslo</c:v>
              </c:pt>
              <c:pt idx="12">
                <c:v>NMBU</c:v>
              </c:pt>
              <c:pt idx="13">
                <c:v>Øvrige læresteder</c:v>
              </c:pt>
              <c:pt idx="14">
                <c:v>Høgskolen i Innlandet</c:v>
              </c:pt>
            </c:strLit>
          </c:cat>
          <c:val>
            <c:numLit>
              <c:formatCode>General</c:formatCode>
              <c:ptCount val="15"/>
              <c:pt idx="0">
                <c:v>3.6630036630036633</c:v>
              </c:pt>
              <c:pt idx="1">
                <c:v>9.4879518072289155</c:v>
              </c:pt>
              <c:pt idx="2">
                <c:v>12.465373961218837</c:v>
              </c:pt>
              <c:pt idx="3">
                <c:v>13.157894736842104</c:v>
              </c:pt>
              <c:pt idx="4">
                <c:v>13.187702265372167</c:v>
              </c:pt>
              <c:pt idx="5">
                <c:v>13.220018885741267</c:v>
              </c:pt>
              <c:pt idx="6">
                <c:v>13.389941214892229</c:v>
              </c:pt>
              <c:pt idx="7">
                <c:v>14.378238341968913</c:v>
              </c:pt>
              <c:pt idx="8">
                <c:v>15.446608462055069</c:v>
              </c:pt>
              <c:pt idx="9">
                <c:v>16.037735849056602</c:v>
              </c:pt>
              <c:pt idx="10">
                <c:v>16.083916083916083</c:v>
              </c:pt>
              <c:pt idx="11">
                <c:v>17.641553579784745</c:v>
              </c:pt>
              <c:pt idx="12">
                <c:v>18.319327731092436</c:v>
              </c:pt>
              <c:pt idx="13">
                <c:v>18.863925392115302</c:v>
              </c:pt>
              <c:pt idx="14">
                <c:v>21.137026239067055</c:v>
              </c:pt>
            </c:numLit>
          </c:val>
          <c:extLst>
            <c:ext xmlns:c16="http://schemas.microsoft.com/office/drawing/2014/chart" uri="{C3380CC4-5D6E-409C-BE32-E72D297353CC}">
              <c16:uniqueId val="{00000005-4164-46E3-98FB-515D32CCB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5624239"/>
        <c:axId val="469426143"/>
      </c:barChart>
      <c:catAx>
        <c:axId val="4756242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8.1213670280741597E-4"/>
              <c:y val="1.301640419947507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69426143"/>
        <c:crosses val="autoZero"/>
        <c:auto val="1"/>
        <c:lblAlgn val="ctr"/>
        <c:lblOffset val="100"/>
        <c:noMultiLvlLbl val="0"/>
      </c:catAx>
      <c:valAx>
        <c:axId val="469426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75624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50518130892603"/>
          <c:y val="5.2262421938636942E-2"/>
          <c:w val="0.50596133322185444"/>
          <c:h val="7.2737578061363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15196602002037"/>
          <c:y val="9.727626459143969E-2"/>
          <c:w val="0.76513127499441114"/>
          <c:h val="0.723449860596219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 3.2a'!$B$6</c:f>
              <c:strCache>
                <c:ptCount val="1"/>
                <c:pt idx="0">
                  <c:v>Menn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 3.2a'!$C$4:$N$4</c15:sqref>
                  </c15:fullRef>
                </c:ext>
              </c:extLst>
              <c:f>'F 3.2a'!$E$4:$N$4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 3.2a'!$C$6:$N$6</c15:sqref>
                  </c15:fullRef>
                </c:ext>
              </c:extLst>
              <c:f>'F 3.2a'!$E$6:$N$6</c:f>
              <c:numCache>
                <c:formatCode>#,##0</c:formatCode>
                <c:ptCount val="10"/>
                <c:pt idx="0">
                  <c:v>29824</c:v>
                </c:pt>
                <c:pt idx="1">
                  <c:v>30533</c:v>
                </c:pt>
                <c:pt idx="2">
                  <c:v>31299</c:v>
                </c:pt>
                <c:pt idx="3">
                  <c:v>32674</c:v>
                </c:pt>
                <c:pt idx="4">
                  <c:v>34081</c:v>
                </c:pt>
                <c:pt idx="5">
                  <c:v>35882</c:v>
                </c:pt>
                <c:pt idx="6">
                  <c:v>36517</c:v>
                </c:pt>
                <c:pt idx="7">
                  <c:v>37863</c:v>
                </c:pt>
                <c:pt idx="8">
                  <c:v>38761</c:v>
                </c:pt>
                <c:pt idx="9">
                  <c:v>41044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3-491D-A5FD-8BF7FB397CCD}"/>
            </c:ext>
          </c:extLst>
        </c:ser>
        <c:ser>
          <c:idx val="2"/>
          <c:order val="2"/>
          <c:tx>
            <c:strRef>
              <c:f>'F 3.2a'!$B$7</c:f>
              <c:strCache>
                <c:ptCount val="1"/>
                <c:pt idx="0">
                  <c:v>Kvinner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 3.2a'!$C$4:$N$4</c15:sqref>
                  </c15:fullRef>
                </c:ext>
              </c:extLst>
              <c:f>'F 3.2a'!$E$4:$N$4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 3.2a'!$C$7:$N$7</c15:sqref>
                  </c15:fullRef>
                </c:ext>
              </c:extLst>
              <c:f>'F 3.2a'!$E$7:$N$7</c:f>
              <c:numCache>
                <c:formatCode>#,##0</c:formatCode>
                <c:ptCount val="10"/>
                <c:pt idx="0">
                  <c:v>16923</c:v>
                </c:pt>
                <c:pt idx="1">
                  <c:v>17178</c:v>
                </c:pt>
                <c:pt idx="2">
                  <c:v>18725</c:v>
                </c:pt>
                <c:pt idx="3">
                  <c:v>19507</c:v>
                </c:pt>
                <c:pt idx="4">
                  <c:v>20520</c:v>
                </c:pt>
                <c:pt idx="5">
                  <c:v>22052</c:v>
                </c:pt>
                <c:pt idx="6">
                  <c:v>23112</c:v>
                </c:pt>
                <c:pt idx="7">
                  <c:v>23794</c:v>
                </c:pt>
                <c:pt idx="8">
                  <c:v>24419</c:v>
                </c:pt>
                <c:pt idx="9">
                  <c:v>25622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D3-491D-A5FD-8BF7FB397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2975215"/>
        <c:axId val="44112260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 3.2a'!$B$5</c15:sqref>
                        </c15:formulaRef>
                      </c:ext>
                    </c:extLst>
                    <c:strCache>
                      <c:ptCount val="1"/>
                      <c:pt idx="0">
                        <c:v>Begge kjønn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'F 3.2a'!$C$4:$N$4</c15:sqref>
                        </c15:fullRef>
                        <c15:formulaRef>
                          <c15:sqref>'F 3.2a'!$E$4:$N$4</c15:sqref>
                        </c15:formulaRef>
                      </c:ext>
                    </c:extLst>
                    <c:strCach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'F 3.2a'!$C$5:$N$5</c15:sqref>
                        </c15:fullRef>
                        <c15:formulaRef>
                          <c15:sqref>'F 3.2a'!$E$5:$N$5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46747</c:v>
                      </c:pt>
                      <c:pt idx="1">
                        <c:v>47711</c:v>
                      </c:pt>
                      <c:pt idx="2">
                        <c:v>50024</c:v>
                      </c:pt>
                      <c:pt idx="3">
                        <c:v>52181</c:v>
                      </c:pt>
                      <c:pt idx="4">
                        <c:v>54601</c:v>
                      </c:pt>
                      <c:pt idx="5">
                        <c:v>57934</c:v>
                      </c:pt>
                      <c:pt idx="6">
                        <c:v>59629</c:v>
                      </c:pt>
                      <c:pt idx="7">
                        <c:v>61657</c:v>
                      </c:pt>
                      <c:pt idx="8">
                        <c:v>63180</c:v>
                      </c:pt>
                      <c:pt idx="9">
                        <c:v>66666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2D3-491D-A5FD-8BF7FB397CCD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3"/>
          <c:tx>
            <c:strRef>
              <c:f>'F 3.2a'!$B$12</c:f>
              <c:strCache>
                <c:ptCount val="1"/>
                <c:pt idx="0">
                  <c:v>Kvinner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'F 3.2a'!$C$4:$N$4</c15:sqref>
                  </c15:fullRef>
                </c:ext>
              </c:extLst>
              <c:f>'F 3.2a'!$E$4:$N$4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 3.2a'!$C$12:$N$12</c15:sqref>
                  </c15:fullRef>
                </c:ext>
              </c:extLst>
              <c:f>'F 3.2a'!$E$12:$N$12</c:f>
              <c:numCache>
                <c:formatCode>0%</c:formatCode>
                <c:ptCount val="10"/>
                <c:pt idx="0">
                  <c:v>0.36201253556377949</c:v>
                </c:pt>
                <c:pt idx="1">
                  <c:v>0.36004275743539227</c:v>
                </c:pt>
                <c:pt idx="2">
                  <c:v>0.37432032624340317</c:v>
                </c:pt>
                <c:pt idx="3">
                  <c:v>0.37383338763151336</c:v>
                </c:pt>
                <c:pt idx="4">
                  <c:v>0.3758172927235765</c:v>
                </c:pt>
                <c:pt idx="5">
                  <c:v>0.38064003866468743</c:v>
                </c:pt>
                <c:pt idx="6">
                  <c:v>0.38759663921917187</c:v>
                </c:pt>
                <c:pt idx="7">
                  <c:v>0.38590914251423197</c:v>
                </c:pt>
                <c:pt idx="8">
                  <c:v>0.3864988920544476</c:v>
                </c:pt>
                <c:pt idx="9">
                  <c:v>0.3843338433384334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D3-491D-A5FD-8BF7FB397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976607"/>
        <c:axId val="441121167"/>
      </c:lineChart>
      <c:catAx>
        <c:axId val="432975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1122607"/>
        <c:crosses val="autoZero"/>
        <c:auto val="1"/>
        <c:lblAlgn val="ctr"/>
        <c:lblOffset val="100"/>
        <c:noMultiLvlLbl val="0"/>
      </c:catAx>
      <c:valAx>
        <c:axId val="441122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</a:t>
                </a:r>
              </a:p>
            </c:rich>
          </c:tx>
          <c:layout>
            <c:manualLayout>
              <c:xMode val="edge"/>
              <c:yMode val="edge"/>
              <c:x val="2.9484029484029485E-2"/>
              <c:y val="1.115457318305989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32975215"/>
        <c:crosses val="autoZero"/>
        <c:crossBetween val="between"/>
      </c:valAx>
      <c:valAx>
        <c:axId val="441121167"/>
        <c:scaling>
          <c:orientation val="minMax"/>
          <c:max val="1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32976607"/>
        <c:crosses val="max"/>
        <c:crossBetween val="between"/>
      </c:valAx>
      <c:catAx>
        <c:axId val="43297660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112116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'F 3.2b'!$B$4</c:f>
              <c:strCache>
                <c:ptCount val="1"/>
                <c:pt idx="0">
                  <c:v>Næringslivet, menn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strRef>
              <c:f>'F 3.2b'!$C$3:$L$3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 3.2b'!$C$4:$L$4</c:f>
              <c:numCache>
                <c:formatCode>General</c:formatCode>
                <c:ptCount val="10"/>
                <c:pt idx="0">
                  <c:v>12985</c:v>
                </c:pt>
                <c:pt idx="1">
                  <c:v>13519</c:v>
                </c:pt>
                <c:pt idx="2">
                  <c:v>14096</c:v>
                </c:pt>
                <c:pt idx="3">
                  <c:v>15019</c:v>
                </c:pt>
                <c:pt idx="4">
                  <c:v>16107</c:v>
                </c:pt>
                <c:pt idx="5">
                  <c:v>17243</c:v>
                </c:pt>
                <c:pt idx="6">
                  <c:v>17693</c:v>
                </c:pt>
                <c:pt idx="7">
                  <c:v>18721</c:v>
                </c:pt>
                <c:pt idx="8">
                  <c:v>19311</c:v>
                </c:pt>
                <c:pt idx="9">
                  <c:v>21219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E5-4AB1-8D20-07FA58A0B32D}"/>
            </c:ext>
          </c:extLst>
        </c:ser>
        <c:ser>
          <c:idx val="1"/>
          <c:order val="1"/>
          <c:tx>
            <c:strRef>
              <c:f>'F 3.2b'!$B$5</c:f>
              <c:strCache>
                <c:ptCount val="1"/>
                <c:pt idx="0">
                  <c:v>Næringslivet, kvinner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'F 3.2b'!$C$3:$L$3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 3.2b'!$C$5:$L$5</c:f>
              <c:numCache>
                <c:formatCode>General</c:formatCode>
                <c:ptCount val="10"/>
                <c:pt idx="0">
                  <c:v>3475</c:v>
                </c:pt>
                <c:pt idx="1">
                  <c:v>3148</c:v>
                </c:pt>
                <c:pt idx="2">
                  <c:v>4084</c:v>
                </c:pt>
                <c:pt idx="3">
                  <c:v>4217</c:v>
                </c:pt>
                <c:pt idx="4">
                  <c:v>4622</c:v>
                </c:pt>
                <c:pt idx="5">
                  <c:v>5208</c:v>
                </c:pt>
                <c:pt idx="6">
                  <c:v>5442</c:v>
                </c:pt>
                <c:pt idx="7">
                  <c:v>5445</c:v>
                </c:pt>
                <c:pt idx="8">
                  <c:v>5599</c:v>
                </c:pt>
                <c:pt idx="9">
                  <c:v>5903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E5-4AB1-8D20-07FA58A0B32D}"/>
            </c:ext>
          </c:extLst>
        </c:ser>
        <c:ser>
          <c:idx val="2"/>
          <c:order val="2"/>
          <c:tx>
            <c:strRef>
              <c:f>'F 3.2b'!$B$6</c:f>
              <c:strCache>
                <c:ptCount val="1"/>
                <c:pt idx="0">
                  <c:v>Instituttsektoren, menn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'F 3.2b'!$C$3:$L$3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 3.2b'!$C$6:$L$6</c:f>
              <c:numCache>
                <c:formatCode>General</c:formatCode>
                <c:ptCount val="10"/>
                <c:pt idx="0">
                  <c:v>4948</c:v>
                </c:pt>
                <c:pt idx="1">
                  <c:v>4973</c:v>
                </c:pt>
                <c:pt idx="2">
                  <c:v>4876</c:v>
                </c:pt>
                <c:pt idx="3">
                  <c:v>4760</c:v>
                </c:pt>
                <c:pt idx="4">
                  <c:v>4741</c:v>
                </c:pt>
                <c:pt idx="5">
                  <c:v>4735</c:v>
                </c:pt>
                <c:pt idx="6">
                  <c:v>4834</c:v>
                </c:pt>
                <c:pt idx="7">
                  <c:v>4799</c:v>
                </c:pt>
                <c:pt idx="8">
                  <c:v>4833</c:v>
                </c:pt>
                <c:pt idx="9">
                  <c:v>4914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E5-4AB1-8D20-07FA58A0B32D}"/>
            </c:ext>
          </c:extLst>
        </c:ser>
        <c:ser>
          <c:idx val="3"/>
          <c:order val="3"/>
          <c:tx>
            <c:strRef>
              <c:f>'F 3.2b'!$B$7</c:f>
              <c:strCache>
                <c:ptCount val="1"/>
                <c:pt idx="0">
                  <c:v>Instituttsektoren, kvinner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'F 3.2b'!$C$3:$L$3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 3.2b'!$C$7:$L$7</c:f>
              <c:numCache>
                <c:formatCode>General</c:formatCode>
                <c:ptCount val="10"/>
                <c:pt idx="0">
                  <c:v>3438</c:v>
                </c:pt>
                <c:pt idx="1">
                  <c:v>3567</c:v>
                </c:pt>
                <c:pt idx="2">
                  <c:v>3564</c:v>
                </c:pt>
                <c:pt idx="3">
                  <c:v>3581</c:v>
                </c:pt>
                <c:pt idx="4">
                  <c:v>3593</c:v>
                </c:pt>
                <c:pt idx="5">
                  <c:v>3655</c:v>
                </c:pt>
                <c:pt idx="6">
                  <c:v>3817</c:v>
                </c:pt>
                <c:pt idx="7">
                  <c:v>3871</c:v>
                </c:pt>
                <c:pt idx="8">
                  <c:v>4037</c:v>
                </c:pt>
                <c:pt idx="9">
                  <c:v>4147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E5-4AB1-8D20-07FA58A0B32D}"/>
            </c:ext>
          </c:extLst>
        </c:ser>
        <c:ser>
          <c:idx val="4"/>
          <c:order val="4"/>
          <c:tx>
            <c:strRef>
              <c:f>'F 3.2b'!$B$8</c:f>
              <c:strCache>
                <c:ptCount val="1"/>
                <c:pt idx="0">
                  <c:v>Universitets- og høgskolesektoren, menn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strRef>
              <c:f>'F 3.2b'!$C$3:$L$3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 3.2b'!$C$8:$L$8</c:f>
              <c:numCache>
                <c:formatCode>General</c:formatCode>
                <c:ptCount val="10"/>
                <c:pt idx="0">
                  <c:v>11891</c:v>
                </c:pt>
                <c:pt idx="1">
                  <c:v>12041</c:v>
                </c:pt>
                <c:pt idx="2">
                  <c:v>12327</c:v>
                </c:pt>
                <c:pt idx="3">
                  <c:v>12895</c:v>
                </c:pt>
                <c:pt idx="4">
                  <c:v>13233</c:v>
                </c:pt>
                <c:pt idx="5">
                  <c:v>13904</c:v>
                </c:pt>
                <c:pt idx="6">
                  <c:v>13990</c:v>
                </c:pt>
                <c:pt idx="7">
                  <c:v>14343</c:v>
                </c:pt>
                <c:pt idx="8">
                  <c:v>14617</c:v>
                </c:pt>
                <c:pt idx="9">
                  <c:v>14911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E5-4AB1-8D20-07FA58A0B32D}"/>
            </c:ext>
          </c:extLst>
        </c:ser>
        <c:ser>
          <c:idx val="5"/>
          <c:order val="5"/>
          <c:tx>
            <c:strRef>
              <c:f>'F 3.2b'!$B$9</c:f>
              <c:strCache>
                <c:ptCount val="1"/>
                <c:pt idx="0">
                  <c:v>Universitets- og høgskolesektoren, kvinner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'F 3.2b'!$C$3:$L$3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 3.2b'!$C$9:$L$9</c:f>
              <c:numCache>
                <c:formatCode>General</c:formatCode>
                <c:ptCount val="10"/>
                <c:pt idx="0">
                  <c:v>10010</c:v>
                </c:pt>
                <c:pt idx="1">
                  <c:v>10463</c:v>
                </c:pt>
                <c:pt idx="2">
                  <c:v>11077</c:v>
                </c:pt>
                <c:pt idx="3">
                  <c:v>11709</c:v>
                </c:pt>
                <c:pt idx="4">
                  <c:v>12305</c:v>
                </c:pt>
                <c:pt idx="5">
                  <c:v>13189</c:v>
                </c:pt>
                <c:pt idx="6">
                  <c:v>13853</c:v>
                </c:pt>
                <c:pt idx="7">
                  <c:v>14478</c:v>
                </c:pt>
                <c:pt idx="8">
                  <c:v>14783</c:v>
                </c:pt>
                <c:pt idx="9">
                  <c:v>15572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E5-4AB1-8D20-07FA58A0B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389632"/>
        <c:axId val="1129271392"/>
      </c:areaChart>
      <c:catAx>
        <c:axId val="79738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29271392"/>
        <c:crosses val="autoZero"/>
        <c:auto val="1"/>
        <c:lblAlgn val="ctr"/>
        <c:lblOffset val="100"/>
        <c:noMultiLvlLbl val="0"/>
      </c:catAx>
      <c:valAx>
        <c:axId val="112927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973896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781100541336E-2"/>
          <c:y val="5.2917226368099403E-2"/>
          <c:w val="0.64007402143254855"/>
          <c:h val="0.8607940404497868"/>
        </c:manualLayout>
      </c:layout>
      <c:lineChart>
        <c:grouping val="standard"/>
        <c:varyColors val="0"/>
        <c:ser>
          <c:idx val="0"/>
          <c:order val="0"/>
          <c:tx>
            <c:strRef>
              <c:f>'F 3.2b'!$B$13</c:f>
              <c:strCache>
                <c:ptCount val="1"/>
                <c:pt idx="0">
                  <c:v>Næringslivet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 3.2b'!$C$12:$L$12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 3.2b'!$C$13:$L$13</c:f>
              <c:numCache>
                <c:formatCode>0%</c:formatCode>
                <c:ptCount val="10"/>
                <c:pt idx="0">
                  <c:v>0.21111786148238154</c:v>
                </c:pt>
                <c:pt idx="1">
                  <c:v>0.1888762224755505</c:v>
                </c:pt>
                <c:pt idx="2">
                  <c:v>0.22464246424642464</c:v>
                </c:pt>
                <c:pt idx="3">
                  <c:v>0.21922437097109587</c:v>
                </c:pt>
                <c:pt idx="4">
                  <c:v>0.22297264701625741</c:v>
                </c:pt>
                <c:pt idx="5">
                  <c:v>0.23197184980624472</c:v>
                </c:pt>
                <c:pt idx="6">
                  <c:v>0.23522800950940134</c:v>
                </c:pt>
                <c:pt idx="7">
                  <c:v>0.22531656045684018</c:v>
                </c:pt>
                <c:pt idx="8">
                  <c:v>0.22476916900843036</c:v>
                </c:pt>
                <c:pt idx="9">
                  <c:v>0.21764619128382862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51-4B70-A74D-BE40D2396B6B}"/>
            </c:ext>
          </c:extLst>
        </c:ser>
        <c:ser>
          <c:idx val="1"/>
          <c:order val="1"/>
          <c:tx>
            <c:strRef>
              <c:f>'F 3.2b'!$B$14</c:f>
              <c:strCache>
                <c:ptCount val="1"/>
                <c:pt idx="0">
                  <c:v>Instituttsektoren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 3.2b'!$C$12:$L$12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 3.2b'!$C$14:$L$14</c:f>
              <c:numCache>
                <c:formatCode>0%</c:formatCode>
                <c:ptCount val="10"/>
                <c:pt idx="0">
                  <c:v>0.40996899594562364</c:v>
                </c:pt>
                <c:pt idx="1">
                  <c:v>0.41768149882903982</c:v>
                </c:pt>
                <c:pt idx="2">
                  <c:v>0.42227488151658765</c:v>
                </c:pt>
                <c:pt idx="3">
                  <c:v>0.42932502098069775</c:v>
                </c:pt>
                <c:pt idx="4">
                  <c:v>0.43112550995920329</c:v>
                </c:pt>
                <c:pt idx="5">
                  <c:v>0.43563766388557806</c:v>
                </c:pt>
                <c:pt idx="6">
                  <c:v>0.44122066813085192</c:v>
                </c:pt>
                <c:pt idx="7">
                  <c:v>0.44648212226066897</c:v>
                </c:pt>
                <c:pt idx="8">
                  <c:v>0.45512965050732807</c:v>
                </c:pt>
                <c:pt idx="9">
                  <c:v>0.45767575322812054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51-4B70-A74D-BE40D2396B6B}"/>
            </c:ext>
          </c:extLst>
        </c:ser>
        <c:ser>
          <c:idx val="2"/>
          <c:order val="2"/>
          <c:tx>
            <c:strRef>
              <c:f>'F 3.2b'!$B$15</c:f>
              <c:strCache>
                <c:ptCount val="1"/>
                <c:pt idx="0">
                  <c:v>Universitets- og høgskolesektoren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 3.2b'!$C$12:$L$12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 3.2b'!$C$15:$L$15</c:f>
              <c:numCache>
                <c:formatCode>0%</c:formatCode>
                <c:ptCount val="10"/>
                <c:pt idx="0">
                  <c:v>0.45705675539929685</c:v>
                </c:pt>
                <c:pt idx="1">
                  <c:v>0.46493956629932459</c:v>
                </c:pt>
                <c:pt idx="2">
                  <c:v>0.4732951632199624</c:v>
                </c:pt>
                <c:pt idx="3">
                  <c:v>0.47589822793041781</c:v>
                </c:pt>
                <c:pt idx="4">
                  <c:v>0.48183099694572795</c:v>
                </c:pt>
                <c:pt idx="5">
                  <c:v>0.4868047097036135</c:v>
                </c:pt>
                <c:pt idx="6">
                  <c:v>0.49753977660453258</c:v>
                </c:pt>
                <c:pt idx="7">
                  <c:v>0.50234204226085144</c:v>
                </c:pt>
                <c:pt idx="8">
                  <c:v>0.5028231292517007</c:v>
                </c:pt>
                <c:pt idx="9">
                  <c:v>0.51084210871633373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51-4B70-A74D-BE40D2396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4320784"/>
        <c:axId val="1937862912"/>
      </c:lineChart>
      <c:catAx>
        <c:axId val="76432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37862912"/>
        <c:crosses val="autoZero"/>
        <c:auto val="1"/>
        <c:lblAlgn val="ctr"/>
        <c:lblOffset val="100"/>
        <c:noMultiLvlLbl val="0"/>
      </c:catAx>
      <c:valAx>
        <c:axId val="19378629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6432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 3.2c'!$A$4</c:f>
              <c:strCache>
                <c:ptCount val="1"/>
                <c:pt idx="0">
                  <c:v>Nye universiteter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 3.2c'!$B$3:$K$3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 3.2c'!$B$4:$K$4</c:f>
              <c:numCache>
                <c:formatCode>0%</c:formatCode>
                <c:ptCount val="10"/>
                <c:pt idx="0">
                  <c:v>0.44</c:v>
                </c:pt>
                <c:pt idx="1">
                  <c:v>0.45</c:v>
                </c:pt>
                <c:pt idx="2">
                  <c:v>0.47</c:v>
                </c:pt>
                <c:pt idx="3">
                  <c:v>0.46</c:v>
                </c:pt>
                <c:pt idx="4">
                  <c:v>0.48</c:v>
                </c:pt>
                <c:pt idx="5">
                  <c:v>0.49</c:v>
                </c:pt>
                <c:pt idx="6">
                  <c:v>0.55000000000000004</c:v>
                </c:pt>
                <c:pt idx="7">
                  <c:v>0.55000000000000004</c:v>
                </c:pt>
                <c:pt idx="8">
                  <c:v>0.55000000000000004</c:v>
                </c:pt>
                <c:pt idx="9">
                  <c:v>0.55434946479722602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11-4D00-9A93-B4DD7401F0D3}"/>
            </c:ext>
          </c:extLst>
        </c:ser>
        <c:ser>
          <c:idx val="1"/>
          <c:order val="1"/>
          <c:tx>
            <c:strRef>
              <c:f>'F 3.2c'!$A$5</c:f>
              <c:strCache>
                <c:ptCount val="1"/>
                <c:pt idx="0">
                  <c:v>Helseforetak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 3.2c'!$B$3:$K$3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 3.2c'!$B$5:$K$5</c:f>
              <c:numCache>
                <c:formatCode>0%</c:formatCode>
                <c:ptCount val="10"/>
                <c:pt idx="0">
                  <c:v>0.45</c:v>
                </c:pt>
                <c:pt idx="1">
                  <c:v>0.48</c:v>
                </c:pt>
                <c:pt idx="2">
                  <c:v>0.51</c:v>
                </c:pt>
                <c:pt idx="3">
                  <c:v>0.5</c:v>
                </c:pt>
                <c:pt idx="4">
                  <c:v>0.51</c:v>
                </c:pt>
                <c:pt idx="5">
                  <c:v>0.51</c:v>
                </c:pt>
                <c:pt idx="6">
                  <c:v>0.53</c:v>
                </c:pt>
                <c:pt idx="7">
                  <c:v>0.53</c:v>
                </c:pt>
                <c:pt idx="8">
                  <c:v>0.54</c:v>
                </c:pt>
                <c:pt idx="9">
                  <c:v>0.54842907603643798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11-4D00-9A93-B4DD7401F0D3}"/>
            </c:ext>
          </c:extLst>
        </c:ser>
        <c:ser>
          <c:idx val="2"/>
          <c:order val="2"/>
          <c:tx>
            <c:strRef>
              <c:f>'F 3.2c'!$A$6</c:f>
              <c:strCache>
                <c:ptCount val="1"/>
                <c:pt idx="0">
                  <c:v>Høgskoler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 3.2c'!$B$3:$K$3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 3.2c'!$B$6:$K$6</c:f>
              <c:numCache>
                <c:formatCode>0%</c:formatCode>
                <c:ptCount val="10"/>
                <c:pt idx="0">
                  <c:v>0.51</c:v>
                </c:pt>
                <c:pt idx="1">
                  <c:v>0.52</c:v>
                </c:pt>
                <c:pt idx="2">
                  <c:v>0.52</c:v>
                </c:pt>
                <c:pt idx="3">
                  <c:v>0.52</c:v>
                </c:pt>
                <c:pt idx="4">
                  <c:v>0.54</c:v>
                </c:pt>
                <c:pt idx="5">
                  <c:v>0.55000000000000004</c:v>
                </c:pt>
                <c:pt idx="6">
                  <c:v>0.52</c:v>
                </c:pt>
                <c:pt idx="7">
                  <c:v>0.53</c:v>
                </c:pt>
                <c:pt idx="8">
                  <c:v>0.54</c:v>
                </c:pt>
                <c:pt idx="9">
                  <c:v>0.54116394606103624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11-4D00-9A93-B4DD7401F0D3}"/>
            </c:ext>
          </c:extLst>
        </c:ser>
        <c:ser>
          <c:idx val="3"/>
          <c:order val="3"/>
          <c:tx>
            <c:strRef>
              <c:f>'F 3.2c'!$A$7</c:f>
              <c:strCache>
                <c:ptCount val="1"/>
                <c:pt idx="0">
                  <c:v>Offentlig rettede institutter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 3.2c'!$B$3:$K$3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 3.2c'!$B$7:$K$7</c:f>
              <c:numCache>
                <c:formatCode>0%</c:formatCode>
                <c:ptCount val="10"/>
                <c:pt idx="0">
                  <c:v>0.44</c:v>
                </c:pt>
                <c:pt idx="1">
                  <c:v>0.45</c:v>
                </c:pt>
                <c:pt idx="2">
                  <c:v>0.45</c:v>
                </c:pt>
                <c:pt idx="3">
                  <c:v>0.45</c:v>
                </c:pt>
                <c:pt idx="4">
                  <c:v>0.45</c:v>
                </c:pt>
                <c:pt idx="5">
                  <c:v>0.46</c:v>
                </c:pt>
                <c:pt idx="6">
                  <c:v>0.47</c:v>
                </c:pt>
                <c:pt idx="7">
                  <c:v>0.47</c:v>
                </c:pt>
                <c:pt idx="8">
                  <c:v>0.47987089999999999</c:v>
                </c:pt>
                <c:pt idx="9">
                  <c:v>0.48400297619047616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11-4D00-9A93-B4DD7401F0D3}"/>
            </c:ext>
          </c:extLst>
        </c:ser>
        <c:ser>
          <c:idx val="4"/>
          <c:order val="4"/>
          <c:tx>
            <c:strRef>
              <c:f>'F 3.2c'!$A$8</c:f>
              <c:strCache>
                <c:ptCount val="1"/>
                <c:pt idx="0">
                  <c:v>De fire eldste universitetene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 3.2c'!$B$3:$K$3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 3.2c'!$B$8:$K$8</c:f>
              <c:numCache>
                <c:formatCode>0%</c:formatCode>
                <c:ptCount val="10"/>
                <c:pt idx="0">
                  <c:v>0.42</c:v>
                </c:pt>
                <c:pt idx="1">
                  <c:v>0.43</c:v>
                </c:pt>
                <c:pt idx="2">
                  <c:v>0.43</c:v>
                </c:pt>
                <c:pt idx="3">
                  <c:v>0.43</c:v>
                </c:pt>
                <c:pt idx="4">
                  <c:v>0.44</c:v>
                </c:pt>
                <c:pt idx="5">
                  <c:v>0.45</c:v>
                </c:pt>
                <c:pt idx="6">
                  <c:v>0.46</c:v>
                </c:pt>
                <c:pt idx="7">
                  <c:v>0.46</c:v>
                </c:pt>
                <c:pt idx="8">
                  <c:v>0.46</c:v>
                </c:pt>
                <c:pt idx="9">
                  <c:v>0.46953225575740237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11-4D00-9A93-B4DD7401F0D3}"/>
            </c:ext>
          </c:extLst>
        </c:ser>
        <c:ser>
          <c:idx val="5"/>
          <c:order val="5"/>
          <c:tx>
            <c:strRef>
              <c:f>'F 3.2c'!$A$9</c:f>
              <c:strCache>
                <c:ptCount val="1"/>
                <c:pt idx="0">
                  <c:v>Næringsrettede institutter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 3.2c'!$B$3:$K$3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 3.2c'!$B$9:$K$9</c:f>
              <c:numCache>
                <c:formatCode>0%</c:formatCode>
                <c:ptCount val="10"/>
                <c:pt idx="0">
                  <c:v>0.3</c:v>
                </c:pt>
                <c:pt idx="1">
                  <c:v>0.31</c:v>
                </c:pt>
                <c:pt idx="2">
                  <c:v>0.32</c:v>
                </c:pt>
                <c:pt idx="3">
                  <c:v>0.32</c:v>
                </c:pt>
                <c:pt idx="4">
                  <c:v>0.32</c:v>
                </c:pt>
                <c:pt idx="5">
                  <c:v>0.32</c:v>
                </c:pt>
                <c:pt idx="6">
                  <c:v>0.32</c:v>
                </c:pt>
                <c:pt idx="7">
                  <c:v>0.33</c:v>
                </c:pt>
                <c:pt idx="8">
                  <c:v>0.34</c:v>
                </c:pt>
                <c:pt idx="9">
                  <c:v>0.34475965327029157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711-4D00-9A93-B4DD7401F0D3}"/>
            </c:ext>
          </c:extLst>
        </c:ser>
        <c:ser>
          <c:idx val="6"/>
          <c:order val="6"/>
          <c:tx>
            <c:strRef>
              <c:f>'F 3.2c'!$A$10</c:f>
              <c:strCache>
                <c:ptCount val="1"/>
                <c:pt idx="0">
                  <c:v>Næringslivet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 3.2c'!$B$3:$K$3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 3.2c'!$B$10:$K$10</c:f>
              <c:numCache>
                <c:formatCode>0%</c:formatCode>
                <c:ptCount val="10"/>
                <c:pt idx="0">
                  <c:v>0.21</c:v>
                </c:pt>
                <c:pt idx="1">
                  <c:v>0.19</c:v>
                </c:pt>
                <c:pt idx="2">
                  <c:v>0.22</c:v>
                </c:pt>
                <c:pt idx="3">
                  <c:v>0.22</c:v>
                </c:pt>
                <c:pt idx="4">
                  <c:v>0.22</c:v>
                </c:pt>
                <c:pt idx="5">
                  <c:v>0.23</c:v>
                </c:pt>
                <c:pt idx="6">
                  <c:v>0.24</c:v>
                </c:pt>
                <c:pt idx="7">
                  <c:v>0.23</c:v>
                </c:pt>
                <c:pt idx="8">
                  <c:v>0.22</c:v>
                </c:pt>
                <c:pt idx="9">
                  <c:v>0.21764619128382862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711-4D00-9A93-B4DD7401F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133471"/>
        <c:axId val="696635103"/>
        <c:extLst>
          <c:ext xmlns:c15="http://schemas.microsoft.com/office/drawing/2012/chart" uri="{02D57815-91ED-43cb-92C2-25804820EDAC}">
            <c15:filteredLine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'F 3.2c'!$A$11</c15:sqref>
                        </c15:formulaRef>
                      </c:ext>
                    </c:extLst>
                    <c:strCache>
                      <c:ptCount val="1"/>
                      <c:pt idx="0">
                        <c:v>Totalt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 3.2c'!$B$3:$K$3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 3.2c'!$B$11:$K$11</c15:sqref>
                        </c15:formulaRef>
                      </c:ext>
                    </c:extLst>
                    <c:numCache>
                      <c:formatCode>0%</c:formatCode>
                      <c:ptCount val="10"/>
                      <c:pt idx="0">
                        <c:v>0.4</c:v>
                      </c:pt>
                      <c:pt idx="1">
                        <c:v>0.36</c:v>
                      </c:pt>
                      <c:pt idx="2">
                        <c:v>0.37</c:v>
                      </c:pt>
                      <c:pt idx="3">
                        <c:v>0.37</c:v>
                      </c:pt>
                      <c:pt idx="4">
                        <c:v>0.38</c:v>
                      </c:pt>
                      <c:pt idx="5">
                        <c:v>0.38</c:v>
                      </c:pt>
                      <c:pt idx="6">
                        <c:v>0.39</c:v>
                      </c:pt>
                      <c:pt idx="7">
                        <c:v>0.39</c:v>
                      </c:pt>
                      <c:pt idx="8">
                        <c:v>0.39</c:v>
                      </c:pt>
                      <c:pt idx="9">
                        <c:v>0.3843338433384334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0711-4D00-9A93-B4DD7401F0D3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 3.2c'!$A$12</c15:sqref>
                        </c15:formulaRef>
                      </c:ext>
                    </c:extLst>
                    <c:strCache>
                      <c:ptCount val="1"/>
                      <c:pt idx="0">
                        <c:v>Utenom næringslivet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 3.2c'!$B$3:$K$3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 3.2c'!$B$12:$K$12</c15:sqref>
                        </c15:formulaRef>
                      </c:ext>
                    </c:extLst>
                    <c:numCache>
                      <c:formatCode>0%</c:formatCode>
                      <c:ptCount val="10"/>
                      <c:pt idx="0">
                        <c:v>0.44</c:v>
                      </c:pt>
                      <c:pt idx="1">
                        <c:v>0.45</c:v>
                      </c:pt>
                      <c:pt idx="2">
                        <c:v>0.46</c:v>
                      </c:pt>
                      <c:pt idx="3">
                        <c:v>0.46</c:v>
                      </c:pt>
                      <c:pt idx="4">
                        <c:v>0.47</c:v>
                      </c:pt>
                      <c:pt idx="5">
                        <c:v>0.47</c:v>
                      </c:pt>
                      <c:pt idx="6">
                        <c:v>0.48</c:v>
                      </c:pt>
                      <c:pt idx="7">
                        <c:v>0.49</c:v>
                      </c:pt>
                      <c:pt idx="8">
                        <c:v>0.49</c:v>
                      </c:pt>
                      <c:pt idx="9">
                        <c:v>0.49865972081731741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711-4D00-9A93-B4DD7401F0D3}"/>
                  </c:ext>
                </c:extLst>
              </c15:ser>
            </c15:filteredLineSeries>
          </c:ext>
        </c:extLst>
      </c:lineChart>
      <c:catAx>
        <c:axId val="442133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96635103"/>
        <c:crosses val="autoZero"/>
        <c:auto val="1"/>
        <c:lblAlgn val="ctr"/>
        <c:lblOffset val="100"/>
        <c:noMultiLvlLbl val="0"/>
      </c:catAx>
      <c:valAx>
        <c:axId val="696635103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2133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 3.2d'!$A$4</c:f>
              <c:strCache>
                <c:ptCount val="1"/>
                <c:pt idx="0">
                  <c:v>Professor/dosent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 3.2d'!$B$3:$K$3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 3.2d'!$B$4:$K$4</c:f>
              <c:numCache>
                <c:formatCode>0%</c:formatCode>
                <c:ptCount val="10"/>
                <c:pt idx="0">
                  <c:v>0.24548839873961614</c:v>
                </c:pt>
                <c:pt idx="1">
                  <c:v>0.25544662309368193</c:v>
                </c:pt>
                <c:pt idx="2">
                  <c:v>0.26806833114323259</c:v>
                </c:pt>
                <c:pt idx="3">
                  <c:v>0.27664456909739926</c:v>
                </c:pt>
                <c:pt idx="4">
                  <c:v>0.28363367069859297</c:v>
                </c:pt>
                <c:pt idx="5">
                  <c:v>0.30035502958579879</c:v>
                </c:pt>
                <c:pt idx="6">
                  <c:v>0.31312427409988386</c:v>
                </c:pt>
                <c:pt idx="7">
                  <c:v>0.32663540968966287</c:v>
                </c:pt>
                <c:pt idx="8">
                  <c:v>0.33974358974358976</c:v>
                </c:pt>
                <c:pt idx="9">
                  <c:v>0.34736619420351172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58-41C6-9E20-F3C544496C3E}"/>
            </c:ext>
          </c:extLst>
        </c:ser>
        <c:ser>
          <c:idx val="1"/>
          <c:order val="1"/>
          <c:tx>
            <c:strRef>
              <c:f>'F 3.2d'!$A$5</c:f>
              <c:strCache>
                <c:ptCount val="1"/>
                <c:pt idx="0">
                  <c:v>Øvrig fast faglig stilling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 3.2d'!$B$3:$K$3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 3.2d'!$B$5:$K$5</c:f>
              <c:numCache>
                <c:formatCode>0%</c:formatCode>
                <c:ptCount val="10"/>
                <c:pt idx="0">
                  <c:v>0.57927532887145161</c:v>
                </c:pt>
                <c:pt idx="1">
                  <c:v>0.58107497741644087</c:v>
                </c:pt>
                <c:pt idx="2">
                  <c:v>0.59410430839002271</c:v>
                </c:pt>
                <c:pt idx="3">
                  <c:v>0.58282342657342656</c:v>
                </c:pt>
                <c:pt idx="4">
                  <c:v>0.59039487726787621</c:v>
                </c:pt>
                <c:pt idx="5">
                  <c:v>0.59482038429406847</c:v>
                </c:pt>
                <c:pt idx="6">
                  <c:v>0.59637462235649552</c:v>
                </c:pt>
                <c:pt idx="7">
                  <c:v>0.6079802550390786</c:v>
                </c:pt>
                <c:pt idx="8">
                  <c:v>0.59685641461342398</c:v>
                </c:pt>
                <c:pt idx="9">
                  <c:v>0.61487190168714856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58-41C6-9E20-F3C544496C3E}"/>
            </c:ext>
          </c:extLst>
        </c:ser>
        <c:ser>
          <c:idx val="2"/>
          <c:order val="2"/>
          <c:tx>
            <c:strRef>
              <c:f>'F 3.2d'!$A$6</c:f>
              <c:strCache>
                <c:ptCount val="1"/>
                <c:pt idx="0">
                  <c:v>Førsteamanuensis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 3.2d'!$B$3:$K$3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 3.2d'!$B$6:$K$6</c:f>
              <c:numCache>
                <c:formatCode>0%</c:formatCode>
                <c:ptCount val="10"/>
                <c:pt idx="0">
                  <c:v>0.40369230769230768</c:v>
                </c:pt>
                <c:pt idx="1">
                  <c:v>0.42222884386174014</c:v>
                </c:pt>
                <c:pt idx="2">
                  <c:v>0.43695345557122706</c:v>
                </c:pt>
                <c:pt idx="3">
                  <c:v>0.45888025716581837</c:v>
                </c:pt>
                <c:pt idx="4">
                  <c:v>0.47208249496981891</c:v>
                </c:pt>
                <c:pt idx="5">
                  <c:v>0.47558386411889597</c:v>
                </c:pt>
                <c:pt idx="6">
                  <c:v>0.49147217235188512</c:v>
                </c:pt>
                <c:pt idx="7">
                  <c:v>0.49683811129848232</c:v>
                </c:pt>
                <c:pt idx="8">
                  <c:v>0.49570680628272251</c:v>
                </c:pt>
                <c:pt idx="9">
                  <c:v>0.50507059057466697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58-41C6-9E20-F3C544496C3E}"/>
            </c:ext>
          </c:extLst>
        </c:ser>
        <c:ser>
          <c:idx val="3"/>
          <c:order val="3"/>
          <c:tx>
            <c:strRef>
              <c:f>'F 3.2d'!$A$7</c:f>
              <c:strCache>
                <c:ptCount val="1"/>
                <c:pt idx="0">
                  <c:v>Førstelektor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 3.2d'!$B$3:$K$3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 3.2d'!$B$7:$K$7</c:f>
              <c:numCache>
                <c:formatCode>0%</c:formatCode>
                <c:ptCount val="10"/>
                <c:pt idx="0">
                  <c:v>0.49310344827586206</c:v>
                </c:pt>
                <c:pt idx="1">
                  <c:v>0.49554565701559022</c:v>
                </c:pt>
                <c:pt idx="2">
                  <c:v>0.51910828025477707</c:v>
                </c:pt>
                <c:pt idx="3">
                  <c:v>0.52426160337552741</c:v>
                </c:pt>
                <c:pt idx="4">
                  <c:v>0.54421052631578948</c:v>
                </c:pt>
                <c:pt idx="5">
                  <c:v>0.56386292834890961</c:v>
                </c:pt>
                <c:pt idx="6">
                  <c:v>0.57994041708043698</c:v>
                </c:pt>
                <c:pt idx="7">
                  <c:v>0.58430232558139539</c:v>
                </c:pt>
                <c:pt idx="8">
                  <c:v>0.59824046920821117</c:v>
                </c:pt>
                <c:pt idx="9">
                  <c:v>0.59273797841020603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58-41C6-9E20-F3C544496C3E}"/>
            </c:ext>
          </c:extLst>
        </c:ser>
        <c:ser>
          <c:idx val="4"/>
          <c:order val="4"/>
          <c:tx>
            <c:strRef>
              <c:f>'F 3.2d'!$A$8</c:f>
              <c:strCache>
                <c:ptCount val="1"/>
                <c:pt idx="0">
                  <c:v>Postdoktor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'F 3.2d'!$B$3:$K$3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 3.2d'!$B$8:$K$8</c:f>
              <c:numCache>
                <c:formatCode>0%</c:formatCode>
                <c:ptCount val="10"/>
                <c:pt idx="0">
                  <c:v>0.49373618275607961</c:v>
                </c:pt>
                <c:pt idx="1">
                  <c:v>0.49653739612188363</c:v>
                </c:pt>
                <c:pt idx="2">
                  <c:v>0.49160969546302052</c:v>
                </c:pt>
                <c:pt idx="3">
                  <c:v>0.48016336056009334</c:v>
                </c:pt>
                <c:pt idx="4">
                  <c:v>0.48141985579589575</c:v>
                </c:pt>
                <c:pt idx="5">
                  <c:v>0.46920380570856285</c:v>
                </c:pt>
                <c:pt idx="6">
                  <c:v>0.48010752688172043</c:v>
                </c:pt>
                <c:pt idx="7">
                  <c:v>0.47993664202745512</c:v>
                </c:pt>
                <c:pt idx="8">
                  <c:v>0.47502601456815818</c:v>
                </c:pt>
                <c:pt idx="9">
                  <c:v>0.47979539641943736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58-41C6-9E20-F3C544496C3E}"/>
            </c:ext>
          </c:extLst>
        </c:ser>
        <c:ser>
          <c:idx val="5"/>
          <c:order val="5"/>
          <c:tx>
            <c:strRef>
              <c:f>'F 3.2d'!$A$9</c:f>
              <c:strCache>
                <c:ptCount val="1"/>
                <c:pt idx="0">
                  <c:v>Forsker UoH og helseforetak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'F 3.2d'!$B$3:$K$3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 3.2d'!$B$9:$K$9</c:f>
              <c:numCache>
                <c:formatCode>0%</c:formatCode>
                <c:ptCount val="10"/>
                <c:pt idx="0">
                  <c:v>0.47793263646922185</c:v>
                </c:pt>
                <c:pt idx="1">
                  <c:v>0.48873483535528595</c:v>
                </c:pt>
                <c:pt idx="2">
                  <c:v>0.48829613500272184</c:v>
                </c:pt>
                <c:pt idx="3">
                  <c:v>0.49602780536246277</c:v>
                </c:pt>
                <c:pt idx="4">
                  <c:v>0.48661343353687175</c:v>
                </c:pt>
                <c:pt idx="5">
                  <c:v>0.47745609871855721</c:v>
                </c:pt>
                <c:pt idx="6">
                  <c:v>0.49874371859296485</c:v>
                </c:pt>
                <c:pt idx="7">
                  <c:v>0.50762612436448962</c:v>
                </c:pt>
                <c:pt idx="8">
                  <c:v>0.51586715867158672</c:v>
                </c:pt>
                <c:pt idx="9">
                  <c:v>0.51683978596159896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58-41C6-9E20-F3C544496C3E}"/>
            </c:ext>
          </c:extLst>
        </c:ser>
        <c:ser>
          <c:idx val="6"/>
          <c:order val="6"/>
          <c:tx>
            <c:strRef>
              <c:f>'F 3.2d'!$A$10</c:f>
              <c:strCache>
                <c:ptCount val="1"/>
                <c:pt idx="0">
                  <c:v>Leger/psykologer i klinisk stilling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 3.2d'!$B$3:$K$3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 3.2d'!$B$10:$K$10</c:f>
              <c:numCache>
                <c:formatCode>0%</c:formatCode>
                <c:ptCount val="10"/>
                <c:pt idx="0">
                  <c:v>0.35507246376811596</c:v>
                </c:pt>
                <c:pt idx="1">
                  <c:v>0.37872340425531914</c:v>
                </c:pt>
                <c:pt idx="2">
                  <c:v>0.4083686440677966</c:v>
                </c:pt>
                <c:pt idx="3">
                  <c:v>0.41419543023821098</c:v>
                </c:pt>
                <c:pt idx="4">
                  <c:v>0.42148362235067438</c:v>
                </c:pt>
                <c:pt idx="5">
                  <c:v>0.44260148406809252</c:v>
                </c:pt>
                <c:pt idx="6">
                  <c:v>0.45442299057027391</c:v>
                </c:pt>
                <c:pt idx="7">
                  <c:v>0.4607329842931937</c:v>
                </c:pt>
                <c:pt idx="8">
                  <c:v>0.4720096657269432</c:v>
                </c:pt>
                <c:pt idx="9">
                  <c:v>0.49285404937202254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058-41C6-9E20-F3C544496C3E}"/>
            </c:ext>
          </c:extLst>
        </c:ser>
        <c:ser>
          <c:idx val="7"/>
          <c:order val="7"/>
          <c:tx>
            <c:strRef>
              <c:f>'F 3.2d'!$A$11</c:f>
              <c:strCache>
                <c:ptCount val="1"/>
                <c:pt idx="0">
                  <c:v>Stipendiat/vitenskapelig assistent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 3.2d'!$B$3:$K$3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 3.2d'!$B$11:$K$11</c:f>
              <c:numCache>
                <c:formatCode>0%</c:formatCode>
                <c:ptCount val="10"/>
                <c:pt idx="0">
                  <c:v>0.54021447721179627</c:v>
                </c:pt>
                <c:pt idx="1">
                  <c:v>0.54396010343553747</c:v>
                </c:pt>
                <c:pt idx="2">
                  <c:v>0.54769001490312963</c:v>
                </c:pt>
                <c:pt idx="3">
                  <c:v>0.54485815602836885</c:v>
                </c:pt>
                <c:pt idx="4">
                  <c:v>0.54822767552828899</c:v>
                </c:pt>
                <c:pt idx="5">
                  <c:v>0.54851149159339807</c:v>
                </c:pt>
                <c:pt idx="6">
                  <c:v>0.55373021853805582</c:v>
                </c:pt>
                <c:pt idx="7">
                  <c:v>0.55107024852751041</c:v>
                </c:pt>
                <c:pt idx="8">
                  <c:v>0.55233131426961546</c:v>
                </c:pt>
                <c:pt idx="9">
                  <c:v>0.55129922314492363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058-41C6-9E20-F3C544496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477551"/>
        <c:axId val="697348239"/>
      </c:lineChart>
      <c:catAx>
        <c:axId val="442477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97348239"/>
        <c:crosses val="autoZero"/>
        <c:auto val="1"/>
        <c:lblAlgn val="ctr"/>
        <c:lblOffset val="100"/>
        <c:noMultiLvlLbl val="0"/>
      </c:catAx>
      <c:valAx>
        <c:axId val="69734823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24775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 3.2e'!$A$7</c:f>
              <c:strCache>
                <c:ptCount val="1"/>
                <c:pt idx="0">
                  <c:v>Totalt 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'F 3.2e'!$B$6:$K$6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 3.2e'!$B$7:$K$7</c:f>
              <c:numCache>
                <c:formatCode>0%</c:formatCode>
                <c:ptCount val="10"/>
                <c:pt idx="0">
                  <c:v>0.44401888599068906</c:v>
                </c:pt>
                <c:pt idx="1">
                  <c:v>0.45203675147776923</c:v>
                </c:pt>
                <c:pt idx="2">
                  <c:v>0.45977264162793618</c:v>
                </c:pt>
                <c:pt idx="3">
                  <c:v>0.46410684474123537</c:v>
                </c:pt>
                <c:pt idx="4">
                  <c:v>0.46935521965044874</c:v>
                </c:pt>
                <c:pt idx="5">
                  <c:v>0.47470619733393454</c:v>
                </c:pt>
                <c:pt idx="6">
                  <c:v>0.48418918178330683</c:v>
                </c:pt>
                <c:pt idx="7">
                  <c:v>0.48942412845749644</c:v>
                </c:pt>
                <c:pt idx="8">
                  <c:v>0.49176900966814735</c:v>
                </c:pt>
                <c:pt idx="9">
                  <c:v>0.49865972081731741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49-415E-B238-FA3C21F4539F}"/>
            </c:ext>
          </c:extLst>
        </c:ser>
        <c:ser>
          <c:idx val="1"/>
          <c:order val="1"/>
          <c:tx>
            <c:strRef>
              <c:f>'F 3.2e'!$A$8</c:f>
              <c:strCache>
                <c:ptCount val="1"/>
                <c:pt idx="0">
                  <c:v>Humaniora og kunstfag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'F 3.2e'!$B$6:$K$6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 3.2e'!$B$8:$K$8</c:f>
              <c:numCache>
                <c:formatCode>0%</c:formatCode>
                <c:ptCount val="10"/>
                <c:pt idx="0">
                  <c:v>0.48853978882307492</c:v>
                </c:pt>
                <c:pt idx="1">
                  <c:v>0.49245717207875223</c:v>
                </c:pt>
                <c:pt idx="2">
                  <c:v>0.49340232858990946</c:v>
                </c:pt>
                <c:pt idx="3">
                  <c:v>0.50130548302872058</c:v>
                </c:pt>
                <c:pt idx="4">
                  <c:v>0.50869001297016858</c:v>
                </c:pt>
                <c:pt idx="5">
                  <c:v>0.50845381034060277</c:v>
                </c:pt>
                <c:pt idx="6">
                  <c:v>0.52193680381904983</c:v>
                </c:pt>
                <c:pt idx="7">
                  <c:v>0.54239539517378788</c:v>
                </c:pt>
                <c:pt idx="8">
                  <c:v>0.53755389153619237</c:v>
                </c:pt>
                <c:pt idx="9">
                  <c:v>0.54434589800443456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49-415E-B238-FA3C21F4539F}"/>
            </c:ext>
          </c:extLst>
        </c:ser>
        <c:ser>
          <c:idx val="2"/>
          <c:order val="2"/>
          <c:tx>
            <c:strRef>
              <c:f>'F 3.2e'!$A$9</c:f>
              <c:strCache>
                <c:ptCount val="1"/>
                <c:pt idx="0">
                  <c:v>Samfunnsvitenskap 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'F 3.2e'!$B$6:$K$6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 3.2e'!$B$9:$K$9</c:f>
              <c:numCache>
                <c:formatCode>0%</c:formatCode>
                <c:ptCount val="10"/>
                <c:pt idx="0">
                  <c:v>0.48351347653577781</c:v>
                </c:pt>
                <c:pt idx="1">
                  <c:v>0.48541148763574515</c:v>
                </c:pt>
                <c:pt idx="2">
                  <c:v>0.49987096774193546</c:v>
                </c:pt>
                <c:pt idx="3">
                  <c:v>0.50389518413597734</c:v>
                </c:pt>
                <c:pt idx="4">
                  <c:v>0.51654953525277714</c:v>
                </c:pt>
                <c:pt idx="5">
                  <c:v>0.52183884082143228</c:v>
                </c:pt>
                <c:pt idx="6">
                  <c:v>0.53069858631720157</c:v>
                </c:pt>
                <c:pt idx="7">
                  <c:v>0.53103787506148548</c:v>
                </c:pt>
                <c:pt idx="8">
                  <c:v>0.5370922736457231</c:v>
                </c:pt>
                <c:pt idx="9">
                  <c:v>0.54558864202083523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49-415E-B238-FA3C21F4539F}"/>
            </c:ext>
          </c:extLst>
        </c:ser>
        <c:ser>
          <c:idx val="3"/>
          <c:order val="3"/>
          <c:tx>
            <c:strRef>
              <c:f>'F 3.2e'!$A$10</c:f>
              <c:strCache>
                <c:ptCount val="1"/>
                <c:pt idx="0">
                  <c:v>Matematikk og naturvitenskap 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 3.2e'!$B$6:$K$6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 3.2e'!$B$10:$K$10</c:f>
              <c:numCache>
                <c:formatCode>0%</c:formatCode>
                <c:ptCount val="10"/>
                <c:pt idx="0">
                  <c:v>0.3412717898355021</c:v>
                </c:pt>
                <c:pt idx="1">
                  <c:v>0.34286378428637843</c:v>
                </c:pt>
                <c:pt idx="2">
                  <c:v>0.34166475578995642</c:v>
                </c:pt>
                <c:pt idx="3">
                  <c:v>0.3337595907928389</c:v>
                </c:pt>
                <c:pt idx="4">
                  <c:v>0.34033870638645175</c:v>
                </c:pt>
                <c:pt idx="5">
                  <c:v>0.348294434470377</c:v>
                </c:pt>
                <c:pt idx="6">
                  <c:v>0.35573701842546063</c:v>
                </c:pt>
                <c:pt idx="7">
                  <c:v>0.36014315313618384</c:v>
                </c:pt>
                <c:pt idx="8">
                  <c:v>0.36614173228346458</c:v>
                </c:pt>
                <c:pt idx="9">
                  <c:v>0.3772685609532539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49-415E-B238-FA3C21F4539F}"/>
            </c:ext>
          </c:extLst>
        </c:ser>
        <c:ser>
          <c:idx val="4"/>
          <c:order val="4"/>
          <c:tx>
            <c:strRef>
              <c:f>'F 3.2e'!$A$11</c:f>
              <c:strCache>
                <c:ptCount val="1"/>
                <c:pt idx="0">
                  <c:v>Teknologi 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 3.2e'!$B$6:$K$6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 3.2e'!$B$11:$K$11</c:f>
              <c:numCache>
                <c:formatCode>0%</c:formatCode>
                <c:ptCount val="10"/>
                <c:pt idx="0">
                  <c:v>0.25004849660523765</c:v>
                </c:pt>
                <c:pt idx="1">
                  <c:v>0.24886161156206693</c:v>
                </c:pt>
                <c:pt idx="2">
                  <c:v>0.25541706615532117</c:v>
                </c:pt>
                <c:pt idx="3">
                  <c:v>0.25615862207089923</c:v>
                </c:pt>
                <c:pt idx="4">
                  <c:v>0.25745257452574527</c:v>
                </c:pt>
                <c:pt idx="5">
                  <c:v>0.26597709641669748</c:v>
                </c:pt>
                <c:pt idx="6">
                  <c:v>0.27488804684808821</c:v>
                </c:pt>
                <c:pt idx="7">
                  <c:v>0.27403673028447967</c:v>
                </c:pt>
                <c:pt idx="8">
                  <c:v>0.2744658855961406</c:v>
                </c:pt>
                <c:pt idx="9">
                  <c:v>0.2750413223140496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49-415E-B238-FA3C21F4539F}"/>
            </c:ext>
          </c:extLst>
        </c:ser>
        <c:ser>
          <c:idx val="5"/>
          <c:order val="5"/>
          <c:tx>
            <c:strRef>
              <c:f>'F 3.2e'!$A$12</c:f>
              <c:strCache>
                <c:ptCount val="1"/>
                <c:pt idx="0">
                  <c:v>Medisin og helsefag 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'F 3.2e'!$B$6:$K$6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 3.2e'!$B$12:$K$12</c:f>
              <c:numCache>
                <c:formatCode>0%</c:formatCode>
                <c:ptCount val="10"/>
                <c:pt idx="0">
                  <c:v>0.56031175059952043</c:v>
                </c:pt>
                <c:pt idx="1">
                  <c:v>0.57592762253779206</c:v>
                </c:pt>
                <c:pt idx="2">
                  <c:v>0.58464204483916382</c:v>
                </c:pt>
                <c:pt idx="3">
                  <c:v>0.58528255019664666</c:v>
                </c:pt>
                <c:pt idx="4">
                  <c:v>0.58769606844571198</c:v>
                </c:pt>
                <c:pt idx="5">
                  <c:v>0.58992663097362685</c:v>
                </c:pt>
                <c:pt idx="6">
                  <c:v>0.59982688978649745</c:v>
                </c:pt>
                <c:pt idx="7">
                  <c:v>0.6049020535629791</c:v>
                </c:pt>
                <c:pt idx="8">
                  <c:v>0.60762393475671217</c:v>
                </c:pt>
                <c:pt idx="9">
                  <c:v>0.61735842261636809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49-415E-B238-FA3C21F4539F}"/>
            </c:ext>
          </c:extLst>
        </c:ser>
        <c:ser>
          <c:idx val="6"/>
          <c:order val="6"/>
          <c:tx>
            <c:strRef>
              <c:f>'F 3.2e'!$A$13</c:f>
              <c:strCache>
                <c:ptCount val="1"/>
                <c:pt idx="0">
                  <c:v>Landbruks- og fiskerifag og veterinærmedisin 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 3.2e'!$B$6:$K$6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 3.2e'!$B$13:$K$13</c:f>
              <c:numCache>
                <c:formatCode>0%</c:formatCode>
                <c:ptCount val="10"/>
                <c:pt idx="0">
                  <c:v>0.435494433529797</c:v>
                </c:pt>
                <c:pt idx="1">
                  <c:v>0.45265278710543988</c:v>
                </c:pt>
                <c:pt idx="2">
                  <c:v>0.45070422535211269</c:v>
                </c:pt>
                <c:pt idx="3">
                  <c:v>0.46373456790123457</c:v>
                </c:pt>
                <c:pt idx="4">
                  <c:v>0.46717557251908398</c:v>
                </c:pt>
                <c:pt idx="5">
                  <c:v>0.48379629629629628</c:v>
                </c:pt>
                <c:pt idx="6">
                  <c:v>0.49087078651685395</c:v>
                </c:pt>
                <c:pt idx="7">
                  <c:v>0.48948513415518491</c:v>
                </c:pt>
                <c:pt idx="8">
                  <c:v>0.48766737138830163</c:v>
                </c:pt>
                <c:pt idx="9">
                  <c:v>0.48698412698412696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C49-415E-B238-FA3C21F45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866160"/>
        <c:axId val="193867120"/>
      </c:lineChart>
      <c:catAx>
        <c:axId val="19386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3867120"/>
        <c:crosses val="autoZero"/>
        <c:auto val="1"/>
        <c:lblAlgn val="ctr"/>
        <c:lblOffset val="100"/>
        <c:noMultiLvlLbl val="0"/>
      </c:catAx>
      <c:valAx>
        <c:axId val="1938671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386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2"/>
          <c:tx>
            <c:strRef>
              <c:f>'F. 3.2f'!$E$5</c:f>
              <c:strCache>
                <c:ptCount val="1"/>
                <c:pt idx="0">
                  <c:v>Innvandrere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'F. 3.2f'!$A$6:$B$15</c:f>
              <c:multiLvlStrCache>
                <c:ptCount val="10"/>
                <c:lvl>
                  <c:pt idx="0">
                    <c:v>2007</c:v>
                  </c:pt>
                  <c:pt idx="1">
                    <c:v>2010</c:v>
                  </c:pt>
                  <c:pt idx="2">
                    <c:v>2014</c:v>
                  </c:pt>
                  <c:pt idx="3">
                    <c:v>2018</c:v>
                  </c:pt>
                  <c:pt idx="4">
                    <c:v>2021</c:v>
                  </c:pt>
                  <c:pt idx="5">
                    <c:v>2007</c:v>
                  </c:pt>
                  <c:pt idx="6">
                    <c:v>2010</c:v>
                  </c:pt>
                  <c:pt idx="7">
                    <c:v>2014</c:v>
                  </c:pt>
                  <c:pt idx="8">
                    <c:v>2018</c:v>
                  </c:pt>
                  <c:pt idx="9">
                    <c:v>2021</c:v>
                  </c:pt>
                </c:lvl>
                <c:lvl>
                  <c:pt idx="0">
                    <c:v>Forskere/faglig personale</c:v>
                  </c:pt>
                  <c:pt idx="1">
                    <c:v>Forskere/faglig personale</c:v>
                  </c:pt>
                  <c:pt idx="2">
                    <c:v>Forskere/faglig personale</c:v>
                  </c:pt>
                  <c:pt idx="3">
                    <c:v>Forskere/faglig personale</c:v>
                  </c:pt>
                  <c:pt idx="4">
                    <c:v>Forskere/faglig personale</c:v>
                  </c:pt>
                  <c:pt idx="5">
                    <c:v>Teknisk/administrativt personale</c:v>
                  </c:pt>
                  <c:pt idx="6">
                    <c:v>Teknisk/administrativt personale</c:v>
                  </c:pt>
                  <c:pt idx="7">
                    <c:v>Teknisk/administrativt personale</c:v>
                  </c:pt>
                  <c:pt idx="8">
                    <c:v>Teknisk/administrativt personale</c:v>
                  </c:pt>
                  <c:pt idx="9">
                    <c:v>Teknisk/administrativt personale</c:v>
                  </c:pt>
                </c:lvl>
              </c:multiLvlStrCache>
            </c:multiLvlStrRef>
          </c:cat>
          <c:val>
            <c:numRef>
              <c:f>'F. 3.2f'!$E$6:$E$15</c:f>
              <c:numCache>
                <c:formatCode>#,##0</c:formatCode>
                <c:ptCount val="10"/>
                <c:pt idx="0">
                  <c:v>4932</c:v>
                </c:pt>
                <c:pt idx="1">
                  <c:v>6587</c:v>
                </c:pt>
                <c:pt idx="2">
                  <c:v>8113</c:v>
                </c:pt>
                <c:pt idx="3">
                  <c:v>10722</c:v>
                </c:pt>
                <c:pt idx="4">
                  <c:v>12745</c:v>
                </c:pt>
                <c:pt idx="5">
                  <c:v>523</c:v>
                </c:pt>
                <c:pt idx="6">
                  <c:v>853</c:v>
                </c:pt>
                <c:pt idx="7">
                  <c:v>1413</c:v>
                </c:pt>
                <c:pt idx="8">
                  <c:v>1964</c:v>
                </c:pt>
                <c:pt idx="9">
                  <c:v>1654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D-4B98-B388-AB0F5BA4D5BC}"/>
            </c:ext>
          </c:extLst>
        </c:ser>
        <c:ser>
          <c:idx val="3"/>
          <c:order val="3"/>
          <c:tx>
            <c:strRef>
              <c:f>'F. 3.2f'!$F$5</c:f>
              <c:strCache>
                <c:ptCount val="1"/>
                <c:pt idx="0">
                  <c:v>Norskfødte med innvandrerforeldre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'F. 3.2f'!$A$6:$B$15</c:f>
              <c:multiLvlStrCache>
                <c:ptCount val="10"/>
                <c:lvl>
                  <c:pt idx="0">
                    <c:v>2007</c:v>
                  </c:pt>
                  <c:pt idx="1">
                    <c:v>2010</c:v>
                  </c:pt>
                  <c:pt idx="2">
                    <c:v>2014</c:v>
                  </c:pt>
                  <c:pt idx="3">
                    <c:v>2018</c:v>
                  </c:pt>
                  <c:pt idx="4">
                    <c:v>2021</c:v>
                  </c:pt>
                  <c:pt idx="5">
                    <c:v>2007</c:v>
                  </c:pt>
                  <c:pt idx="6">
                    <c:v>2010</c:v>
                  </c:pt>
                  <c:pt idx="7">
                    <c:v>2014</c:v>
                  </c:pt>
                  <c:pt idx="8">
                    <c:v>2018</c:v>
                  </c:pt>
                  <c:pt idx="9">
                    <c:v>2021</c:v>
                  </c:pt>
                </c:lvl>
                <c:lvl>
                  <c:pt idx="0">
                    <c:v>Forskere/faglig personale</c:v>
                  </c:pt>
                  <c:pt idx="1">
                    <c:v>Forskere/faglig personale</c:v>
                  </c:pt>
                  <c:pt idx="2">
                    <c:v>Forskere/faglig personale</c:v>
                  </c:pt>
                  <c:pt idx="3">
                    <c:v>Forskere/faglig personale</c:v>
                  </c:pt>
                  <c:pt idx="4">
                    <c:v>Forskere/faglig personale</c:v>
                  </c:pt>
                  <c:pt idx="5">
                    <c:v>Teknisk/administrativt personale</c:v>
                  </c:pt>
                  <c:pt idx="6">
                    <c:v>Teknisk/administrativt personale</c:v>
                  </c:pt>
                  <c:pt idx="7">
                    <c:v>Teknisk/administrativt personale</c:v>
                  </c:pt>
                  <c:pt idx="8">
                    <c:v>Teknisk/administrativt personale</c:v>
                  </c:pt>
                  <c:pt idx="9">
                    <c:v>Teknisk/administrativt personale</c:v>
                  </c:pt>
                </c:lvl>
              </c:multiLvlStrCache>
            </c:multiLvlStrRef>
          </c:cat>
          <c:val>
            <c:numRef>
              <c:f>'F. 3.2f'!$F$6:$F$15</c:f>
              <c:numCache>
                <c:formatCode>#,##0</c:formatCode>
                <c:ptCount val="10"/>
                <c:pt idx="0">
                  <c:v>96</c:v>
                </c:pt>
                <c:pt idx="1">
                  <c:v>119</c:v>
                </c:pt>
                <c:pt idx="2">
                  <c:v>127</c:v>
                </c:pt>
                <c:pt idx="3">
                  <c:v>190</c:v>
                </c:pt>
                <c:pt idx="4">
                  <c:v>269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D-4B98-B388-AB0F5BA4D5BC}"/>
            </c:ext>
          </c:extLst>
        </c:ser>
        <c:ser>
          <c:idx val="4"/>
          <c:order val="4"/>
          <c:tx>
            <c:strRef>
              <c:f>'F. 3.2f'!$G$5</c:f>
              <c:strCache>
                <c:ptCount val="1"/>
                <c:pt idx="0">
                  <c:v>Befolkningen ellers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'F. 3.2f'!$A$6:$B$15</c:f>
              <c:multiLvlStrCache>
                <c:ptCount val="10"/>
                <c:lvl>
                  <c:pt idx="0">
                    <c:v>2007</c:v>
                  </c:pt>
                  <c:pt idx="1">
                    <c:v>2010</c:v>
                  </c:pt>
                  <c:pt idx="2">
                    <c:v>2014</c:v>
                  </c:pt>
                  <c:pt idx="3">
                    <c:v>2018</c:v>
                  </c:pt>
                  <c:pt idx="4">
                    <c:v>2021</c:v>
                  </c:pt>
                  <c:pt idx="5">
                    <c:v>2007</c:v>
                  </c:pt>
                  <c:pt idx="6">
                    <c:v>2010</c:v>
                  </c:pt>
                  <c:pt idx="7">
                    <c:v>2014</c:v>
                  </c:pt>
                  <c:pt idx="8">
                    <c:v>2018</c:v>
                  </c:pt>
                  <c:pt idx="9">
                    <c:v>2021</c:v>
                  </c:pt>
                </c:lvl>
                <c:lvl>
                  <c:pt idx="0">
                    <c:v>Forskere/faglig personale</c:v>
                  </c:pt>
                  <c:pt idx="1">
                    <c:v>Forskere/faglig personale</c:v>
                  </c:pt>
                  <c:pt idx="2">
                    <c:v>Forskere/faglig personale</c:v>
                  </c:pt>
                  <c:pt idx="3">
                    <c:v>Forskere/faglig personale</c:v>
                  </c:pt>
                  <c:pt idx="4">
                    <c:v>Forskere/faglig personale</c:v>
                  </c:pt>
                  <c:pt idx="5">
                    <c:v>Teknisk/administrativt personale</c:v>
                  </c:pt>
                  <c:pt idx="6">
                    <c:v>Teknisk/administrativt personale</c:v>
                  </c:pt>
                  <c:pt idx="7">
                    <c:v>Teknisk/administrativt personale</c:v>
                  </c:pt>
                  <c:pt idx="8">
                    <c:v>Teknisk/administrativt personale</c:v>
                  </c:pt>
                  <c:pt idx="9">
                    <c:v>Teknisk/administrativt personale</c:v>
                  </c:pt>
                </c:lvl>
              </c:multiLvlStrCache>
            </c:multiLvlStrRef>
          </c:cat>
          <c:val>
            <c:numRef>
              <c:f>'F. 3.2f'!$G$6:$G$15</c:f>
              <c:numCache>
                <c:formatCode>#,##0</c:formatCode>
                <c:ptCount val="10"/>
                <c:pt idx="0">
                  <c:v>21694</c:v>
                </c:pt>
                <c:pt idx="1">
                  <c:v>23090</c:v>
                </c:pt>
                <c:pt idx="2">
                  <c:v>23630</c:v>
                </c:pt>
                <c:pt idx="3">
                  <c:v>25520</c:v>
                </c:pt>
                <c:pt idx="4">
                  <c:v>26262</c:v>
                </c:pt>
                <c:pt idx="5">
                  <c:v>3816</c:v>
                </c:pt>
                <c:pt idx="6">
                  <c:v>4646</c:v>
                </c:pt>
                <c:pt idx="7">
                  <c:v>6766</c:v>
                </c:pt>
                <c:pt idx="8">
                  <c:v>6848</c:v>
                </c:pt>
                <c:pt idx="9">
                  <c:v>7981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D-4B98-B388-AB0F5BA4D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6837536"/>
        <c:axId val="9568442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'F. 3.2f'!$C$5</c15:sqref>
                        </c15:formulaRef>
                      </c:ext>
                    </c:extLst>
                    <c:strCache>
                      <c:ptCount val="1"/>
                      <c:pt idx="0">
                        <c:v>I alt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'F. 3.2f'!$A$6:$B$15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2007</c:v>
                        </c:pt>
                        <c:pt idx="1">
                          <c:v>2010</c:v>
                        </c:pt>
                        <c:pt idx="2">
                          <c:v>2014</c:v>
                        </c:pt>
                        <c:pt idx="3">
                          <c:v>2018</c:v>
                        </c:pt>
                        <c:pt idx="4">
                          <c:v>2021</c:v>
                        </c:pt>
                        <c:pt idx="5">
                          <c:v>2007</c:v>
                        </c:pt>
                        <c:pt idx="6">
                          <c:v>2010</c:v>
                        </c:pt>
                        <c:pt idx="7">
                          <c:v>2014</c:v>
                        </c:pt>
                        <c:pt idx="8">
                          <c:v>2018</c:v>
                        </c:pt>
                        <c:pt idx="9">
                          <c:v>2021</c:v>
                        </c:pt>
                      </c:lvl>
                      <c:lvl>
                        <c:pt idx="0">
                          <c:v>Forskere/faglig personale</c:v>
                        </c:pt>
                        <c:pt idx="1">
                          <c:v>Forskere/faglig personale</c:v>
                        </c:pt>
                        <c:pt idx="2">
                          <c:v>Forskere/faglig personale</c:v>
                        </c:pt>
                        <c:pt idx="3">
                          <c:v>Forskere/faglig personale</c:v>
                        </c:pt>
                        <c:pt idx="4">
                          <c:v>Forskere/faglig personale</c:v>
                        </c:pt>
                        <c:pt idx="5">
                          <c:v>Teknisk/administrativt personale</c:v>
                        </c:pt>
                        <c:pt idx="6">
                          <c:v>Teknisk/administrativt personale</c:v>
                        </c:pt>
                        <c:pt idx="7">
                          <c:v>Teknisk/administrativt personale</c:v>
                        </c:pt>
                        <c:pt idx="8">
                          <c:v>Teknisk/administrativt personale</c:v>
                        </c:pt>
                        <c:pt idx="9">
                          <c:v>Teknisk/administrativt personale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'F. 3.2f'!$C$6:$C$15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26626</c:v>
                      </c:pt>
                      <c:pt idx="1">
                        <c:v>29677</c:v>
                      </c:pt>
                      <c:pt idx="2">
                        <c:v>31743</c:v>
                      </c:pt>
                      <c:pt idx="3">
                        <c:v>36242</c:v>
                      </c:pt>
                      <c:pt idx="4">
                        <c:v>39276</c:v>
                      </c:pt>
                      <c:pt idx="5">
                        <c:v>4339</c:v>
                      </c:pt>
                      <c:pt idx="6">
                        <c:v>5499</c:v>
                      </c:pt>
                      <c:pt idx="7">
                        <c:v>8179</c:v>
                      </c:pt>
                      <c:pt idx="8">
                        <c:v>8812</c:v>
                      </c:pt>
                      <c:pt idx="9">
                        <c:v>9732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FC8D-4B98-B388-AB0F5BA4D5B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'F. 3.2f'!$D$5</c15:sqref>
                        </c15:formulaRef>
                      </c:ext>
                    </c:extLst>
                    <c:strCache>
                      <c:ptCount val="1"/>
                      <c:pt idx="0">
                        <c:v>Innvandrere og norskfødte med innvandrerforeldre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'F. 3.2f'!$A$6:$B$15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2007</c:v>
                        </c:pt>
                        <c:pt idx="1">
                          <c:v>2010</c:v>
                        </c:pt>
                        <c:pt idx="2">
                          <c:v>2014</c:v>
                        </c:pt>
                        <c:pt idx="3">
                          <c:v>2018</c:v>
                        </c:pt>
                        <c:pt idx="4">
                          <c:v>2021</c:v>
                        </c:pt>
                        <c:pt idx="5">
                          <c:v>2007</c:v>
                        </c:pt>
                        <c:pt idx="6">
                          <c:v>2010</c:v>
                        </c:pt>
                        <c:pt idx="7">
                          <c:v>2014</c:v>
                        </c:pt>
                        <c:pt idx="8">
                          <c:v>2018</c:v>
                        </c:pt>
                        <c:pt idx="9">
                          <c:v>2021</c:v>
                        </c:pt>
                      </c:lvl>
                      <c:lvl>
                        <c:pt idx="0">
                          <c:v>Forskere/faglig personale</c:v>
                        </c:pt>
                        <c:pt idx="1">
                          <c:v>Forskere/faglig personale</c:v>
                        </c:pt>
                        <c:pt idx="2">
                          <c:v>Forskere/faglig personale</c:v>
                        </c:pt>
                        <c:pt idx="3">
                          <c:v>Forskere/faglig personale</c:v>
                        </c:pt>
                        <c:pt idx="4">
                          <c:v>Forskere/faglig personale</c:v>
                        </c:pt>
                        <c:pt idx="5">
                          <c:v>Teknisk/administrativt personale</c:v>
                        </c:pt>
                        <c:pt idx="6">
                          <c:v>Teknisk/administrativt personale</c:v>
                        </c:pt>
                        <c:pt idx="7">
                          <c:v>Teknisk/administrativt personale</c:v>
                        </c:pt>
                        <c:pt idx="8">
                          <c:v>Teknisk/administrativt personale</c:v>
                        </c:pt>
                        <c:pt idx="9">
                          <c:v>Teknisk/administrativt personale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'F. 3.2f'!$D$6:$D$15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5028</c:v>
                      </c:pt>
                      <c:pt idx="1">
                        <c:v>6706</c:v>
                      </c:pt>
                      <c:pt idx="2">
                        <c:v>8240</c:v>
                      </c:pt>
                      <c:pt idx="3">
                        <c:v>10912</c:v>
                      </c:pt>
                      <c:pt idx="4">
                        <c:v>13014</c:v>
                      </c:pt>
                      <c:pt idx="5">
                        <c:v>523</c:v>
                      </c:pt>
                      <c:pt idx="6">
                        <c:v>853</c:v>
                      </c:pt>
                      <c:pt idx="7">
                        <c:v>1413</c:v>
                      </c:pt>
                      <c:pt idx="8">
                        <c:v>1964</c:v>
                      </c:pt>
                      <c:pt idx="9">
                        <c:v>1751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C8D-4B98-B388-AB0F5BA4D5BC}"/>
                  </c:ext>
                </c:extLst>
              </c15:ser>
            </c15:filteredBarSeries>
          </c:ext>
        </c:extLst>
      </c:barChart>
      <c:scatterChart>
        <c:scatterStyle val="lineMarker"/>
        <c:varyColors val="0"/>
        <c:ser>
          <c:idx val="5"/>
          <c:order val="5"/>
          <c:tx>
            <c:strRef>
              <c:f>'F. 3.2f'!$H$5</c:f>
              <c:strCache>
                <c:ptCount val="1"/>
                <c:pt idx="0">
                  <c:v>Andel innvandrere og norskfødte med innvandrerforeldre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19050">
                <a:solidFill>
                  <a:schemeClr val="tx1"/>
                </a:solidFill>
              </a:ln>
              <a:effectLst/>
            </c:spPr>
          </c:marker>
          <c:xVal>
            <c:multiLvlStrRef>
              <c:f>'F. 3.2f'!$A$6:$B$15</c:f>
              <c:multiLvlStrCache>
                <c:ptCount val="10"/>
                <c:lvl>
                  <c:pt idx="0">
                    <c:v>2007</c:v>
                  </c:pt>
                  <c:pt idx="1">
                    <c:v>2010</c:v>
                  </c:pt>
                  <c:pt idx="2">
                    <c:v>2014</c:v>
                  </c:pt>
                  <c:pt idx="3">
                    <c:v>2018</c:v>
                  </c:pt>
                  <c:pt idx="4">
                    <c:v>2021</c:v>
                  </c:pt>
                  <c:pt idx="5">
                    <c:v>2007</c:v>
                  </c:pt>
                  <c:pt idx="6">
                    <c:v>2010</c:v>
                  </c:pt>
                  <c:pt idx="7">
                    <c:v>2014</c:v>
                  </c:pt>
                  <c:pt idx="8">
                    <c:v>2018</c:v>
                  </c:pt>
                  <c:pt idx="9">
                    <c:v>2021</c:v>
                  </c:pt>
                </c:lvl>
                <c:lvl>
                  <c:pt idx="0">
                    <c:v>Forskere/faglig personale</c:v>
                  </c:pt>
                  <c:pt idx="1">
                    <c:v>Forskere/faglig personale</c:v>
                  </c:pt>
                  <c:pt idx="2">
                    <c:v>Forskere/faglig personale</c:v>
                  </c:pt>
                  <c:pt idx="3">
                    <c:v>Forskere/faglig personale</c:v>
                  </c:pt>
                  <c:pt idx="4">
                    <c:v>Forskere/faglig personale</c:v>
                  </c:pt>
                  <c:pt idx="5">
                    <c:v>Teknisk/administrativt personale</c:v>
                  </c:pt>
                  <c:pt idx="6">
                    <c:v>Teknisk/administrativt personale</c:v>
                  </c:pt>
                  <c:pt idx="7">
                    <c:v>Teknisk/administrativt personale</c:v>
                  </c:pt>
                  <c:pt idx="8">
                    <c:v>Teknisk/administrativt personale</c:v>
                  </c:pt>
                  <c:pt idx="9">
                    <c:v>Teknisk/administrativt personale</c:v>
                  </c:pt>
                </c:lvl>
              </c:multiLvlStrCache>
            </c:multiLvlStrRef>
          </c:xVal>
          <c:yVal>
            <c:numRef>
              <c:f>'F. 3.2f'!$H$6:$H$15</c:f>
              <c:numCache>
                <c:formatCode>0%</c:formatCode>
                <c:ptCount val="10"/>
                <c:pt idx="0">
                  <c:v>0.18815956889454383</c:v>
                </c:pt>
                <c:pt idx="1">
                  <c:v>0.22506376694858371</c:v>
                </c:pt>
                <c:pt idx="2">
                  <c:v>0.2585503608409162</c:v>
                </c:pt>
                <c:pt idx="3">
                  <c:v>0.29951690821256038</c:v>
                </c:pt>
                <c:pt idx="4">
                  <c:v>0.33134738771769018</c:v>
                </c:pt>
                <c:pt idx="5">
                  <c:v>0.12053468541138511</c:v>
                </c:pt>
                <c:pt idx="6">
                  <c:v>0.15511911256592106</c:v>
                </c:pt>
                <c:pt idx="7">
                  <c:v>0.17275950605208459</c:v>
                </c:pt>
                <c:pt idx="8">
                  <c:v>0.22287789378120745</c:v>
                </c:pt>
                <c:pt idx="9">
                  <c:v>0.17992190711056308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8D-4B98-B388-AB0F5BA4D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123152"/>
        <c:axId val="711122192"/>
      </c:scatterChart>
      <c:catAx>
        <c:axId val="95683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56844256"/>
        <c:crosses val="autoZero"/>
        <c:auto val="1"/>
        <c:lblAlgn val="ctr"/>
        <c:lblOffset val="100"/>
        <c:noMultiLvlLbl val="0"/>
      </c:catAx>
      <c:valAx>
        <c:axId val="95684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 personer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56837536"/>
        <c:crosses val="autoZero"/>
        <c:crossBetween val="between"/>
      </c:valAx>
      <c:valAx>
        <c:axId val="711122192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11123152"/>
        <c:crosses val="max"/>
        <c:crossBetween val="midCat"/>
      </c:valAx>
      <c:valAx>
        <c:axId val="711123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11221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'F 3.2g'!$D$4</c:f>
              <c:strCache>
                <c:ptCount val="1"/>
                <c:pt idx="0">
                  <c:v>Innvandrere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'F 3.2g'!$A$5:$B$19</c:f>
              <c:multiLvlStrCache>
                <c:ptCount val="15"/>
                <c:lvl>
                  <c:pt idx="0">
                    <c:v>2007</c:v>
                  </c:pt>
                  <c:pt idx="1">
                    <c:v>2010</c:v>
                  </c:pt>
                  <c:pt idx="2">
                    <c:v>2014</c:v>
                  </c:pt>
                  <c:pt idx="3">
                    <c:v>2018</c:v>
                  </c:pt>
                  <c:pt idx="4">
                    <c:v>2021</c:v>
                  </c:pt>
                  <c:pt idx="5">
                    <c:v>2007</c:v>
                  </c:pt>
                  <c:pt idx="6">
                    <c:v>2010</c:v>
                  </c:pt>
                  <c:pt idx="7">
                    <c:v>2014</c:v>
                  </c:pt>
                  <c:pt idx="8">
                    <c:v>2018</c:v>
                  </c:pt>
                  <c:pt idx="9">
                    <c:v>2021</c:v>
                  </c:pt>
                  <c:pt idx="10">
                    <c:v>2007</c:v>
                  </c:pt>
                  <c:pt idx="11">
                    <c:v>2010</c:v>
                  </c:pt>
                  <c:pt idx="12">
                    <c:v>2014</c:v>
                  </c:pt>
                  <c:pt idx="13">
                    <c:v>2018</c:v>
                  </c:pt>
                  <c:pt idx="14">
                    <c:v>2021</c:v>
                  </c:pt>
                </c:lvl>
                <c:lvl>
                  <c:pt idx="0">
                    <c:v>Instituttsektoren</c:v>
                  </c:pt>
                  <c:pt idx="1">
                    <c:v>Instituttsektoren</c:v>
                  </c:pt>
                  <c:pt idx="2">
                    <c:v>Instituttsektoren</c:v>
                  </c:pt>
                  <c:pt idx="3">
                    <c:v>Instituttsektoren</c:v>
                  </c:pt>
                  <c:pt idx="4">
                    <c:v>Instituttsektoren</c:v>
                  </c:pt>
                  <c:pt idx="5">
                    <c:v>Universiteter og høgskoler</c:v>
                  </c:pt>
                  <c:pt idx="6">
                    <c:v>Universiteter og høgskoler</c:v>
                  </c:pt>
                  <c:pt idx="7">
                    <c:v>Universiteter og høgskoler</c:v>
                  </c:pt>
                  <c:pt idx="8">
                    <c:v>Universiteter og høgskoler</c:v>
                  </c:pt>
                  <c:pt idx="9">
                    <c:v>Universiteter og høgskoler</c:v>
                  </c:pt>
                  <c:pt idx="10">
                    <c:v>Helseforetak</c:v>
                  </c:pt>
                  <c:pt idx="11">
                    <c:v>Helseforetak</c:v>
                  </c:pt>
                  <c:pt idx="12">
                    <c:v>Helseforetak</c:v>
                  </c:pt>
                  <c:pt idx="13">
                    <c:v>Helseforetak</c:v>
                  </c:pt>
                  <c:pt idx="14">
                    <c:v>Helseforetak</c:v>
                  </c:pt>
                </c:lvl>
              </c:multiLvlStrCache>
            </c:multiLvlStrRef>
          </c:cat>
          <c:val>
            <c:numRef>
              <c:f>'F 3.2g'!$D$5:$D$19</c:f>
              <c:numCache>
                <c:formatCode>#,##0</c:formatCode>
                <c:ptCount val="15"/>
                <c:pt idx="0">
                  <c:v>1154</c:v>
                </c:pt>
                <c:pt idx="1">
                  <c:v>1599</c:v>
                </c:pt>
                <c:pt idx="2">
                  <c:v>1860</c:v>
                </c:pt>
                <c:pt idx="3">
                  <c:v>2096</c:v>
                </c:pt>
                <c:pt idx="4">
                  <c:v>2492</c:v>
                </c:pt>
                <c:pt idx="5">
                  <c:v>3356</c:v>
                </c:pt>
                <c:pt idx="6">
                  <c:v>4352</c:v>
                </c:pt>
                <c:pt idx="7">
                  <c:v>5382</c:v>
                </c:pt>
                <c:pt idx="8">
                  <c:v>7559</c:v>
                </c:pt>
                <c:pt idx="9">
                  <c:v>9146</c:v>
                </c:pt>
                <c:pt idx="10">
                  <c:v>422</c:v>
                </c:pt>
                <c:pt idx="11">
                  <c:v>636</c:v>
                </c:pt>
                <c:pt idx="12">
                  <c:v>871</c:v>
                </c:pt>
                <c:pt idx="13">
                  <c:v>1067</c:v>
                </c:pt>
                <c:pt idx="14">
                  <c:v>1107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A0-4F2F-830C-BE200205E3AA}"/>
            </c:ext>
          </c:extLst>
        </c:ser>
        <c:ser>
          <c:idx val="2"/>
          <c:order val="2"/>
          <c:tx>
            <c:strRef>
              <c:f>'F 3.2g'!$E$4</c:f>
              <c:strCache>
                <c:ptCount val="1"/>
                <c:pt idx="0">
                  <c:v>Norskfødte med innvandrerforeldre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 3.2g'!$A$5:$B$19</c:f>
              <c:multiLvlStrCache>
                <c:ptCount val="15"/>
                <c:lvl>
                  <c:pt idx="0">
                    <c:v>2007</c:v>
                  </c:pt>
                  <c:pt idx="1">
                    <c:v>2010</c:v>
                  </c:pt>
                  <c:pt idx="2">
                    <c:v>2014</c:v>
                  </c:pt>
                  <c:pt idx="3">
                    <c:v>2018</c:v>
                  </c:pt>
                  <c:pt idx="4">
                    <c:v>2021</c:v>
                  </c:pt>
                  <c:pt idx="5">
                    <c:v>2007</c:v>
                  </c:pt>
                  <c:pt idx="6">
                    <c:v>2010</c:v>
                  </c:pt>
                  <c:pt idx="7">
                    <c:v>2014</c:v>
                  </c:pt>
                  <c:pt idx="8">
                    <c:v>2018</c:v>
                  </c:pt>
                  <c:pt idx="9">
                    <c:v>2021</c:v>
                  </c:pt>
                  <c:pt idx="10">
                    <c:v>2007</c:v>
                  </c:pt>
                  <c:pt idx="11">
                    <c:v>2010</c:v>
                  </c:pt>
                  <c:pt idx="12">
                    <c:v>2014</c:v>
                  </c:pt>
                  <c:pt idx="13">
                    <c:v>2018</c:v>
                  </c:pt>
                  <c:pt idx="14">
                    <c:v>2021</c:v>
                  </c:pt>
                </c:lvl>
                <c:lvl>
                  <c:pt idx="0">
                    <c:v>Instituttsektoren</c:v>
                  </c:pt>
                  <c:pt idx="1">
                    <c:v>Instituttsektoren</c:v>
                  </c:pt>
                  <c:pt idx="2">
                    <c:v>Instituttsektoren</c:v>
                  </c:pt>
                  <c:pt idx="3">
                    <c:v>Instituttsektoren</c:v>
                  </c:pt>
                  <c:pt idx="4">
                    <c:v>Instituttsektoren</c:v>
                  </c:pt>
                  <c:pt idx="5">
                    <c:v>Universiteter og høgskoler</c:v>
                  </c:pt>
                  <c:pt idx="6">
                    <c:v>Universiteter og høgskoler</c:v>
                  </c:pt>
                  <c:pt idx="7">
                    <c:v>Universiteter og høgskoler</c:v>
                  </c:pt>
                  <c:pt idx="8">
                    <c:v>Universiteter og høgskoler</c:v>
                  </c:pt>
                  <c:pt idx="9">
                    <c:v>Universiteter og høgskoler</c:v>
                  </c:pt>
                  <c:pt idx="10">
                    <c:v>Helseforetak</c:v>
                  </c:pt>
                  <c:pt idx="11">
                    <c:v>Helseforetak</c:v>
                  </c:pt>
                  <c:pt idx="12">
                    <c:v>Helseforetak</c:v>
                  </c:pt>
                  <c:pt idx="13">
                    <c:v>Helseforetak</c:v>
                  </c:pt>
                  <c:pt idx="14">
                    <c:v>Helseforetak</c:v>
                  </c:pt>
                </c:lvl>
              </c:multiLvlStrCache>
            </c:multiLvlStrRef>
          </c:cat>
          <c:val>
            <c:numRef>
              <c:f>'F 3.2g'!$E$5:$E$19</c:f>
              <c:numCache>
                <c:formatCode>#,##0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A0-4F2F-830C-BE200205E3AA}"/>
            </c:ext>
          </c:extLst>
        </c:ser>
        <c:ser>
          <c:idx val="3"/>
          <c:order val="3"/>
          <c:tx>
            <c:strRef>
              <c:f>'F 3.2g'!$F$4</c:f>
              <c:strCache>
                <c:ptCount val="1"/>
                <c:pt idx="0">
                  <c:v>Befolkningen ellers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'F 3.2g'!$A$5:$B$19</c:f>
              <c:multiLvlStrCache>
                <c:ptCount val="15"/>
                <c:lvl>
                  <c:pt idx="0">
                    <c:v>2007</c:v>
                  </c:pt>
                  <c:pt idx="1">
                    <c:v>2010</c:v>
                  </c:pt>
                  <c:pt idx="2">
                    <c:v>2014</c:v>
                  </c:pt>
                  <c:pt idx="3">
                    <c:v>2018</c:v>
                  </c:pt>
                  <c:pt idx="4">
                    <c:v>2021</c:v>
                  </c:pt>
                  <c:pt idx="5">
                    <c:v>2007</c:v>
                  </c:pt>
                  <c:pt idx="6">
                    <c:v>2010</c:v>
                  </c:pt>
                  <c:pt idx="7">
                    <c:v>2014</c:v>
                  </c:pt>
                  <c:pt idx="8">
                    <c:v>2018</c:v>
                  </c:pt>
                  <c:pt idx="9">
                    <c:v>2021</c:v>
                  </c:pt>
                  <c:pt idx="10">
                    <c:v>2007</c:v>
                  </c:pt>
                  <c:pt idx="11">
                    <c:v>2010</c:v>
                  </c:pt>
                  <c:pt idx="12">
                    <c:v>2014</c:v>
                  </c:pt>
                  <c:pt idx="13">
                    <c:v>2018</c:v>
                  </c:pt>
                  <c:pt idx="14">
                    <c:v>2021</c:v>
                  </c:pt>
                </c:lvl>
                <c:lvl>
                  <c:pt idx="0">
                    <c:v>Instituttsektoren</c:v>
                  </c:pt>
                  <c:pt idx="1">
                    <c:v>Instituttsektoren</c:v>
                  </c:pt>
                  <c:pt idx="2">
                    <c:v>Instituttsektoren</c:v>
                  </c:pt>
                  <c:pt idx="3">
                    <c:v>Instituttsektoren</c:v>
                  </c:pt>
                  <c:pt idx="4">
                    <c:v>Instituttsektoren</c:v>
                  </c:pt>
                  <c:pt idx="5">
                    <c:v>Universiteter og høgskoler</c:v>
                  </c:pt>
                  <c:pt idx="6">
                    <c:v>Universiteter og høgskoler</c:v>
                  </c:pt>
                  <c:pt idx="7">
                    <c:v>Universiteter og høgskoler</c:v>
                  </c:pt>
                  <c:pt idx="8">
                    <c:v>Universiteter og høgskoler</c:v>
                  </c:pt>
                  <c:pt idx="9">
                    <c:v>Universiteter og høgskoler</c:v>
                  </c:pt>
                  <c:pt idx="10">
                    <c:v>Helseforetak</c:v>
                  </c:pt>
                  <c:pt idx="11">
                    <c:v>Helseforetak</c:v>
                  </c:pt>
                  <c:pt idx="12">
                    <c:v>Helseforetak</c:v>
                  </c:pt>
                  <c:pt idx="13">
                    <c:v>Helseforetak</c:v>
                  </c:pt>
                  <c:pt idx="14">
                    <c:v>Helseforetak</c:v>
                  </c:pt>
                </c:lvl>
              </c:multiLvlStrCache>
            </c:multiLvlStrRef>
          </c:cat>
          <c:val>
            <c:numRef>
              <c:f>'F 3.2g'!$F$5:$F$19</c:f>
              <c:numCache>
                <c:formatCode>#,##0</c:formatCode>
                <c:ptCount val="15"/>
                <c:pt idx="0">
                  <c:v>5707</c:v>
                </c:pt>
                <c:pt idx="1">
                  <c:v>5907</c:v>
                </c:pt>
                <c:pt idx="2">
                  <c:v>5554</c:v>
                </c:pt>
                <c:pt idx="3">
                  <c:v>5236</c:v>
                </c:pt>
                <c:pt idx="4">
                  <c:v>5331</c:v>
                </c:pt>
                <c:pt idx="5">
                  <c:v>14138</c:v>
                </c:pt>
                <c:pt idx="6">
                  <c:v>14222</c:v>
                </c:pt>
                <c:pt idx="7">
                  <c:v>14696</c:v>
                </c:pt>
                <c:pt idx="8">
                  <c:v>16356</c:v>
                </c:pt>
                <c:pt idx="9">
                  <c:v>16755</c:v>
                </c:pt>
                <c:pt idx="10">
                  <c:v>1849</c:v>
                </c:pt>
                <c:pt idx="11">
                  <c:v>2961</c:v>
                </c:pt>
                <c:pt idx="12">
                  <c:v>3380</c:v>
                </c:pt>
                <c:pt idx="13">
                  <c:v>3928</c:v>
                </c:pt>
                <c:pt idx="14">
                  <c:v>4176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A0-4F2F-830C-BE200205E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4424479"/>
        <c:axId val="192442159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 3.2g'!$C$4</c15:sqref>
                        </c15:formulaRef>
                      </c:ext>
                    </c:extLst>
                    <c:strCache>
                      <c:ptCount val="1"/>
                      <c:pt idx="0">
                        <c:v>I alt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'F 3.2g'!$A$5:$B$19</c15:sqref>
                        </c15:formulaRef>
                      </c:ext>
                    </c:extLst>
                    <c:multiLvlStrCache>
                      <c:ptCount val="15"/>
                      <c:lvl>
                        <c:pt idx="0">
                          <c:v>2007</c:v>
                        </c:pt>
                        <c:pt idx="1">
                          <c:v>2010</c:v>
                        </c:pt>
                        <c:pt idx="2">
                          <c:v>2014</c:v>
                        </c:pt>
                        <c:pt idx="3">
                          <c:v>2018</c:v>
                        </c:pt>
                        <c:pt idx="4">
                          <c:v>2021</c:v>
                        </c:pt>
                        <c:pt idx="5">
                          <c:v>2007</c:v>
                        </c:pt>
                        <c:pt idx="6">
                          <c:v>2010</c:v>
                        </c:pt>
                        <c:pt idx="7">
                          <c:v>2014</c:v>
                        </c:pt>
                        <c:pt idx="8">
                          <c:v>2018</c:v>
                        </c:pt>
                        <c:pt idx="9">
                          <c:v>2021</c:v>
                        </c:pt>
                        <c:pt idx="10">
                          <c:v>2007</c:v>
                        </c:pt>
                        <c:pt idx="11">
                          <c:v>2010</c:v>
                        </c:pt>
                        <c:pt idx="12">
                          <c:v>2014</c:v>
                        </c:pt>
                        <c:pt idx="13">
                          <c:v>2018</c:v>
                        </c:pt>
                        <c:pt idx="14">
                          <c:v>2021</c:v>
                        </c:pt>
                      </c:lvl>
                      <c:lvl>
                        <c:pt idx="0">
                          <c:v>Instituttsektoren</c:v>
                        </c:pt>
                        <c:pt idx="1">
                          <c:v>Instituttsektoren</c:v>
                        </c:pt>
                        <c:pt idx="2">
                          <c:v>Instituttsektoren</c:v>
                        </c:pt>
                        <c:pt idx="3">
                          <c:v>Instituttsektoren</c:v>
                        </c:pt>
                        <c:pt idx="4">
                          <c:v>Instituttsektoren</c:v>
                        </c:pt>
                        <c:pt idx="5">
                          <c:v>Universiteter og høgskoler</c:v>
                        </c:pt>
                        <c:pt idx="6">
                          <c:v>Universiteter og høgskoler</c:v>
                        </c:pt>
                        <c:pt idx="7">
                          <c:v>Universiteter og høgskoler</c:v>
                        </c:pt>
                        <c:pt idx="8">
                          <c:v>Universiteter og høgskoler</c:v>
                        </c:pt>
                        <c:pt idx="9">
                          <c:v>Universiteter og høgskoler</c:v>
                        </c:pt>
                        <c:pt idx="10">
                          <c:v>Helseforetak</c:v>
                        </c:pt>
                        <c:pt idx="11">
                          <c:v>Helseforetak</c:v>
                        </c:pt>
                        <c:pt idx="12">
                          <c:v>Helseforetak</c:v>
                        </c:pt>
                        <c:pt idx="13">
                          <c:v>Helseforetak</c:v>
                        </c:pt>
                        <c:pt idx="14">
                          <c:v>Helseforetak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'F 3.2g'!$C$5:$C$19</c15:sqref>
                        </c15:formulaRef>
                      </c:ext>
                    </c:extLst>
                    <c:numCache>
                      <c:formatCode>#,##0</c:formatCode>
                      <c:ptCount val="15"/>
                      <c:pt idx="0">
                        <c:v>6861</c:v>
                      </c:pt>
                      <c:pt idx="1">
                        <c:v>7506</c:v>
                      </c:pt>
                      <c:pt idx="2">
                        <c:v>7414</c:v>
                      </c:pt>
                      <c:pt idx="3">
                        <c:v>7332</c:v>
                      </c:pt>
                      <c:pt idx="4">
                        <c:v>7864</c:v>
                      </c:pt>
                      <c:pt idx="5">
                        <c:v>17494</c:v>
                      </c:pt>
                      <c:pt idx="6">
                        <c:v>18574</c:v>
                      </c:pt>
                      <c:pt idx="7">
                        <c:v>20078</c:v>
                      </c:pt>
                      <c:pt idx="8">
                        <c:v>23915</c:v>
                      </c:pt>
                      <c:pt idx="9">
                        <c:v>26046</c:v>
                      </c:pt>
                      <c:pt idx="10">
                        <c:v>2271</c:v>
                      </c:pt>
                      <c:pt idx="11">
                        <c:v>3597</c:v>
                      </c:pt>
                      <c:pt idx="12">
                        <c:v>4251</c:v>
                      </c:pt>
                      <c:pt idx="13">
                        <c:v>4995</c:v>
                      </c:pt>
                      <c:pt idx="14">
                        <c:v>5366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43A0-4F2F-830C-BE200205E3AA}"/>
                  </c:ext>
                </c:extLst>
              </c15:ser>
            </c15:filteredBarSeries>
          </c:ext>
        </c:extLst>
      </c:barChart>
      <c:scatterChart>
        <c:scatterStyle val="lineMarker"/>
        <c:varyColors val="0"/>
        <c:ser>
          <c:idx val="4"/>
          <c:order val="4"/>
          <c:tx>
            <c:strRef>
              <c:f>'F 3.2g'!$G$4</c:f>
              <c:strCache>
                <c:ptCount val="1"/>
                <c:pt idx="0">
                  <c:v>Andel innvandrere og norskfødte med innvandrerforeldre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19050">
                <a:solidFill>
                  <a:schemeClr val="tx1"/>
                </a:solidFill>
              </a:ln>
              <a:effectLst/>
            </c:spPr>
          </c:marker>
          <c:xVal>
            <c:multiLvlStrRef>
              <c:f>'F 3.2g'!$A$5:$B$19</c:f>
              <c:multiLvlStrCache>
                <c:ptCount val="15"/>
                <c:lvl>
                  <c:pt idx="0">
                    <c:v>2007</c:v>
                  </c:pt>
                  <c:pt idx="1">
                    <c:v>2010</c:v>
                  </c:pt>
                  <c:pt idx="2">
                    <c:v>2014</c:v>
                  </c:pt>
                  <c:pt idx="3">
                    <c:v>2018</c:v>
                  </c:pt>
                  <c:pt idx="4">
                    <c:v>2021</c:v>
                  </c:pt>
                  <c:pt idx="5">
                    <c:v>2007</c:v>
                  </c:pt>
                  <c:pt idx="6">
                    <c:v>2010</c:v>
                  </c:pt>
                  <c:pt idx="7">
                    <c:v>2014</c:v>
                  </c:pt>
                  <c:pt idx="8">
                    <c:v>2018</c:v>
                  </c:pt>
                  <c:pt idx="9">
                    <c:v>2021</c:v>
                  </c:pt>
                  <c:pt idx="10">
                    <c:v>2007</c:v>
                  </c:pt>
                  <c:pt idx="11">
                    <c:v>2010</c:v>
                  </c:pt>
                  <c:pt idx="12">
                    <c:v>2014</c:v>
                  </c:pt>
                  <c:pt idx="13">
                    <c:v>2018</c:v>
                  </c:pt>
                  <c:pt idx="14">
                    <c:v>2021</c:v>
                  </c:pt>
                </c:lvl>
                <c:lvl>
                  <c:pt idx="0">
                    <c:v>Instituttsektoren</c:v>
                  </c:pt>
                  <c:pt idx="1">
                    <c:v>Instituttsektoren</c:v>
                  </c:pt>
                  <c:pt idx="2">
                    <c:v>Instituttsektoren</c:v>
                  </c:pt>
                  <c:pt idx="3">
                    <c:v>Instituttsektoren</c:v>
                  </c:pt>
                  <c:pt idx="4">
                    <c:v>Instituttsektoren</c:v>
                  </c:pt>
                  <c:pt idx="5">
                    <c:v>Universiteter og høgskoler</c:v>
                  </c:pt>
                  <c:pt idx="6">
                    <c:v>Universiteter og høgskoler</c:v>
                  </c:pt>
                  <c:pt idx="7">
                    <c:v>Universiteter og høgskoler</c:v>
                  </c:pt>
                  <c:pt idx="8">
                    <c:v>Universiteter og høgskoler</c:v>
                  </c:pt>
                  <c:pt idx="9">
                    <c:v>Universiteter og høgskoler</c:v>
                  </c:pt>
                  <c:pt idx="10">
                    <c:v>Helseforetak</c:v>
                  </c:pt>
                  <c:pt idx="11">
                    <c:v>Helseforetak</c:v>
                  </c:pt>
                  <c:pt idx="12">
                    <c:v>Helseforetak</c:v>
                  </c:pt>
                  <c:pt idx="13">
                    <c:v>Helseforetak</c:v>
                  </c:pt>
                  <c:pt idx="14">
                    <c:v>Helseforetak</c:v>
                  </c:pt>
                </c:lvl>
              </c:multiLvlStrCache>
            </c:multiLvlStrRef>
          </c:xVal>
          <c:yVal>
            <c:numRef>
              <c:f>'F 3.2g'!$G$5:$G$19</c:f>
              <c:numCache>
                <c:formatCode>0%</c:formatCode>
                <c:ptCount val="15"/>
                <c:pt idx="0">
                  <c:v>0.16819705582276637</c:v>
                </c:pt>
                <c:pt idx="1">
                  <c:v>0.21302957633892886</c:v>
                </c:pt>
                <c:pt idx="2">
                  <c:v>0.25087671971944969</c:v>
                </c:pt>
                <c:pt idx="3">
                  <c:v>0.28587015821058376</c:v>
                </c:pt>
                <c:pt idx="4">
                  <c:v>0.3221007121057986</c:v>
                </c:pt>
                <c:pt idx="5">
                  <c:v>0.19183720132616897</c:v>
                </c:pt>
                <c:pt idx="6">
                  <c:v>0.23430601916657692</c:v>
                </c:pt>
                <c:pt idx="7">
                  <c:v>0.26805458711026997</c:v>
                </c:pt>
                <c:pt idx="8">
                  <c:v>0.31607777545473553</c:v>
                </c:pt>
                <c:pt idx="9">
                  <c:v>0.35671504261690856</c:v>
                </c:pt>
                <c:pt idx="10">
                  <c:v>0.18582122413033905</c:v>
                </c:pt>
                <c:pt idx="11">
                  <c:v>0.17681401167639699</c:v>
                </c:pt>
                <c:pt idx="12">
                  <c:v>0.20489296636085627</c:v>
                </c:pt>
                <c:pt idx="13">
                  <c:v>0.21361361361361361</c:v>
                </c:pt>
                <c:pt idx="14">
                  <c:v>0.22176667909057027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3A0-4F2F-830C-BE200205E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245327"/>
        <c:axId val="269249647"/>
      </c:scatterChart>
      <c:catAx>
        <c:axId val="1924424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24421599"/>
        <c:crosses val="autoZero"/>
        <c:auto val="1"/>
        <c:lblAlgn val="ctr"/>
        <c:lblOffset val="100"/>
        <c:noMultiLvlLbl val="0"/>
      </c:catAx>
      <c:valAx>
        <c:axId val="1924421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24424479"/>
        <c:crosses val="autoZero"/>
        <c:crossBetween val="between"/>
      </c:valAx>
      <c:valAx>
        <c:axId val="269249647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69245327"/>
        <c:crosses val="max"/>
        <c:crossBetween val="midCat"/>
      </c:valAx>
      <c:valAx>
        <c:axId val="269245327"/>
        <c:scaling>
          <c:orientation val="minMax"/>
        </c:scaling>
        <c:delete val="1"/>
        <c:axPos val="t"/>
        <c:majorTickMark val="out"/>
        <c:minorTickMark val="none"/>
        <c:tickLblPos val="nextTo"/>
        <c:crossAx val="269249647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182843137254902"/>
          <c:y val="0.11040123456790125"/>
          <c:w val="0.62326830065359484"/>
          <c:h val="0.76429074074074077"/>
        </c:manualLayout>
      </c:layout>
      <c:areaChart>
        <c:grouping val="stacked"/>
        <c:varyColors val="0"/>
        <c:ser>
          <c:idx val="0"/>
          <c:order val="0"/>
          <c:tx>
            <c:strRef>
              <c:f>'F 3.1b'!$B$4</c:f>
              <c:strCache>
                <c:ptCount val="1"/>
                <c:pt idx="0">
                  <c:v>Næringslivet forskere/faglig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'F 3.1b'!$A$5:$A$16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'F 3.1b'!$B$5:$B$16</c:f>
              <c:numCache>
                <c:formatCode>#,##0</c:formatCode>
                <c:ptCount val="12"/>
                <c:pt idx="0">
                  <c:v>10622</c:v>
                </c:pt>
                <c:pt idx="1">
                  <c:v>10925</c:v>
                </c:pt>
                <c:pt idx="2">
                  <c:v>11375</c:v>
                </c:pt>
                <c:pt idx="3">
                  <c:v>11508.2</c:v>
                </c:pt>
                <c:pt idx="4">
                  <c:v>12425.8</c:v>
                </c:pt>
                <c:pt idx="5">
                  <c:v>13000</c:v>
                </c:pt>
                <c:pt idx="6">
                  <c:v>13396.1</c:v>
                </c:pt>
                <c:pt idx="7">
                  <c:v>14432.4</c:v>
                </c:pt>
                <c:pt idx="8">
                  <c:v>14597.7</c:v>
                </c:pt>
                <c:pt idx="9">
                  <c:v>15322</c:v>
                </c:pt>
                <c:pt idx="10">
                  <c:v>16254</c:v>
                </c:pt>
                <c:pt idx="11">
                  <c:v>17321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EF-4ECC-A4E1-233CFFD20CA9}"/>
            </c:ext>
          </c:extLst>
        </c:ser>
        <c:ser>
          <c:idx val="1"/>
          <c:order val="1"/>
          <c:tx>
            <c:strRef>
              <c:f>'F 3.1b'!$C$4</c:f>
              <c:strCache>
                <c:ptCount val="1"/>
                <c:pt idx="0">
                  <c:v>Næringslivet teknisk/administrativt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'F 3.1b'!$A$5:$A$16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'F 3.1b'!$C$5:$C$16</c:f>
              <c:numCache>
                <c:formatCode>#,##0</c:formatCode>
                <c:ptCount val="12"/>
                <c:pt idx="0">
                  <c:v>4699</c:v>
                </c:pt>
                <c:pt idx="1">
                  <c:v>4620</c:v>
                </c:pt>
                <c:pt idx="2">
                  <c:v>4687</c:v>
                </c:pt>
                <c:pt idx="3">
                  <c:v>4863</c:v>
                </c:pt>
                <c:pt idx="4">
                  <c:v>5627.4000000000015</c:v>
                </c:pt>
                <c:pt idx="5">
                  <c:v>6087</c:v>
                </c:pt>
                <c:pt idx="6">
                  <c:v>6219.4999999999982</c:v>
                </c:pt>
                <c:pt idx="7">
                  <c:v>6772.5000000000018</c:v>
                </c:pt>
                <c:pt idx="8">
                  <c:v>6381.5999999999985</c:v>
                </c:pt>
                <c:pt idx="9">
                  <c:v>6856</c:v>
                </c:pt>
                <c:pt idx="10">
                  <c:v>6836</c:v>
                </c:pt>
                <c:pt idx="11">
                  <c:v>6423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EF-4ECC-A4E1-233CFFD20CA9}"/>
            </c:ext>
          </c:extLst>
        </c:ser>
        <c:ser>
          <c:idx val="2"/>
          <c:order val="2"/>
          <c:tx>
            <c:strRef>
              <c:f>'F 3.1b'!$D$4</c:f>
              <c:strCache>
                <c:ptCount val="1"/>
                <c:pt idx="0">
                  <c:v>Instituttsektoren forskere/faglig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'F 3.1b'!$A$5:$A$16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'F 3.1b'!$D$5:$D$16</c:f>
              <c:numCache>
                <c:formatCode>#,##0</c:formatCode>
                <c:ptCount val="12"/>
                <c:pt idx="0">
                  <c:v>6360</c:v>
                </c:pt>
                <c:pt idx="1">
                  <c:v>6543</c:v>
                </c:pt>
                <c:pt idx="2">
                  <c:v>6611</c:v>
                </c:pt>
                <c:pt idx="3">
                  <c:v>6749</c:v>
                </c:pt>
                <c:pt idx="4">
                  <c:v>6657</c:v>
                </c:pt>
                <c:pt idx="5">
                  <c:v>6656</c:v>
                </c:pt>
                <c:pt idx="6">
                  <c:v>6722</c:v>
                </c:pt>
                <c:pt idx="7">
                  <c:v>6662</c:v>
                </c:pt>
                <c:pt idx="8">
                  <c:v>6685</c:v>
                </c:pt>
                <c:pt idx="9">
                  <c:v>6739</c:v>
                </c:pt>
                <c:pt idx="10">
                  <c:v>6827</c:v>
                </c:pt>
                <c:pt idx="11">
                  <c:v>7004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EF-4ECC-A4E1-233CFFD20CA9}"/>
            </c:ext>
          </c:extLst>
        </c:ser>
        <c:ser>
          <c:idx val="3"/>
          <c:order val="3"/>
          <c:tx>
            <c:strRef>
              <c:f>'F 3.1b'!$E$4</c:f>
              <c:strCache>
                <c:ptCount val="1"/>
                <c:pt idx="0">
                  <c:v>Instituttsektoren teknisk/administrativt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'F 3.1b'!$A$5:$A$16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'F 3.1b'!$E$5:$E$16</c:f>
              <c:numCache>
                <c:formatCode>#,##0</c:formatCode>
                <c:ptCount val="12"/>
                <c:pt idx="0">
                  <c:v>2472</c:v>
                </c:pt>
                <c:pt idx="1">
                  <c:v>2580</c:v>
                </c:pt>
                <c:pt idx="2">
                  <c:v>2621</c:v>
                </c:pt>
                <c:pt idx="3">
                  <c:v>2700</c:v>
                </c:pt>
                <c:pt idx="4">
                  <c:v>2698</c:v>
                </c:pt>
                <c:pt idx="5">
                  <c:v>2714</c:v>
                </c:pt>
                <c:pt idx="6">
                  <c:v>2643</c:v>
                </c:pt>
                <c:pt idx="7">
                  <c:v>2693</c:v>
                </c:pt>
                <c:pt idx="8">
                  <c:v>2699.7999999999993</c:v>
                </c:pt>
                <c:pt idx="9">
                  <c:v>2848</c:v>
                </c:pt>
                <c:pt idx="10">
                  <c:v>2904</c:v>
                </c:pt>
                <c:pt idx="11">
                  <c:v>3184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EF-4ECC-A4E1-233CFFD20CA9}"/>
            </c:ext>
          </c:extLst>
        </c:ser>
        <c:ser>
          <c:idx val="4"/>
          <c:order val="4"/>
          <c:tx>
            <c:strRef>
              <c:f>'F 3.1b'!$F$4</c:f>
              <c:strCache>
                <c:ptCount val="1"/>
                <c:pt idx="0">
                  <c:v>UoH-sektoren forskere/faglig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'F 3.1b'!$A$5:$A$16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'F 3.1b'!$F$5:$F$16</c:f>
              <c:numCache>
                <c:formatCode>#,##0</c:formatCode>
                <c:ptCount val="12"/>
                <c:pt idx="0">
                  <c:v>9468</c:v>
                </c:pt>
                <c:pt idx="1">
                  <c:v>9760</c:v>
                </c:pt>
                <c:pt idx="2">
                  <c:v>9855</c:v>
                </c:pt>
                <c:pt idx="3">
                  <c:v>10054</c:v>
                </c:pt>
                <c:pt idx="4">
                  <c:v>10296</c:v>
                </c:pt>
                <c:pt idx="5">
                  <c:v>10976</c:v>
                </c:pt>
                <c:pt idx="6">
                  <c:v>11795</c:v>
                </c:pt>
                <c:pt idx="7">
                  <c:v>12538</c:v>
                </c:pt>
                <c:pt idx="8">
                  <c:v>13050.596799999999</c:v>
                </c:pt>
                <c:pt idx="9">
                  <c:v>13836.119499999993</c:v>
                </c:pt>
                <c:pt idx="10">
                  <c:v>13235</c:v>
                </c:pt>
                <c:pt idx="11">
                  <c:v>14646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EF-4ECC-A4E1-233CFFD20CA9}"/>
            </c:ext>
          </c:extLst>
        </c:ser>
        <c:ser>
          <c:idx val="5"/>
          <c:order val="5"/>
          <c:tx>
            <c:strRef>
              <c:f>'F 3.1b'!$G$4</c:f>
              <c:strCache>
                <c:ptCount val="1"/>
                <c:pt idx="0">
                  <c:v>UoH-sektoren teknisk/administrativt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'F 3.1b'!$A$5:$A$16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'F 3.1b'!$G$5:$G$16</c:f>
              <c:numCache>
                <c:formatCode>#,##0</c:formatCode>
                <c:ptCount val="12"/>
                <c:pt idx="0">
                  <c:v>2500</c:v>
                </c:pt>
                <c:pt idx="1">
                  <c:v>2522</c:v>
                </c:pt>
                <c:pt idx="2">
                  <c:v>2558</c:v>
                </c:pt>
                <c:pt idx="3">
                  <c:v>2660</c:v>
                </c:pt>
                <c:pt idx="4">
                  <c:v>2714</c:v>
                </c:pt>
                <c:pt idx="5">
                  <c:v>2976</c:v>
                </c:pt>
                <c:pt idx="6">
                  <c:v>3142</c:v>
                </c:pt>
                <c:pt idx="7">
                  <c:v>3137</c:v>
                </c:pt>
                <c:pt idx="8">
                  <c:v>3186.8032000000021</c:v>
                </c:pt>
                <c:pt idx="9">
                  <c:v>3121.2366000000002</c:v>
                </c:pt>
                <c:pt idx="10">
                  <c:v>2891</c:v>
                </c:pt>
                <c:pt idx="11">
                  <c:v>3348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EF-4ECC-A4E1-233CFFD20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615295"/>
        <c:axId val="161391359"/>
        <c:extLst>
          <c:ext xmlns:c15="http://schemas.microsoft.com/office/drawing/2012/chart" uri="{02D57815-91ED-43cb-92C2-25804820EDAC}">
            <c15:filteredArea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'F 3.1b'!$H$4</c15:sqref>
                        </c15:formulaRef>
                      </c:ext>
                    </c:extLst>
                    <c:strCache>
                      <c:ptCount val="1"/>
                      <c:pt idx="0">
                        <c:v>Totalt forskere/faglig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cat>
                  <c:numRef>
                    <c:extLst>
                      <c:ext uri="{02D57815-91ED-43cb-92C2-25804820EDAC}">
                        <c15:formulaRef>
                          <c15:sqref>'F 3.1b'!$A$5:$A$16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 3.1b'!$H$5:$H$15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11"/>
                      <c:pt idx="0">
                        <c:v>26450</c:v>
                      </c:pt>
                      <c:pt idx="1">
                        <c:v>27228</c:v>
                      </c:pt>
                      <c:pt idx="2">
                        <c:v>27841</c:v>
                      </c:pt>
                      <c:pt idx="3">
                        <c:v>28311.200000000001</c:v>
                      </c:pt>
                      <c:pt idx="4">
                        <c:v>29378.799999999999</c:v>
                      </c:pt>
                      <c:pt idx="5">
                        <c:v>30632</c:v>
                      </c:pt>
                      <c:pt idx="6">
                        <c:v>31913.1</c:v>
                      </c:pt>
                      <c:pt idx="7">
                        <c:v>33632.400000000001</c:v>
                      </c:pt>
                      <c:pt idx="8">
                        <c:v>34333.296799999996</c:v>
                      </c:pt>
                      <c:pt idx="9">
                        <c:v>35897.119499999993</c:v>
                      </c:pt>
                      <c:pt idx="10">
                        <c:v>36316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EA9-4D48-858F-172E3F181777}"/>
                  </c:ext>
                </c:extLst>
              </c15:ser>
            </c15:filteredAreaSeries>
          </c:ext>
        </c:extLst>
      </c:areaChart>
      <c:lineChart>
        <c:grouping val="stacked"/>
        <c:varyColors val="0"/>
        <c:ser>
          <c:idx val="6"/>
          <c:order val="6"/>
          <c:tx>
            <c:strRef>
              <c:f>'F 3.1b'!#REF!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'F 3.1b'!$A$5:$A$15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 3.1b'!#REF!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A9-4D48-858F-172E3F181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615295"/>
        <c:axId val="161391359"/>
      </c:lineChart>
      <c:catAx>
        <c:axId val="18061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nb-NO"/>
          </a:p>
        </c:txPr>
        <c:crossAx val="161391359"/>
        <c:crosses val="autoZero"/>
        <c:auto val="1"/>
        <c:lblAlgn val="ctr"/>
        <c:lblOffset val="100"/>
        <c:noMultiLvlLbl val="0"/>
      </c:catAx>
      <c:valAx>
        <c:axId val="161391359"/>
        <c:scaling>
          <c:orientation val="minMax"/>
          <c:max val="5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+mn-cs"/>
                  </a:defRPr>
                </a:pPr>
                <a:r>
                  <a:rPr lang="nb-NO"/>
                  <a:t>FoU-årsverk</a:t>
                </a:r>
              </a:p>
            </c:rich>
          </c:tx>
          <c:layout>
            <c:manualLayout>
              <c:xMode val="edge"/>
              <c:yMode val="edge"/>
              <c:x val="0"/>
              <c:y val="3.105861767279120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ource Sans Pro" panose="020B0503030403020204" pitchFamily="34" charset="0"/>
                  <a:ea typeface="Source Sans Pro" panose="020B0503030403020204" pitchFamily="34" charset="0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nb-NO"/>
          </a:p>
        </c:txPr>
        <c:crossAx val="180615295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r"/>
      <c:legendEntry>
        <c:idx val="6"/>
        <c:delete val="1"/>
      </c:legendEntry>
      <c:layout>
        <c:manualLayout>
          <c:xMode val="edge"/>
          <c:yMode val="edge"/>
          <c:x val="0.76920456507144896"/>
          <c:y val="0.12351031082738399"/>
          <c:w val="0.23079543492855087"/>
          <c:h val="0.800327836081959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nb-NO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Source Sans Pro" panose="020B0503030403020204" pitchFamily="34" charset="0"/>
          <a:ea typeface="Source Sans Pro" panose="020B0503030403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 3.2h'!$B$5:$B$6</c:f>
              <c:strCache>
                <c:ptCount val="2"/>
                <c:pt idx="0">
                  <c:v>Innvandrere og norskfødte med innvandrerforeldre - </c:v>
                </c:pt>
                <c:pt idx="1">
                  <c:v>Kvinner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 3.2h'!$A$7:$A$9</c:f>
              <c:strCache>
                <c:ptCount val="3"/>
                <c:pt idx="0">
                  <c:v>Universiteter og høgskoler</c:v>
                </c:pt>
                <c:pt idx="1">
                  <c:v>Instituttsektoren</c:v>
                </c:pt>
                <c:pt idx="2">
                  <c:v>Helseforetak</c:v>
                </c:pt>
              </c:strCache>
            </c:strRef>
          </c:cat>
          <c:val>
            <c:numRef>
              <c:f>'F 3.2h'!$B$7:$B$9</c:f>
              <c:numCache>
                <c:formatCode>#,##0</c:formatCode>
                <c:ptCount val="3"/>
                <c:pt idx="0">
                  <c:v>4165</c:v>
                </c:pt>
                <c:pt idx="1">
                  <c:v>1052</c:v>
                </c:pt>
                <c:pt idx="2">
                  <c:v>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1-40E5-8A4B-C817B6723652}"/>
            </c:ext>
          </c:extLst>
        </c:ser>
        <c:ser>
          <c:idx val="1"/>
          <c:order val="1"/>
          <c:tx>
            <c:strRef>
              <c:f>'F 3.2h'!$C$5:$C$6</c:f>
              <c:strCache>
                <c:ptCount val="2"/>
                <c:pt idx="0">
                  <c:v>Innvandrere og norskfødte med innvandrerforeldre - </c:v>
                </c:pt>
                <c:pt idx="1">
                  <c:v>Menn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 3.2h'!$A$7:$A$9</c:f>
              <c:strCache>
                <c:ptCount val="3"/>
                <c:pt idx="0">
                  <c:v>Universiteter og høgskoler</c:v>
                </c:pt>
                <c:pt idx="1">
                  <c:v>Instituttsektoren</c:v>
                </c:pt>
                <c:pt idx="2">
                  <c:v>Helseforetak</c:v>
                </c:pt>
              </c:strCache>
            </c:strRef>
          </c:cat>
          <c:val>
            <c:numRef>
              <c:f>'F 3.2h'!$C$7:$C$9</c:f>
              <c:numCache>
                <c:formatCode>#,##0</c:formatCode>
                <c:ptCount val="3"/>
                <c:pt idx="0">
                  <c:v>5126</c:v>
                </c:pt>
                <c:pt idx="1">
                  <c:v>1481</c:v>
                </c:pt>
                <c:pt idx="2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91-40E5-8A4B-C817B6723652}"/>
            </c:ext>
          </c:extLst>
        </c:ser>
        <c:ser>
          <c:idx val="2"/>
          <c:order val="2"/>
          <c:tx>
            <c:strRef>
              <c:f>'F 3.2h'!$D$5:$D$6</c:f>
              <c:strCache>
                <c:ptCount val="2"/>
                <c:pt idx="0">
                  <c:v>Befolkningen ellers - </c:v>
                </c:pt>
                <c:pt idx="1">
                  <c:v>Kvinner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 3.2h'!$A$7:$A$9</c:f>
              <c:strCache>
                <c:ptCount val="3"/>
                <c:pt idx="0">
                  <c:v>Universiteter og høgskoler</c:v>
                </c:pt>
                <c:pt idx="1">
                  <c:v>Instituttsektoren</c:v>
                </c:pt>
                <c:pt idx="2">
                  <c:v>Helseforetak</c:v>
                </c:pt>
              </c:strCache>
            </c:strRef>
          </c:cat>
          <c:val>
            <c:numRef>
              <c:f>'F 3.2h'!$D$7:$D$9</c:f>
              <c:numCache>
                <c:formatCode>#,##0</c:formatCode>
                <c:ptCount val="3"/>
                <c:pt idx="0">
                  <c:v>9048</c:v>
                </c:pt>
                <c:pt idx="1">
                  <c:v>2404</c:v>
                </c:pt>
                <c:pt idx="2">
                  <c:v>2352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91-40E5-8A4B-C817B6723652}"/>
            </c:ext>
          </c:extLst>
        </c:ser>
        <c:ser>
          <c:idx val="3"/>
          <c:order val="3"/>
          <c:tx>
            <c:strRef>
              <c:f>'F 3.2h'!$E$5:$E$6</c:f>
              <c:strCache>
                <c:ptCount val="2"/>
                <c:pt idx="0">
                  <c:v>Befolkningen ellers - </c:v>
                </c:pt>
                <c:pt idx="1">
                  <c:v>Menn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'F 3.2h'!$A$7:$A$9</c:f>
              <c:strCache>
                <c:ptCount val="3"/>
                <c:pt idx="0">
                  <c:v>Universiteter og høgskoler</c:v>
                </c:pt>
                <c:pt idx="1">
                  <c:v>Instituttsektoren</c:v>
                </c:pt>
                <c:pt idx="2">
                  <c:v>Helseforetak</c:v>
                </c:pt>
              </c:strCache>
            </c:strRef>
          </c:cat>
          <c:val>
            <c:numRef>
              <c:f>'F 3.2h'!$E$7:$E$9</c:f>
              <c:numCache>
                <c:formatCode>#,##0</c:formatCode>
                <c:ptCount val="3"/>
                <c:pt idx="0">
                  <c:v>7707</c:v>
                </c:pt>
                <c:pt idx="1">
                  <c:v>2927</c:v>
                </c:pt>
                <c:pt idx="2">
                  <c:v>1824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91-40E5-8A4B-C817B6723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2479392"/>
        <c:axId val="1212476992"/>
      </c:barChart>
      <c:scatterChart>
        <c:scatterStyle val="lineMarker"/>
        <c:varyColors val="0"/>
        <c:ser>
          <c:idx val="6"/>
          <c:order val="6"/>
          <c:tx>
            <c:strRef>
              <c:f>'F 3.2h'!$H$5:$H$6</c:f>
              <c:strCache>
                <c:ptCount val="2"/>
                <c:pt idx="0">
                  <c:v>Andel kvinner blant innvandrere og norskfødte med innvandrerforeldre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</c:marker>
          <c:xVal>
            <c:strRef>
              <c:f>'F 3.2h'!$A$7:$A$9</c:f>
              <c:strCache>
                <c:ptCount val="3"/>
                <c:pt idx="0">
                  <c:v>Universiteter og høgskoler</c:v>
                </c:pt>
                <c:pt idx="1">
                  <c:v>Instituttsektoren</c:v>
                </c:pt>
                <c:pt idx="2">
                  <c:v>Helseforetak</c:v>
                </c:pt>
              </c:strCache>
            </c:strRef>
          </c:xVal>
          <c:yVal>
            <c:numRef>
              <c:f>'F 3.2h'!$H$7:$H$9</c:f>
              <c:numCache>
                <c:formatCode>0%</c:formatCode>
                <c:ptCount val="3"/>
                <c:pt idx="0">
                  <c:v>0.44828328489936498</c:v>
                </c:pt>
                <c:pt idx="1">
                  <c:v>0.41531780497433873</c:v>
                </c:pt>
                <c:pt idx="2">
                  <c:v>0.49663865546218489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91-40E5-8A4B-C817B6723652}"/>
            </c:ext>
          </c:extLst>
        </c:ser>
        <c:ser>
          <c:idx val="7"/>
          <c:order val="7"/>
          <c:tx>
            <c:strRef>
              <c:f>'F 3.2h'!$I$5:$I$6</c:f>
              <c:strCache>
                <c:ptCount val="2"/>
                <c:pt idx="0">
                  <c:v>Andel kvinner blant befolkningen ellers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19050">
                <a:solidFill>
                  <a:schemeClr val="accent4"/>
                </a:solidFill>
              </a:ln>
              <a:effectLst/>
            </c:spPr>
          </c:marker>
          <c:xVal>
            <c:strRef>
              <c:f>'F 3.2h'!$A$7:$A$9</c:f>
              <c:strCache>
                <c:ptCount val="3"/>
                <c:pt idx="0">
                  <c:v>Universiteter og høgskoler</c:v>
                </c:pt>
                <c:pt idx="1">
                  <c:v>Instituttsektoren</c:v>
                </c:pt>
                <c:pt idx="2">
                  <c:v>Helseforetak</c:v>
                </c:pt>
              </c:strCache>
            </c:strRef>
          </c:xVal>
          <c:yVal>
            <c:numRef>
              <c:f>'F 3.2h'!$I$7:$I$9</c:f>
              <c:numCache>
                <c:formatCode>0%</c:formatCode>
                <c:ptCount val="3"/>
                <c:pt idx="0">
                  <c:v>0.54001790510295433</c:v>
                </c:pt>
                <c:pt idx="1">
                  <c:v>0.45094728943912959</c:v>
                </c:pt>
                <c:pt idx="2">
                  <c:v>0.56321839080459768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91-40E5-8A4B-C817B6723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5170608"/>
        <c:axId val="1315172048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'F 3.2h'!$F$5:$F$6</c15:sqref>
                        </c15:formulaRef>
                      </c:ext>
                    </c:extLst>
                    <c:strCache>
                      <c:ptCount val="2"/>
                      <c:pt idx="0">
                        <c:v>Andel innvandrere og norskfødte med innvandrerforeldre - </c:v>
                      </c:pt>
                      <c:pt idx="1">
                        <c:v>Begge kjønn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tx1"/>
                    </a:solidFill>
                    <a:ln w="19050">
                      <a:solidFill>
                        <a:schemeClr val="tx1"/>
                      </a:solidFill>
                    </a:ln>
                    <a:effectLst/>
                  </c:spPr>
                </c:marker>
                <c:xVal>
                  <c:strRef>
                    <c:extLst>
                      <c:ext uri="{02D57815-91ED-43cb-92C2-25804820EDAC}">
                        <c15:formulaRef>
                          <c15:sqref>'F 3.2h'!$A$7:$A$9</c15:sqref>
                        </c15:formulaRef>
                      </c:ext>
                    </c:extLst>
                    <c:strCache>
                      <c:ptCount val="3"/>
                      <c:pt idx="0">
                        <c:v>Universiteter og høgskoler</c:v>
                      </c:pt>
                      <c:pt idx="1">
                        <c:v>Instituttsektoren</c:v>
                      </c:pt>
                      <c:pt idx="2">
                        <c:v>Helseforetak</c:v>
                      </c:pt>
                    </c:strCache>
                  </c:strRef>
                </c:xVal>
                <c:yVal>
                  <c:numRef>
                    <c:extLst>
                      <c:ext uri="{02D57815-91ED-43cb-92C2-25804820EDAC}">
                        <c15:formulaRef>
                          <c15:sqref>'F 3.2h'!$F$7:$F$9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0.35671504261690856</c:v>
                      </c:pt>
                      <c:pt idx="1">
                        <c:v>0.3221007121057986</c:v>
                      </c:pt>
                      <c:pt idx="2">
                        <c:v>0.22176667909057027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6-E691-40E5-8A4B-C817B6723652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 3.2h'!$G$5:$G$6</c15:sqref>
                        </c15:formulaRef>
                      </c:ext>
                    </c:extLst>
                    <c:strCache>
                      <c:ptCount val="2"/>
                      <c:pt idx="0">
                        <c:v>Andel kvinner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tx1"/>
                    </a:solidFill>
                    <a:ln w="19050">
                      <a:solidFill>
                        <a:schemeClr val="tx1"/>
                      </a:solidFill>
                    </a:ln>
                    <a:effectLst/>
                  </c:spPr>
                </c:marker>
                <c:xVal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 3.2h'!$A$7:$A$9</c15:sqref>
                        </c15:formulaRef>
                      </c:ext>
                    </c:extLst>
                    <c:strCache>
                      <c:ptCount val="3"/>
                      <c:pt idx="0">
                        <c:v>Universiteter og høgskoler</c:v>
                      </c:pt>
                      <c:pt idx="1">
                        <c:v>Instituttsektoren</c:v>
                      </c:pt>
                      <c:pt idx="2">
                        <c:v>Helseforetak</c:v>
                      </c:pt>
                    </c:strCache>
                  </c: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 3.2h'!$G$7:$G$9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0.50729478614758505</c:v>
                      </c:pt>
                      <c:pt idx="1">
                        <c:v>0.43947100712105797</c:v>
                      </c:pt>
                      <c:pt idx="2">
                        <c:v>0.54845322400298169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691-40E5-8A4B-C817B6723652}"/>
                  </c:ext>
                </c:extLst>
              </c15:ser>
            </c15:filteredScatterSeries>
          </c:ext>
        </c:extLst>
      </c:scatterChart>
      <c:catAx>
        <c:axId val="121247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12476992"/>
        <c:crosses val="autoZero"/>
        <c:auto val="1"/>
        <c:lblAlgn val="ctr"/>
        <c:lblOffset val="100"/>
        <c:noMultiLvlLbl val="0"/>
      </c:catAx>
      <c:valAx>
        <c:axId val="121247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12479392"/>
        <c:crosses val="autoZero"/>
        <c:crossBetween val="between"/>
      </c:valAx>
      <c:valAx>
        <c:axId val="1315172048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15170608"/>
        <c:crosses val="max"/>
        <c:crossBetween val="midCat"/>
      </c:valAx>
      <c:valAx>
        <c:axId val="1315170608"/>
        <c:scaling>
          <c:orientation val="minMax"/>
        </c:scaling>
        <c:delete val="1"/>
        <c:axPos val="t"/>
        <c:majorTickMark val="out"/>
        <c:minorTickMark val="none"/>
        <c:tickLblPos val="nextTo"/>
        <c:crossAx val="1315172048"/>
        <c:crosses val="max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 3.2i'!$B$4:$B$5</c:f>
              <c:strCache>
                <c:ptCount val="2"/>
                <c:pt idx="0">
                  <c:v>Innvandrere og norskfødte med innvandrerforeldre - </c:v>
                </c:pt>
                <c:pt idx="1">
                  <c:v>Kvinner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 3.2i'!$A$6:$A$8</c:f>
              <c:strCache>
                <c:ptCount val="3"/>
                <c:pt idx="0">
                  <c:v>Humaniora og samfunnsvitenskap</c:v>
                </c:pt>
                <c:pt idx="1">
                  <c:v>Medisin og helsefag</c:v>
                </c:pt>
                <c:pt idx="2">
                  <c:v>Naturvitenskap og teknologi</c:v>
                </c:pt>
              </c:strCache>
            </c:strRef>
          </c:cat>
          <c:val>
            <c:numRef>
              <c:f>'F 3.2i'!$B$6:$B$8</c:f>
              <c:numCache>
                <c:formatCode>#,##0</c:formatCode>
                <c:ptCount val="3"/>
                <c:pt idx="0">
                  <c:v>1962</c:v>
                </c:pt>
                <c:pt idx="1">
                  <c:v>734</c:v>
                </c:pt>
                <c:pt idx="2">
                  <c:v>1469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E-4C8D-94D4-D43845E0867D}"/>
            </c:ext>
          </c:extLst>
        </c:ser>
        <c:ser>
          <c:idx val="1"/>
          <c:order val="1"/>
          <c:tx>
            <c:strRef>
              <c:f>'F 3.2i'!$C$4:$C$5</c:f>
              <c:strCache>
                <c:ptCount val="2"/>
                <c:pt idx="0">
                  <c:v>Innvandrere og norskfødte med innvandrerforeldre - </c:v>
                </c:pt>
                <c:pt idx="1">
                  <c:v>Menn 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 3.2i'!$A$6:$A$8</c:f>
              <c:strCache>
                <c:ptCount val="3"/>
                <c:pt idx="0">
                  <c:v>Humaniora og samfunnsvitenskap</c:v>
                </c:pt>
                <c:pt idx="1">
                  <c:v>Medisin og helsefag</c:v>
                </c:pt>
                <c:pt idx="2">
                  <c:v>Naturvitenskap og teknologi</c:v>
                </c:pt>
              </c:strCache>
            </c:strRef>
          </c:cat>
          <c:val>
            <c:numRef>
              <c:f>'F 3.2i'!$C$6:$C$8</c:f>
              <c:numCache>
                <c:formatCode>#,##0</c:formatCode>
                <c:ptCount val="3"/>
                <c:pt idx="0">
                  <c:v>1722</c:v>
                </c:pt>
                <c:pt idx="1">
                  <c:v>558</c:v>
                </c:pt>
                <c:pt idx="2">
                  <c:v>2846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E-4C8D-94D4-D43845E0867D}"/>
            </c:ext>
          </c:extLst>
        </c:ser>
        <c:ser>
          <c:idx val="3"/>
          <c:order val="3"/>
          <c:tx>
            <c:strRef>
              <c:f>'F 3.2i'!$E$4:$E$5</c:f>
              <c:strCache>
                <c:ptCount val="2"/>
                <c:pt idx="0">
                  <c:v>Befolkningen ellers - </c:v>
                </c:pt>
                <c:pt idx="1">
                  <c:v>Kvinner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 3.2i'!$A$6:$A$8</c:f>
              <c:strCache>
                <c:ptCount val="3"/>
                <c:pt idx="0">
                  <c:v>Humaniora og samfunnsvitenskap</c:v>
                </c:pt>
                <c:pt idx="1">
                  <c:v>Medisin og helsefag</c:v>
                </c:pt>
                <c:pt idx="2">
                  <c:v>Naturvitenskap og teknologi</c:v>
                </c:pt>
              </c:strCache>
            </c:strRef>
          </c:cat>
          <c:val>
            <c:numRef>
              <c:f>'F 3.2i'!$E$6:$E$8</c:f>
              <c:numCache>
                <c:formatCode>#,##0</c:formatCode>
                <c:ptCount val="3"/>
                <c:pt idx="0">
                  <c:v>5224</c:v>
                </c:pt>
                <c:pt idx="1">
                  <c:v>2698</c:v>
                </c:pt>
                <c:pt idx="2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E-4C8D-94D4-D43845E0867D}"/>
            </c:ext>
          </c:extLst>
        </c:ser>
        <c:ser>
          <c:idx val="4"/>
          <c:order val="4"/>
          <c:tx>
            <c:strRef>
              <c:f>'F 3.2i'!$F$4:$F$5</c:f>
              <c:strCache>
                <c:ptCount val="2"/>
                <c:pt idx="0">
                  <c:v>Befolkningen ellers - </c:v>
                </c:pt>
                <c:pt idx="1">
                  <c:v>Menn 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 3.2i'!$A$6:$A$8</c:f>
              <c:strCache>
                <c:ptCount val="3"/>
                <c:pt idx="0">
                  <c:v>Humaniora og samfunnsvitenskap</c:v>
                </c:pt>
                <c:pt idx="1">
                  <c:v>Medisin og helsefag</c:v>
                </c:pt>
                <c:pt idx="2">
                  <c:v>Naturvitenskap og teknologi</c:v>
                </c:pt>
              </c:strCache>
            </c:strRef>
          </c:cat>
          <c:val>
            <c:numRef>
              <c:f>'F 3.2i'!$F$6:$F$8</c:f>
              <c:numCache>
                <c:formatCode>#,##0</c:formatCode>
                <c:ptCount val="3"/>
                <c:pt idx="0">
                  <c:v>4362</c:v>
                </c:pt>
                <c:pt idx="1">
                  <c:v>976</c:v>
                </c:pt>
                <c:pt idx="2">
                  <c:v>2369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CE-4C8D-94D4-D43845E08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4808624"/>
        <c:axId val="1204806704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'F 3.2i'!$D$4:$D$5</c15:sqref>
                        </c15:formulaRef>
                      </c:ext>
                    </c:extLst>
                    <c:strCache>
                      <c:ptCount val="2"/>
                      <c:pt idx="0">
                        <c:v>Innvandrere og norskfødte med innvandrerforeldre - </c:v>
                      </c:pt>
                      <c:pt idx="1">
                        <c:v>Begge kjønn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 3.2i'!$A$6:$A$8</c15:sqref>
                        </c15:formulaRef>
                      </c:ext>
                    </c:extLst>
                    <c:strCache>
                      <c:ptCount val="3"/>
                      <c:pt idx="0">
                        <c:v>Humaniora og samfunnsvitenskap</c:v>
                      </c:pt>
                      <c:pt idx="1">
                        <c:v>Medisin og helsefag</c:v>
                      </c:pt>
                      <c:pt idx="2">
                        <c:v>Naturvitenskap og teknologi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 3.2i'!$D$6:$D$8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3684</c:v>
                      </c:pt>
                      <c:pt idx="1">
                        <c:v>1292</c:v>
                      </c:pt>
                      <c:pt idx="2">
                        <c:v>4315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F0CE-4C8D-94D4-D43845E0867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 3.2i'!$G$4:$G$5</c15:sqref>
                        </c15:formulaRef>
                      </c:ext>
                    </c:extLst>
                    <c:strCache>
                      <c:ptCount val="2"/>
                      <c:pt idx="0">
                        <c:v>Befolkningen ellers - </c:v>
                      </c:pt>
                      <c:pt idx="1">
                        <c:v>Begge kjønn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 3.2i'!$A$6:$A$8</c15:sqref>
                        </c15:formulaRef>
                      </c:ext>
                    </c:extLst>
                    <c:strCache>
                      <c:ptCount val="3"/>
                      <c:pt idx="0">
                        <c:v>Humaniora og samfunnsvitenskap</c:v>
                      </c:pt>
                      <c:pt idx="1">
                        <c:v>Medisin og helsefag</c:v>
                      </c:pt>
                      <c:pt idx="2">
                        <c:v>Naturvitenskap og teknologi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 3.2i'!$G$6:$G$8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9586</c:v>
                      </c:pt>
                      <c:pt idx="1">
                        <c:v>3674</c:v>
                      </c:pt>
                      <c:pt idx="2">
                        <c:v>3495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0CE-4C8D-94D4-D43845E0867D}"/>
                  </c:ext>
                </c:extLst>
              </c15:ser>
            </c15:filteredBarSeries>
          </c:ext>
        </c:extLst>
      </c:barChart>
      <c:catAx>
        <c:axId val="1204808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04806704"/>
        <c:crosses val="autoZero"/>
        <c:auto val="1"/>
        <c:lblAlgn val="ctr"/>
        <c:lblOffset val="100"/>
        <c:noMultiLvlLbl val="0"/>
      </c:catAx>
      <c:valAx>
        <c:axId val="1204806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0480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 3.2j'!$B$5:$B$6</c:f>
              <c:strCache>
                <c:ptCount val="2"/>
                <c:pt idx="0">
                  <c:v>Innvandrere og norskfødte med innvandrerforeldre - </c:v>
                </c:pt>
                <c:pt idx="1">
                  <c:v>Kvinner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 3.2j'!$A$7:$A$9</c:f>
              <c:strCache>
                <c:ptCount val="3"/>
                <c:pt idx="0">
                  <c:v>Humaniora og samfunnsvitenskap</c:v>
                </c:pt>
                <c:pt idx="1">
                  <c:v>Medisin og helsefag</c:v>
                </c:pt>
                <c:pt idx="2">
                  <c:v>Naturvitenskap og teknologi</c:v>
                </c:pt>
              </c:strCache>
            </c:strRef>
          </c:cat>
          <c:val>
            <c:numRef>
              <c:f>'F 3.2j'!$B$7:$B$9</c:f>
              <c:numCache>
                <c:formatCode>#,##0</c:formatCode>
                <c:ptCount val="3"/>
                <c:pt idx="0">
                  <c:v>201</c:v>
                </c:pt>
                <c:pt idx="1">
                  <c:v>105</c:v>
                </c:pt>
                <c:pt idx="2">
                  <c:v>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B9-40B5-8BC5-3681D37E7570}"/>
            </c:ext>
          </c:extLst>
        </c:ser>
        <c:ser>
          <c:idx val="1"/>
          <c:order val="1"/>
          <c:tx>
            <c:strRef>
              <c:f>'F 3.2j'!$C$5:$C$6</c:f>
              <c:strCache>
                <c:ptCount val="2"/>
                <c:pt idx="0">
                  <c:v>Innvandrere og norskfødte med innvandrerforeldre - </c:v>
                </c:pt>
                <c:pt idx="1">
                  <c:v>Menn 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 3.2j'!$A$7:$A$9</c:f>
              <c:strCache>
                <c:ptCount val="3"/>
                <c:pt idx="0">
                  <c:v>Humaniora og samfunnsvitenskap</c:v>
                </c:pt>
                <c:pt idx="1">
                  <c:v>Medisin og helsefag</c:v>
                </c:pt>
                <c:pt idx="2">
                  <c:v>Naturvitenskap og teknologi</c:v>
                </c:pt>
              </c:strCache>
            </c:strRef>
          </c:cat>
          <c:val>
            <c:numRef>
              <c:f>'F 3.2j'!$C$7:$C$9</c:f>
              <c:numCache>
                <c:formatCode>#,##0</c:formatCode>
                <c:ptCount val="3"/>
                <c:pt idx="0">
                  <c:v>164</c:v>
                </c:pt>
                <c:pt idx="1">
                  <c:v>79</c:v>
                </c:pt>
                <c:pt idx="2">
                  <c:v>1238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B9-40B5-8BC5-3681D37E7570}"/>
            </c:ext>
          </c:extLst>
        </c:ser>
        <c:ser>
          <c:idx val="3"/>
          <c:order val="3"/>
          <c:tx>
            <c:strRef>
              <c:f>'F 3.2j'!$E$5:$E$6</c:f>
              <c:strCache>
                <c:ptCount val="2"/>
                <c:pt idx="0">
                  <c:v>Befolkningen ellers - </c:v>
                </c:pt>
                <c:pt idx="1">
                  <c:v>Kvinner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 3.2j'!$A$7:$A$9</c:f>
              <c:strCache>
                <c:ptCount val="3"/>
                <c:pt idx="0">
                  <c:v>Humaniora og samfunnsvitenskap</c:v>
                </c:pt>
                <c:pt idx="1">
                  <c:v>Medisin og helsefag</c:v>
                </c:pt>
                <c:pt idx="2">
                  <c:v>Naturvitenskap og teknologi</c:v>
                </c:pt>
              </c:strCache>
            </c:strRef>
          </c:cat>
          <c:val>
            <c:numRef>
              <c:f>'F 3.2j'!$E$7:$E$9</c:f>
              <c:numCache>
                <c:formatCode>#,##0</c:formatCode>
                <c:ptCount val="3"/>
                <c:pt idx="0">
                  <c:v>933</c:v>
                </c:pt>
                <c:pt idx="1">
                  <c:v>355</c:v>
                </c:pt>
                <c:pt idx="2">
                  <c:v>1116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B9-40B5-8BC5-3681D37E7570}"/>
            </c:ext>
          </c:extLst>
        </c:ser>
        <c:ser>
          <c:idx val="4"/>
          <c:order val="4"/>
          <c:tx>
            <c:strRef>
              <c:f>'F 3.2j'!$F$5:$F$6</c:f>
              <c:strCache>
                <c:ptCount val="2"/>
                <c:pt idx="0">
                  <c:v>Befolkningen ellers - </c:v>
                </c:pt>
                <c:pt idx="1">
                  <c:v>Menn 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 3.2j'!$A$7:$A$9</c:f>
              <c:strCache>
                <c:ptCount val="3"/>
                <c:pt idx="0">
                  <c:v>Humaniora og samfunnsvitenskap</c:v>
                </c:pt>
                <c:pt idx="1">
                  <c:v>Medisin og helsefag</c:v>
                </c:pt>
                <c:pt idx="2">
                  <c:v>Naturvitenskap og teknologi</c:v>
                </c:pt>
              </c:strCache>
            </c:strRef>
          </c:cat>
          <c:val>
            <c:numRef>
              <c:f>'F 3.2j'!$F$7:$F$9</c:f>
              <c:numCache>
                <c:formatCode>#,##0</c:formatCode>
                <c:ptCount val="3"/>
                <c:pt idx="0">
                  <c:v>680</c:v>
                </c:pt>
                <c:pt idx="1">
                  <c:v>190</c:v>
                </c:pt>
                <c:pt idx="2">
                  <c:v>2057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B9-40B5-8BC5-3681D37E7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3255760"/>
        <c:axId val="103325432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'F 3.2j'!$D$5:$D$6</c15:sqref>
                        </c15:formulaRef>
                      </c:ext>
                    </c:extLst>
                    <c:strCache>
                      <c:ptCount val="2"/>
                      <c:pt idx="0">
                        <c:v>Innvandrere og norskfødte med innvandrerforeldre - </c:v>
                      </c:pt>
                      <c:pt idx="1">
                        <c:v>Begge kjønn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 3.2j'!$A$7:$A$9</c15:sqref>
                        </c15:formulaRef>
                      </c:ext>
                    </c:extLst>
                    <c:strCache>
                      <c:ptCount val="3"/>
                      <c:pt idx="0">
                        <c:v>Humaniora og samfunnsvitenskap</c:v>
                      </c:pt>
                      <c:pt idx="1">
                        <c:v>Medisin og helsefag</c:v>
                      </c:pt>
                      <c:pt idx="2">
                        <c:v>Naturvitenskap og teknologi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 3.2j'!$D$7:$D$9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365</c:v>
                      </c:pt>
                      <c:pt idx="1">
                        <c:v>184</c:v>
                      </c:pt>
                      <c:pt idx="2">
                        <c:v>1984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8B9-40B5-8BC5-3681D37E757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 3.2j'!$G$5:$G$6</c15:sqref>
                        </c15:formulaRef>
                      </c:ext>
                    </c:extLst>
                    <c:strCache>
                      <c:ptCount val="2"/>
                      <c:pt idx="0">
                        <c:v>Befolkningen ellers - </c:v>
                      </c:pt>
                      <c:pt idx="1">
                        <c:v>Begge kjønn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 3.2j'!$A$7:$A$9</c15:sqref>
                        </c15:formulaRef>
                      </c:ext>
                    </c:extLst>
                    <c:strCache>
                      <c:ptCount val="3"/>
                      <c:pt idx="0">
                        <c:v>Humaniora og samfunnsvitenskap</c:v>
                      </c:pt>
                      <c:pt idx="1">
                        <c:v>Medisin og helsefag</c:v>
                      </c:pt>
                      <c:pt idx="2">
                        <c:v>Naturvitenskap og teknologi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 3.2j'!$G$7:$G$9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1613</c:v>
                      </c:pt>
                      <c:pt idx="1">
                        <c:v>545</c:v>
                      </c:pt>
                      <c:pt idx="2">
                        <c:v>3173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8B9-40B5-8BC5-3681D37E7570}"/>
                  </c:ext>
                </c:extLst>
              </c15:ser>
            </c15:filteredBarSeries>
          </c:ext>
        </c:extLst>
      </c:barChart>
      <c:catAx>
        <c:axId val="1033255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33254320"/>
        <c:crosses val="autoZero"/>
        <c:auto val="1"/>
        <c:lblAlgn val="ctr"/>
        <c:lblOffset val="100"/>
        <c:noMultiLvlLbl val="0"/>
      </c:catAx>
      <c:valAx>
        <c:axId val="1033254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3325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 3.2k'!$B$4</c:f>
              <c:strCache>
                <c:ptCount val="1"/>
                <c:pt idx="0">
                  <c:v>Innvandrere og norskfødte med innvandrerforeldre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 3.2k'!$A$5:$A$9</c:f>
              <c:strCache>
                <c:ptCount val="5"/>
                <c:pt idx="0">
                  <c:v>Stillingsnivå 1</c:v>
                </c:pt>
                <c:pt idx="1">
                  <c:v>Stillingsnivå 2</c:v>
                </c:pt>
                <c:pt idx="2">
                  <c:v>Stillingsnivå 3</c:v>
                </c:pt>
                <c:pt idx="3">
                  <c:v>Postdoktor</c:v>
                </c:pt>
                <c:pt idx="4">
                  <c:v>Stipendiat</c:v>
                </c:pt>
              </c:strCache>
            </c:strRef>
          </c:cat>
          <c:val>
            <c:numRef>
              <c:f>'F 3.2k'!$B$5:$B$9</c:f>
              <c:numCache>
                <c:formatCode>#,##0</c:formatCode>
                <c:ptCount val="5"/>
                <c:pt idx="0">
                  <c:v>2058</c:v>
                </c:pt>
                <c:pt idx="1">
                  <c:v>4588</c:v>
                </c:pt>
                <c:pt idx="2">
                  <c:v>1109</c:v>
                </c:pt>
                <c:pt idx="3">
                  <c:v>1568</c:v>
                </c:pt>
                <c:pt idx="4">
                  <c:v>3691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F7-4FB7-96F0-5091CAD694B6}"/>
            </c:ext>
          </c:extLst>
        </c:ser>
        <c:ser>
          <c:idx val="1"/>
          <c:order val="1"/>
          <c:tx>
            <c:strRef>
              <c:f>'F 3.2k'!$C$4</c:f>
              <c:strCache>
                <c:ptCount val="1"/>
                <c:pt idx="0">
                  <c:v>Befolkningen ellers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 3.2k'!$A$5:$A$9</c:f>
              <c:strCache>
                <c:ptCount val="5"/>
                <c:pt idx="0">
                  <c:v>Stillingsnivå 1</c:v>
                </c:pt>
                <c:pt idx="1">
                  <c:v>Stillingsnivå 2</c:v>
                </c:pt>
                <c:pt idx="2">
                  <c:v>Stillingsnivå 3</c:v>
                </c:pt>
                <c:pt idx="3">
                  <c:v>Postdoktor</c:v>
                </c:pt>
                <c:pt idx="4">
                  <c:v>Stipendiat</c:v>
                </c:pt>
              </c:strCache>
            </c:strRef>
          </c:cat>
          <c:val>
            <c:numRef>
              <c:f>'F 3.2k'!$C$5:$C$9</c:f>
              <c:numCache>
                <c:formatCode>#,##0</c:formatCode>
                <c:ptCount val="5"/>
                <c:pt idx="0">
                  <c:v>4802</c:v>
                </c:pt>
                <c:pt idx="1">
                  <c:v>10138</c:v>
                </c:pt>
                <c:pt idx="2">
                  <c:v>6184</c:v>
                </c:pt>
                <c:pt idx="3">
                  <c:v>617</c:v>
                </c:pt>
                <c:pt idx="4">
                  <c:v>4521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F7-4FB7-96F0-5091CAD69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2476512"/>
        <c:axId val="1212477472"/>
      </c:barChart>
      <c:catAx>
        <c:axId val="121247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12477472"/>
        <c:crosses val="autoZero"/>
        <c:auto val="1"/>
        <c:lblAlgn val="ctr"/>
        <c:lblOffset val="100"/>
        <c:noMultiLvlLbl val="0"/>
      </c:catAx>
      <c:valAx>
        <c:axId val="121247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1247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0235379231442"/>
          <c:y val="5.2986512524084775E-2"/>
          <c:w val="0.88397646207685576"/>
          <c:h val="0.72508002973616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 3.2l'!$B$5</c:f>
              <c:strCache>
                <c:ptCount val="1"/>
                <c:pt idx="0">
                  <c:v>Innvandrere og norskfødte med innvandrerforeldre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 3.2l'!$A$6:$A$10</c:f>
              <c:strCache>
                <c:ptCount val="5"/>
                <c:pt idx="0">
                  <c:v>Stillingsnivå 1</c:v>
                </c:pt>
                <c:pt idx="1">
                  <c:v>Stillingsnivå 2</c:v>
                </c:pt>
                <c:pt idx="2">
                  <c:v>Stillingsnivå 3</c:v>
                </c:pt>
                <c:pt idx="3">
                  <c:v>Postdoktor</c:v>
                </c:pt>
                <c:pt idx="4">
                  <c:v>Stipendiat</c:v>
                </c:pt>
              </c:strCache>
            </c:strRef>
          </c:cat>
          <c:val>
            <c:numRef>
              <c:f>'F 3.2l'!$B$6:$B$10</c:f>
              <c:numCache>
                <c:formatCode>0%</c:formatCode>
                <c:ptCount val="5"/>
                <c:pt idx="0">
                  <c:v>0.32604470359572402</c:v>
                </c:pt>
                <c:pt idx="1">
                  <c:v>0.43984306887532693</c:v>
                </c:pt>
                <c:pt idx="2">
                  <c:v>0.55275022542831376</c:v>
                </c:pt>
                <c:pt idx="3">
                  <c:v>0.44132653061224492</c:v>
                </c:pt>
                <c:pt idx="4">
                  <c:v>0.49146572744513684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C-455E-997A-A4476EF92E6A}"/>
            </c:ext>
          </c:extLst>
        </c:ser>
        <c:ser>
          <c:idx val="1"/>
          <c:order val="1"/>
          <c:tx>
            <c:strRef>
              <c:f>'F 3.2l'!$C$5</c:f>
              <c:strCache>
                <c:ptCount val="1"/>
                <c:pt idx="0">
                  <c:v>Befolkningen ellers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 3.2l'!$A$6:$A$10</c:f>
              <c:strCache>
                <c:ptCount val="5"/>
                <c:pt idx="0">
                  <c:v>Stillingsnivå 1</c:v>
                </c:pt>
                <c:pt idx="1">
                  <c:v>Stillingsnivå 2</c:v>
                </c:pt>
                <c:pt idx="2">
                  <c:v>Stillingsnivå 3</c:v>
                </c:pt>
                <c:pt idx="3">
                  <c:v>Postdoktor</c:v>
                </c:pt>
                <c:pt idx="4">
                  <c:v>Stipendiat</c:v>
                </c:pt>
              </c:strCache>
            </c:strRef>
          </c:cat>
          <c:val>
            <c:numRef>
              <c:f>'F 3.2l'!$C$6:$C$10</c:f>
              <c:numCache>
                <c:formatCode>0%</c:formatCode>
                <c:ptCount val="5"/>
                <c:pt idx="0">
                  <c:v>0.34818825489379424</c:v>
                </c:pt>
                <c:pt idx="1">
                  <c:v>0.51321759715920301</c:v>
                </c:pt>
                <c:pt idx="2">
                  <c:v>0.61206338939197935</c:v>
                </c:pt>
                <c:pt idx="3">
                  <c:v>0.59481361426256074</c:v>
                </c:pt>
                <c:pt idx="4">
                  <c:v>0.6142446361424464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8C-455E-997A-A4476EF92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4500671"/>
        <c:axId val="2064497311"/>
      </c:barChart>
      <c:catAx>
        <c:axId val="2064500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64497311"/>
        <c:crosses val="autoZero"/>
        <c:auto val="1"/>
        <c:lblAlgn val="ctr"/>
        <c:lblOffset val="100"/>
        <c:noMultiLvlLbl val="0"/>
      </c:catAx>
      <c:valAx>
        <c:axId val="2064497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64500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'F 3.2m'!$B$3</c:f>
              <c:strCache>
                <c:ptCount val="1"/>
                <c:pt idx="0">
                  <c:v>Innvandrere og norskfødte med innvandrerforeldre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BA-4566-96C3-7B5BF44C77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BA-4566-96C3-7B5BF44C77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DBA-4566-96C3-7B5BF44C77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DBA-4566-96C3-7B5BF44C77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DBA-4566-96C3-7B5BF44C77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DBA-4566-96C3-7B5BF44C77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DBA-4566-96C3-7B5BF44C77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 3.2m'!$A$4:$A$10</c:f>
              <c:strCache>
                <c:ptCount val="7"/>
                <c:pt idx="0">
                  <c:v>Afrika</c:v>
                </c:pt>
                <c:pt idx="1">
                  <c:v>Latin-Amerika og Karibia</c:v>
                </c:pt>
                <c:pt idx="2">
                  <c:v>Nord-Amerika</c:v>
                </c:pt>
                <c:pt idx="3">
                  <c:v>Asia</c:v>
                </c:pt>
                <c:pt idx="4">
                  <c:v>Europa utenom Norden</c:v>
                </c:pt>
                <c:pt idx="5">
                  <c:v>Norden utenom Norge</c:v>
                </c:pt>
                <c:pt idx="6">
                  <c:v>Oseania</c:v>
                </c:pt>
              </c:strCache>
            </c:strRef>
          </c:cat>
          <c:val>
            <c:numRef>
              <c:f>'F 3.2m'!$B$4:$B$10</c:f>
              <c:numCache>
                <c:formatCode>_-* #\ ##0_-;\-* #\ ##0_-;_-* "-"??_-;_-@_-</c:formatCode>
                <c:ptCount val="7"/>
                <c:pt idx="0">
                  <c:v>622</c:v>
                </c:pt>
                <c:pt idx="1">
                  <c:v>533</c:v>
                </c:pt>
                <c:pt idx="2">
                  <c:v>762</c:v>
                </c:pt>
                <c:pt idx="3">
                  <c:v>3083</c:v>
                </c:pt>
                <c:pt idx="4">
                  <c:v>6114</c:v>
                </c:pt>
                <c:pt idx="5">
                  <c:v>1762</c:v>
                </c:pt>
                <c:pt idx="6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DBA-4566-96C3-7B5BF44C778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70735331046261"/>
          <c:y val="5.0925925925925923E-2"/>
          <c:w val="0.83118171730552104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 3.2n'!$B$4</c:f>
              <c:strCache>
                <c:ptCount val="1"/>
                <c:pt idx="0">
                  <c:v>Grunnutdanning fra Norge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 3.2n'!$A$5:$A$7</c:f>
              <c:strCache>
                <c:ptCount val="3"/>
                <c:pt idx="0">
                  <c:v>Uten doktorgrad</c:v>
                </c:pt>
                <c:pt idx="1">
                  <c:v>Doktorgrad fra Norge</c:v>
                </c:pt>
                <c:pt idx="2">
                  <c:v>Doktorgrad fra utlandet</c:v>
                </c:pt>
              </c:strCache>
            </c:strRef>
          </c:cat>
          <c:val>
            <c:numRef>
              <c:f>'F 3.2n'!$B$5:$B$7</c:f>
              <c:numCache>
                <c:formatCode>#,##0</c:formatCode>
                <c:ptCount val="3"/>
                <c:pt idx="0">
                  <c:v>1633</c:v>
                </c:pt>
                <c:pt idx="1">
                  <c:v>813</c:v>
                </c:pt>
                <c:pt idx="2">
                  <c:v>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2-48C3-B23F-F6E8E8BFE84F}"/>
            </c:ext>
          </c:extLst>
        </c:ser>
        <c:ser>
          <c:idx val="1"/>
          <c:order val="1"/>
          <c:tx>
            <c:strRef>
              <c:f>'F 3.2n'!$C$4</c:f>
              <c:strCache>
                <c:ptCount val="1"/>
                <c:pt idx="0">
                  <c:v>Grunnutdanning fra utlandet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 3.2n'!$A$5:$A$7</c:f>
              <c:strCache>
                <c:ptCount val="3"/>
                <c:pt idx="0">
                  <c:v>Uten doktorgrad</c:v>
                </c:pt>
                <c:pt idx="1">
                  <c:v>Doktorgrad fra Norge</c:v>
                </c:pt>
                <c:pt idx="2">
                  <c:v>Doktorgrad fra utlandet</c:v>
                </c:pt>
              </c:strCache>
            </c:strRef>
          </c:cat>
          <c:val>
            <c:numRef>
              <c:f>'F 3.2n'!$C$5:$C$7</c:f>
              <c:numCache>
                <c:formatCode>#,##0</c:formatCode>
                <c:ptCount val="3"/>
                <c:pt idx="0">
                  <c:v>3501</c:v>
                </c:pt>
                <c:pt idx="1">
                  <c:v>1305</c:v>
                </c:pt>
                <c:pt idx="2">
                  <c:v>5146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2-48C3-B23F-F6E8E8BFE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74003055"/>
        <c:axId val="1874004975"/>
      </c:barChart>
      <c:catAx>
        <c:axId val="1874003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74004975"/>
        <c:crosses val="autoZero"/>
        <c:auto val="1"/>
        <c:lblAlgn val="ctr"/>
        <c:lblOffset val="100"/>
        <c:noMultiLvlLbl val="0"/>
      </c:catAx>
      <c:valAx>
        <c:axId val="1874004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740030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339712532842352E-3"/>
          <c:y val="6.9929813872914193E-2"/>
          <c:w val="0.98933253593339487"/>
          <c:h val="0.92616240965190022"/>
        </c:manualLayout>
      </c:layout>
      <c:lineChart>
        <c:grouping val="standard"/>
        <c:varyColors val="0"/>
        <c:ser>
          <c:idx val="0"/>
          <c:order val="0"/>
          <c:tx>
            <c:strRef>
              <c:f>'F 3.3a'!$B$4</c:f>
              <c:strCache>
                <c:ptCount val="1"/>
                <c:pt idx="0">
                  <c:v>Menn</c:v>
                </c:pt>
              </c:strCache>
            </c:strRef>
          </c:tx>
          <c:spPr>
            <a:ln w="22225" cap="rnd" cmpd="sng" algn="ctr">
              <a:solidFill>
                <a:srgbClr val="1FA138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'F 3.3a'!$A$5:$A$27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2002¹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'F 3.3a'!$B$5:$B$27</c:f>
              <c:numCache>
                <c:formatCode>#,##0</c:formatCode>
                <c:ptCount val="23"/>
                <c:pt idx="0">
                  <c:v>78410</c:v>
                </c:pt>
                <c:pt idx="1">
                  <c:v>79740</c:v>
                </c:pt>
                <c:pt idx="2">
                  <c:v>83328</c:v>
                </c:pt>
                <c:pt idx="3">
                  <c:v>84097</c:v>
                </c:pt>
                <c:pt idx="4">
                  <c:v>85143</c:v>
                </c:pt>
                <c:pt idx="5">
                  <c:v>84966</c:v>
                </c:pt>
                <c:pt idx="6">
                  <c:v>83805</c:v>
                </c:pt>
                <c:pt idx="7">
                  <c:v>81428</c:v>
                </c:pt>
                <c:pt idx="8">
                  <c:v>83215</c:v>
                </c:pt>
                <c:pt idx="9">
                  <c:v>87623</c:v>
                </c:pt>
                <c:pt idx="10">
                  <c:v>90609</c:v>
                </c:pt>
                <c:pt idx="11">
                  <c:v>94376</c:v>
                </c:pt>
                <c:pt idx="12">
                  <c:v>98449</c:v>
                </c:pt>
                <c:pt idx="13">
                  <c:v>103612</c:v>
                </c:pt>
                <c:pt idx="14">
                  <c:v>103485</c:v>
                </c:pt>
                <c:pt idx="15">
                  <c:v>107690</c:v>
                </c:pt>
                <c:pt idx="16">
                  <c:v>110573</c:v>
                </c:pt>
                <c:pt idx="17">
                  <c:v>113038</c:v>
                </c:pt>
                <c:pt idx="18">
                  <c:v>113046</c:v>
                </c:pt>
                <c:pt idx="19">
                  <c:v>113663</c:v>
                </c:pt>
                <c:pt idx="20">
                  <c:v>117248</c:v>
                </c:pt>
                <c:pt idx="21">
                  <c:v>121750</c:v>
                </c:pt>
                <c:pt idx="22">
                  <c:v>118782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A5-43E5-80A3-6598758EB8D4}"/>
            </c:ext>
          </c:extLst>
        </c:ser>
        <c:ser>
          <c:idx val="1"/>
          <c:order val="1"/>
          <c:tx>
            <c:strRef>
              <c:f>'F 3.3a'!$C$4</c:f>
              <c:strCache>
                <c:ptCount val="1"/>
                <c:pt idx="0">
                  <c:v>Kvinner</c:v>
                </c:pt>
              </c:strCache>
            </c:strRef>
          </c:tx>
          <c:spPr>
            <a:ln w="22225" cap="rnd" cmpd="sng" algn="ctr">
              <a:solidFill>
                <a:srgbClr val="005444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'F 3.3a'!$A$5:$A$27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2002¹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'F 3.3a'!$C$5:$C$27</c:f>
              <c:numCache>
                <c:formatCode>#,##0</c:formatCode>
                <c:ptCount val="23"/>
                <c:pt idx="0">
                  <c:v>113044</c:v>
                </c:pt>
                <c:pt idx="1">
                  <c:v>117874</c:v>
                </c:pt>
                <c:pt idx="2">
                  <c:v>125365</c:v>
                </c:pt>
                <c:pt idx="3">
                  <c:v>125673</c:v>
                </c:pt>
                <c:pt idx="4">
                  <c:v>125858</c:v>
                </c:pt>
                <c:pt idx="5">
                  <c:v>126298</c:v>
                </c:pt>
                <c:pt idx="6">
                  <c:v>127424</c:v>
                </c:pt>
                <c:pt idx="7">
                  <c:v>126568</c:v>
                </c:pt>
                <c:pt idx="8">
                  <c:v>130776</c:v>
                </c:pt>
                <c:pt idx="9">
                  <c:v>135297</c:v>
                </c:pt>
                <c:pt idx="10">
                  <c:v>137138</c:v>
                </c:pt>
                <c:pt idx="11">
                  <c:v>141464</c:v>
                </c:pt>
                <c:pt idx="12">
                  <c:v>147123</c:v>
                </c:pt>
                <c:pt idx="13">
                  <c:v>149705</c:v>
                </c:pt>
                <c:pt idx="14">
                  <c:v>152103</c:v>
                </c:pt>
                <c:pt idx="15">
                  <c:v>158738</c:v>
                </c:pt>
                <c:pt idx="16">
                  <c:v>162654</c:v>
                </c:pt>
                <c:pt idx="17">
                  <c:v>164599</c:v>
                </c:pt>
                <c:pt idx="18">
                  <c:v>165288</c:v>
                </c:pt>
                <c:pt idx="19">
                  <c:v>168039</c:v>
                </c:pt>
                <c:pt idx="20">
                  <c:v>175586</c:v>
                </c:pt>
                <c:pt idx="21">
                  <c:v>183135</c:v>
                </c:pt>
                <c:pt idx="22">
                  <c:v>178993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A5-43E5-80A3-6598758EB8D4}"/>
            </c:ext>
          </c:extLst>
        </c:ser>
        <c:ser>
          <c:idx val="2"/>
          <c:order val="2"/>
          <c:tx>
            <c:strRef>
              <c:f>'F 3.3a'!$D$4</c:f>
              <c:strCache>
                <c:ptCount val="1"/>
                <c:pt idx="0">
                  <c:v> I alt</c:v>
                </c:pt>
              </c:strCache>
            </c:strRef>
          </c:tx>
          <c:spPr>
            <a:ln w="22225" cap="rnd" cmpd="sng" algn="ctr">
              <a:solidFill>
                <a:srgbClr val="95C7ED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'F 3.3a'!$A$5:$A$27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2002¹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'F 3.3a'!$D$5:$D$27</c:f>
              <c:numCache>
                <c:formatCode>#,##0</c:formatCode>
                <c:ptCount val="23"/>
                <c:pt idx="0">
                  <c:v>191454</c:v>
                </c:pt>
                <c:pt idx="1">
                  <c:v>197614</c:v>
                </c:pt>
                <c:pt idx="2">
                  <c:v>208693</c:v>
                </c:pt>
                <c:pt idx="3">
                  <c:v>209770</c:v>
                </c:pt>
                <c:pt idx="4">
                  <c:v>211001</c:v>
                </c:pt>
                <c:pt idx="5">
                  <c:v>211264</c:v>
                </c:pt>
                <c:pt idx="6">
                  <c:v>211229</c:v>
                </c:pt>
                <c:pt idx="7">
                  <c:v>207996</c:v>
                </c:pt>
                <c:pt idx="8">
                  <c:v>213991</c:v>
                </c:pt>
                <c:pt idx="9">
                  <c:v>222920</c:v>
                </c:pt>
                <c:pt idx="10">
                  <c:v>227747</c:v>
                </c:pt>
                <c:pt idx="11">
                  <c:v>235840</c:v>
                </c:pt>
                <c:pt idx="12">
                  <c:v>245572</c:v>
                </c:pt>
                <c:pt idx="13">
                  <c:v>253317</c:v>
                </c:pt>
                <c:pt idx="14">
                  <c:v>255588</c:v>
                </c:pt>
                <c:pt idx="15">
                  <c:v>266428</c:v>
                </c:pt>
                <c:pt idx="16">
                  <c:v>273227</c:v>
                </c:pt>
                <c:pt idx="17">
                  <c:v>277637</c:v>
                </c:pt>
                <c:pt idx="18">
                  <c:v>278334</c:v>
                </c:pt>
                <c:pt idx="19">
                  <c:v>281702</c:v>
                </c:pt>
                <c:pt idx="20">
                  <c:v>292834</c:v>
                </c:pt>
                <c:pt idx="21">
                  <c:v>304885</c:v>
                </c:pt>
                <c:pt idx="22">
                  <c:v>297775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A5-43E5-80A3-6598758EB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2547248"/>
        <c:axId val="582548888"/>
      </c:lineChart>
      <c:catAx>
        <c:axId val="582547248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582548888"/>
        <c:crosses val="autoZero"/>
        <c:auto val="1"/>
        <c:lblAlgn val="ctr"/>
        <c:lblOffset val="100"/>
        <c:noMultiLvlLbl val="0"/>
      </c:catAx>
      <c:valAx>
        <c:axId val="582548888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Antall</a:t>
                </a:r>
              </a:p>
            </c:rich>
          </c:tx>
          <c:layout>
            <c:manualLayout>
              <c:xMode val="edge"/>
              <c:yMode val="edge"/>
              <c:x val="2.1617123611469145E-2"/>
              <c:y val="1.56312612614032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5825472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0146181471924571"/>
          <c:y val="0.13891799097353696"/>
          <c:w val="0.12481222452950122"/>
          <c:h val="0.20163693314647746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230609197523618E-3"/>
          <c:y val="7.0176624980700944E-2"/>
          <c:w val="0.98934617385030954"/>
          <c:h val="0.925901806391848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 3.3a'!$B$4</c:f>
              <c:strCache>
                <c:ptCount val="1"/>
                <c:pt idx="0">
                  <c:v>Menn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'F 3.3a'!$A$5:$A$27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2002¹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'F 3.3a'!$B$5:$B$27</c:f>
              <c:numCache>
                <c:formatCode>#,##0</c:formatCode>
                <c:ptCount val="23"/>
                <c:pt idx="0">
                  <c:v>78410</c:v>
                </c:pt>
                <c:pt idx="1">
                  <c:v>79740</c:v>
                </c:pt>
                <c:pt idx="2">
                  <c:v>83328</c:v>
                </c:pt>
                <c:pt idx="3">
                  <c:v>84097</c:v>
                </c:pt>
                <c:pt idx="4">
                  <c:v>85143</c:v>
                </c:pt>
                <c:pt idx="5">
                  <c:v>84966</c:v>
                </c:pt>
                <c:pt idx="6">
                  <c:v>83805</c:v>
                </c:pt>
                <c:pt idx="7">
                  <c:v>81428</c:v>
                </c:pt>
                <c:pt idx="8">
                  <c:v>83215</c:v>
                </c:pt>
                <c:pt idx="9">
                  <c:v>87623</c:v>
                </c:pt>
                <c:pt idx="10">
                  <c:v>90609</c:v>
                </c:pt>
                <c:pt idx="11">
                  <c:v>94376</c:v>
                </c:pt>
                <c:pt idx="12">
                  <c:v>98449</c:v>
                </c:pt>
                <c:pt idx="13">
                  <c:v>103612</c:v>
                </c:pt>
                <c:pt idx="14">
                  <c:v>103485</c:v>
                </c:pt>
                <c:pt idx="15">
                  <c:v>107690</c:v>
                </c:pt>
                <c:pt idx="16">
                  <c:v>110573</c:v>
                </c:pt>
                <c:pt idx="17">
                  <c:v>113038</c:v>
                </c:pt>
                <c:pt idx="18">
                  <c:v>113046</c:v>
                </c:pt>
                <c:pt idx="19">
                  <c:v>113663</c:v>
                </c:pt>
                <c:pt idx="20">
                  <c:v>117248</c:v>
                </c:pt>
                <c:pt idx="21">
                  <c:v>121750</c:v>
                </c:pt>
                <c:pt idx="22">
                  <c:v>118782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35-474D-8176-93071D410998}"/>
            </c:ext>
          </c:extLst>
        </c:ser>
        <c:ser>
          <c:idx val="1"/>
          <c:order val="1"/>
          <c:tx>
            <c:strRef>
              <c:f>'F 3.3a'!$C$4</c:f>
              <c:strCache>
                <c:ptCount val="1"/>
                <c:pt idx="0">
                  <c:v>Kvinner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'F 3.3a'!$A$5:$A$27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2002¹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'F 3.3a'!$C$5:$C$27</c:f>
              <c:numCache>
                <c:formatCode>#,##0</c:formatCode>
                <c:ptCount val="23"/>
                <c:pt idx="0">
                  <c:v>113044</c:v>
                </c:pt>
                <c:pt idx="1">
                  <c:v>117874</c:v>
                </c:pt>
                <c:pt idx="2">
                  <c:v>125365</c:v>
                </c:pt>
                <c:pt idx="3">
                  <c:v>125673</c:v>
                </c:pt>
                <c:pt idx="4">
                  <c:v>125858</c:v>
                </c:pt>
                <c:pt idx="5">
                  <c:v>126298</c:v>
                </c:pt>
                <c:pt idx="6">
                  <c:v>127424</c:v>
                </c:pt>
                <c:pt idx="7">
                  <c:v>126568</c:v>
                </c:pt>
                <c:pt idx="8">
                  <c:v>130776</c:v>
                </c:pt>
                <c:pt idx="9">
                  <c:v>135297</c:v>
                </c:pt>
                <c:pt idx="10">
                  <c:v>137138</c:v>
                </c:pt>
                <c:pt idx="11">
                  <c:v>141464</c:v>
                </c:pt>
                <c:pt idx="12">
                  <c:v>147123</c:v>
                </c:pt>
                <c:pt idx="13">
                  <c:v>149705</c:v>
                </c:pt>
                <c:pt idx="14">
                  <c:v>152103</c:v>
                </c:pt>
                <c:pt idx="15">
                  <c:v>158738</c:v>
                </c:pt>
                <c:pt idx="16">
                  <c:v>162654</c:v>
                </c:pt>
                <c:pt idx="17">
                  <c:v>164599</c:v>
                </c:pt>
                <c:pt idx="18">
                  <c:v>165288</c:v>
                </c:pt>
                <c:pt idx="19">
                  <c:v>168039</c:v>
                </c:pt>
                <c:pt idx="20">
                  <c:v>175586</c:v>
                </c:pt>
                <c:pt idx="21">
                  <c:v>183135</c:v>
                </c:pt>
                <c:pt idx="22">
                  <c:v>178993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35-474D-8176-93071D410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9356448"/>
        <c:axId val="396443168"/>
      </c:barChart>
      <c:catAx>
        <c:axId val="1559356448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396443168"/>
        <c:crosses val="autoZero"/>
        <c:auto val="1"/>
        <c:lblAlgn val="ctr"/>
        <c:lblOffset val="100"/>
        <c:noMultiLvlLbl val="0"/>
      </c:catAx>
      <c:valAx>
        <c:axId val="396443168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Antall</a:t>
                </a:r>
              </a:p>
            </c:rich>
          </c:tx>
          <c:layout>
            <c:manualLayout>
              <c:xMode val="edge"/>
              <c:yMode val="edge"/>
              <c:x val="2.1604952770833682E-2"/>
              <c:y val="1.568623131392604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55935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191550760867737"/>
          <c:y val="0.19709425649095197"/>
          <c:w val="9.4447427142929044E-2"/>
          <c:h val="0.13418284815106216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339712532842352E-3"/>
          <c:y val="1.5686274509803921E-2"/>
          <c:w val="0.98933253593339487"/>
          <c:h val="0.925901806391848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 3.3b'!$C$11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'F 3.3b'!$A$12:$A$21</c:f>
              <c:strCache>
                <c:ptCount val="10"/>
                <c:pt idx="0">
                  <c:v>Høgskolen i Innlandet</c:v>
                </c:pt>
                <c:pt idx="1">
                  <c:v>Høyskolen Kristiania</c:v>
                </c:pt>
                <c:pt idx="2">
                  <c:v>UiT - Norges arktiske universitet</c:v>
                </c:pt>
                <c:pt idx="3">
                  <c:v>Høgskulen på Vestlandet</c:v>
                </c:pt>
                <c:pt idx="4">
                  <c:v>Universitetet i Sørøst-Norge</c:v>
                </c:pt>
                <c:pt idx="5">
                  <c:v>Universitetet i Bergen</c:v>
                </c:pt>
                <c:pt idx="6">
                  <c:v>Handelshøyskolen BI</c:v>
                </c:pt>
                <c:pt idx="7">
                  <c:v>OsloMet - storbyuniversitetet</c:v>
                </c:pt>
                <c:pt idx="8">
                  <c:v>Universitetet i Oslo</c:v>
                </c:pt>
                <c:pt idx="9">
                  <c:v>Norges teknisk-naturvitenskapelige universitet</c:v>
                </c:pt>
              </c:strCache>
            </c:strRef>
          </c:cat>
          <c:val>
            <c:numRef>
              <c:f>'F 3.3b'!$C$12:$C$21</c:f>
              <c:numCache>
                <c:formatCode>#,##0</c:formatCode>
                <c:ptCount val="10"/>
                <c:pt idx="0">
                  <c:v>14259</c:v>
                </c:pt>
                <c:pt idx="1">
                  <c:v>9105</c:v>
                </c:pt>
                <c:pt idx="2">
                  <c:v>16424</c:v>
                </c:pt>
                <c:pt idx="3">
                  <c:v>16134</c:v>
                </c:pt>
                <c:pt idx="4">
                  <c:v>17890</c:v>
                </c:pt>
                <c:pt idx="5">
                  <c:v>17955</c:v>
                </c:pt>
                <c:pt idx="6">
                  <c:v>19301</c:v>
                </c:pt>
                <c:pt idx="7">
                  <c:v>20729</c:v>
                </c:pt>
                <c:pt idx="8">
                  <c:v>27177</c:v>
                </c:pt>
                <c:pt idx="9">
                  <c:v>41654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2-4855-B6D5-6B16A4624566}"/>
            </c:ext>
          </c:extLst>
        </c:ser>
        <c:ser>
          <c:idx val="1"/>
          <c:order val="1"/>
          <c:tx>
            <c:strRef>
              <c:f>'F 3.3b'!$D$11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'F 3.3b'!$A$12:$A$21</c:f>
              <c:strCache>
                <c:ptCount val="10"/>
                <c:pt idx="0">
                  <c:v>Høgskolen i Innlandet</c:v>
                </c:pt>
                <c:pt idx="1">
                  <c:v>Høyskolen Kristiania</c:v>
                </c:pt>
                <c:pt idx="2">
                  <c:v>UiT - Norges arktiske universitet</c:v>
                </c:pt>
                <c:pt idx="3">
                  <c:v>Høgskulen på Vestlandet</c:v>
                </c:pt>
                <c:pt idx="4">
                  <c:v>Universitetet i Sørøst-Norge</c:v>
                </c:pt>
                <c:pt idx="5">
                  <c:v>Universitetet i Bergen</c:v>
                </c:pt>
                <c:pt idx="6">
                  <c:v>Handelshøyskolen BI</c:v>
                </c:pt>
                <c:pt idx="7">
                  <c:v>OsloMet - storbyuniversitetet</c:v>
                </c:pt>
                <c:pt idx="8">
                  <c:v>Universitetet i Oslo</c:v>
                </c:pt>
                <c:pt idx="9">
                  <c:v>Norges teknisk-naturvitenskapelige universitet</c:v>
                </c:pt>
              </c:strCache>
            </c:strRef>
          </c:cat>
          <c:val>
            <c:numRef>
              <c:f>'F 3.3b'!$D$12:$D$21</c:f>
              <c:numCache>
                <c:formatCode>#,##0</c:formatCode>
                <c:ptCount val="10"/>
                <c:pt idx="0">
                  <c:v>15513</c:v>
                </c:pt>
                <c:pt idx="1">
                  <c:v>12824</c:v>
                </c:pt>
                <c:pt idx="2">
                  <c:v>16799</c:v>
                </c:pt>
                <c:pt idx="3">
                  <c:v>15738</c:v>
                </c:pt>
                <c:pt idx="4">
                  <c:v>17810</c:v>
                </c:pt>
                <c:pt idx="5">
                  <c:v>18905</c:v>
                </c:pt>
                <c:pt idx="6">
                  <c:v>21031</c:v>
                </c:pt>
                <c:pt idx="7">
                  <c:v>21302</c:v>
                </c:pt>
                <c:pt idx="8">
                  <c:v>26543</c:v>
                </c:pt>
                <c:pt idx="9">
                  <c:v>41923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72-4855-B6D5-6B16A4624566}"/>
            </c:ext>
          </c:extLst>
        </c:ser>
        <c:ser>
          <c:idx val="2"/>
          <c:order val="2"/>
          <c:tx>
            <c:strRef>
              <c:f>'F 3.3b'!$E$11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5C7ED"/>
            </a:solidFill>
            <a:ln w="22225">
              <a:noFill/>
            </a:ln>
            <a:effectLst/>
          </c:spPr>
          <c:invertIfNegative val="0"/>
          <c:cat>
            <c:strRef>
              <c:f>'F 3.3b'!$A$12:$A$21</c:f>
              <c:strCache>
                <c:ptCount val="10"/>
                <c:pt idx="0">
                  <c:v>Høgskolen i Innlandet</c:v>
                </c:pt>
                <c:pt idx="1">
                  <c:v>Høyskolen Kristiania</c:v>
                </c:pt>
                <c:pt idx="2">
                  <c:v>UiT - Norges arktiske universitet</c:v>
                </c:pt>
                <c:pt idx="3">
                  <c:v>Høgskulen på Vestlandet</c:v>
                </c:pt>
                <c:pt idx="4">
                  <c:v>Universitetet i Sørøst-Norge</c:v>
                </c:pt>
                <c:pt idx="5">
                  <c:v>Universitetet i Bergen</c:v>
                </c:pt>
                <c:pt idx="6">
                  <c:v>Handelshøyskolen BI</c:v>
                </c:pt>
                <c:pt idx="7">
                  <c:v>OsloMet - storbyuniversitetet</c:v>
                </c:pt>
                <c:pt idx="8">
                  <c:v>Universitetet i Oslo</c:v>
                </c:pt>
                <c:pt idx="9">
                  <c:v>Norges teknisk-naturvitenskapelige universitet</c:v>
                </c:pt>
              </c:strCache>
            </c:strRef>
          </c:cat>
          <c:val>
            <c:numRef>
              <c:f>'F 3.3b'!$E$12:$E$21</c:f>
              <c:numCache>
                <c:formatCode>#,##0</c:formatCode>
                <c:ptCount val="10"/>
                <c:pt idx="0">
                  <c:v>15528</c:v>
                </c:pt>
                <c:pt idx="1">
                  <c:v>15575</c:v>
                </c:pt>
                <c:pt idx="2">
                  <c:v>16991</c:v>
                </c:pt>
                <c:pt idx="3">
                  <c:v>17124</c:v>
                </c:pt>
                <c:pt idx="4">
                  <c:v>17966</c:v>
                </c:pt>
                <c:pt idx="5">
                  <c:v>20124</c:v>
                </c:pt>
                <c:pt idx="6">
                  <c:v>21475</c:v>
                </c:pt>
                <c:pt idx="7">
                  <c:v>21790</c:v>
                </c:pt>
                <c:pt idx="8">
                  <c:v>26059</c:v>
                </c:pt>
                <c:pt idx="9">
                  <c:v>43693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72-4855-B6D5-6B16A4624566}"/>
            </c:ext>
          </c:extLst>
        </c:ser>
        <c:ser>
          <c:idx val="3"/>
          <c:order val="3"/>
          <c:tx>
            <c:strRef>
              <c:f>'F 3.3b'!$F$11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63AF"/>
            </a:solidFill>
            <a:ln w="22225">
              <a:noFill/>
            </a:ln>
            <a:effectLst/>
          </c:spPr>
          <c:invertIfNegative val="0"/>
          <c:cat>
            <c:strRef>
              <c:f>'F 3.3b'!$A$12:$A$21</c:f>
              <c:strCache>
                <c:ptCount val="10"/>
                <c:pt idx="0">
                  <c:v>Høgskolen i Innlandet</c:v>
                </c:pt>
                <c:pt idx="1">
                  <c:v>Høyskolen Kristiania</c:v>
                </c:pt>
                <c:pt idx="2">
                  <c:v>UiT - Norges arktiske universitet</c:v>
                </c:pt>
                <c:pt idx="3">
                  <c:v>Høgskulen på Vestlandet</c:v>
                </c:pt>
                <c:pt idx="4">
                  <c:v>Universitetet i Sørøst-Norge</c:v>
                </c:pt>
                <c:pt idx="5">
                  <c:v>Universitetet i Bergen</c:v>
                </c:pt>
                <c:pt idx="6">
                  <c:v>Handelshøyskolen BI</c:v>
                </c:pt>
                <c:pt idx="7">
                  <c:v>OsloMet - storbyuniversitetet</c:v>
                </c:pt>
                <c:pt idx="8">
                  <c:v>Universitetet i Oslo</c:v>
                </c:pt>
                <c:pt idx="9">
                  <c:v>Norges teknisk-naturvitenskapelige universitet</c:v>
                </c:pt>
              </c:strCache>
            </c:strRef>
          </c:cat>
          <c:val>
            <c:numRef>
              <c:f>'F 3.3b'!$F$12:$F$21</c:f>
              <c:numCache>
                <c:formatCode>#,##0</c:formatCode>
                <c:ptCount val="10"/>
                <c:pt idx="0">
                  <c:v>14625</c:v>
                </c:pt>
                <c:pt idx="1">
                  <c:v>15335</c:v>
                </c:pt>
                <c:pt idx="2">
                  <c:v>17252</c:v>
                </c:pt>
                <c:pt idx="3">
                  <c:v>16511</c:v>
                </c:pt>
                <c:pt idx="4">
                  <c:v>16926</c:v>
                </c:pt>
                <c:pt idx="5">
                  <c:v>19252</c:v>
                </c:pt>
                <c:pt idx="6">
                  <c:v>20360</c:v>
                </c:pt>
                <c:pt idx="7">
                  <c:v>21678</c:v>
                </c:pt>
                <c:pt idx="8">
                  <c:v>25727</c:v>
                </c:pt>
                <c:pt idx="9">
                  <c:v>42960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72-4855-B6D5-6B16A4624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567456"/>
        <c:axId val="467563848"/>
      </c:barChart>
      <c:catAx>
        <c:axId val="467567456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467563848"/>
        <c:crosses val="autoZero"/>
        <c:auto val="1"/>
        <c:lblAlgn val="ctr"/>
        <c:lblOffset val="100"/>
        <c:noMultiLvlLbl val="0"/>
      </c:catAx>
      <c:valAx>
        <c:axId val="467563848"/>
        <c:scaling>
          <c:orientation val="minMax"/>
          <c:max val="45000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46756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851164092754162"/>
          <c:y val="4.0678258271706888E-2"/>
          <c:w val="0.64620591956812323"/>
          <c:h val="0.799277109205545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 3.1c'!$C$4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'F 3.1c'!$A$5:$B$10</c:f>
              <c:multiLvlStrCache>
                <c:ptCount val="6"/>
                <c:lvl>
                  <c:pt idx="0">
                    <c:v> Andre næringer </c:v>
                  </c:pt>
                  <c:pt idx="1">
                    <c:v> Industri </c:v>
                  </c:pt>
                  <c:pt idx="2">
                    <c:v> Tjenesteytende næringer </c:v>
                  </c:pt>
                  <c:pt idx="3">
                    <c:v> Andre næringer </c:v>
                  </c:pt>
                  <c:pt idx="4">
                    <c:v> Industri </c:v>
                  </c:pt>
                  <c:pt idx="5">
                    <c:v> Tjenesteytende næringer </c:v>
                  </c:pt>
                </c:lvl>
                <c:lvl>
                  <c:pt idx="0">
                    <c:v>FoU årsverk</c:v>
                  </c:pt>
                  <c:pt idx="3">
                    <c:v>FoU-Personale</c:v>
                  </c:pt>
                </c:lvl>
              </c:multiLvlStrCache>
            </c:multiLvlStrRef>
          </c:cat>
          <c:val>
            <c:numRef>
              <c:f>'F 3.1c'!$C$5:$C$10</c:f>
              <c:numCache>
                <c:formatCode>_-* #\ ##0_-;\-* #\ ##0_-;_-* "-"??_-;_-@_-</c:formatCode>
                <c:ptCount val="6"/>
                <c:pt idx="0">
                  <c:v>1916</c:v>
                </c:pt>
                <c:pt idx="1">
                  <c:v>7543.8</c:v>
                </c:pt>
                <c:pt idx="2">
                  <c:v>14284.8</c:v>
                </c:pt>
                <c:pt idx="3">
                  <c:v>4245.3999999999996</c:v>
                </c:pt>
                <c:pt idx="4">
                  <c:v>12348.6</c:v>
                </c:pt>
                <c:pt idx="5">
                  <c:v>22988.3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2-4F1A-92A8-4A79F4AF9E31}"/>
            </c:ext>
          </c:extLst>
        </c:ser>
        <c:ser>
          <c:idx val="1"/>
          <c:order val="1"/>
          <c:tx>
            <c:strRef>
              <c:f>'F 3.1c'!$D$4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 3.1c'!$A$5:$B$10</c:f>
              <c:multiLvlStrCache>
                <c:ptCount val="6"/>
                <c:lvl>
                  <c:pt idx="0">
                    <c:v> Andre næringer </c:v>
                  </c:pt>
                  <c:pt idx="1">
                    <c:v> Industri </c:v>
                  </c:pt>
                  <c:pt idx="2">
                    <c:v> Tjenesteytende næringer </c:v>
                  </c:pt>
                  <c:pt idx="3">
                    <c:v> Andre næringer </c:v>
                  </c:pt>
                  <c:pt idx="4">
                    <c:v> Industri </c:v>
                  </c:pt>
                  <c:pt idx="5">
                    <c:v> Tjenesteytende næringer </c:v>
                  </c:pt>
                </c:lvl>
                <c:lvl>
                  <c:pt idx="0">
                    <c:v>FoU årsverk</c:v>
                  </c:pt>
                  <c:pt idx="3">
                    <c:v>FoU-Personale</c:v>
                  </c:pt>
                </c:lvl>
              </c:multiLvlStrCache>
            </c:multiLvlStrRef>
          </c:cat>
          <c:val>
            <c:numRef>
              <c:f>'F 3.1c'!$D$5:$D$10</c:f>
              <c:numCache>
                <c:formatCode>_-* #\ ##0_-;\-* #\ ##0_-;_-* "-"??_-;_-@_-</c:formatCode>
                <c:ptCount val="6"/>
                <c:pt idx="0">
                  <c:v>1879.1</c:v>
                </c:pt>
                <c:pt idx="1">
                  <c:v>7290.2</c:v>
                </c:pt>
                <c:pt idx="2">
                  <c:v>13920.2</c:v>
                </c:pt>
                <c:pt idx="3">
                  <c:v>4171.3</c:v>
                </c:pt>
                <c:pt idx="4">
                  <c:v>12324</c:v>
                </c:pt>
                <c:pt idx="5">
                  <c:v>22108.3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C2-4F1A-92A8-4A79F4AF9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28360479"/>
        <c:axId val="628360959"/>
      </c:barChart>
      <c:catAx>
        <c:axId val="628360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28360959"/>
        <c:crosses val="autoZero"/>
        <c:auto val="1"/>
        <c:lblAlgn val="ctr"/>
        <c:lblOffset val="100"/>
        <c:noMultiLvlLbl val="0"/>
      </c:catAx>
      <c:valAx>
        <c:axId val="6283609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0.66437929521126071"/>
              <c:y val="0.90725298877460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2836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305571611896675E-2"/>
          <c:y val="8.4976373284996895E-2"/>
          <c:w val="0.93275923640398761"/>
          <c:h val="0.779160558542900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 3.3c'!$A$5</c:f>
              <c:strCache>
                <c:ptCount val="1"/>
                <c:pt idx="0">
                  <c:v>Yngre enn 25 år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'F 3.3c'!$B$4:$E$4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'F 3.3c'!$B$5:$E$5</c:f>
              <c:numCache>
                <c:formatCode>0.0</c:formatCode>
                <c:ptCount val="4"/>
                <c:pt idx="0">
                  <c:v>52.092294602642973</c:v>
                </c:pt>
                <c:pt idx="1">
                  <c:v>51.11581860970665</c:v>
                </c:pt>
                <c:pt idx="2">
                  <c:v>50.555634145958095</c:v>
                </c:pt>
                <c:pt idx="3">
                  <c:v>50.775727324769882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8-4D6E-8C16-99CD2335C577}"/>
            </c:ext>
          </c:extLst>
        </c:ser>
        <c:ser>
          <c:idx val="1"/>
          <c:order val="1"/>
          <c:tx>
            <c:strRef>
              <c:f>'F 3.3c'!$A$6</c:f>
              <c:strCache>
                <c:ptCount val="1"/>
                <c:pt idx="0">
                  <c:v>25-34 år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'F 3.3c'!$B$4:$E$4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'F 3.3c'!$B$6:$E$6</c:f>
              <c:numCache>
                <c:formatCode>0.0</c:formatCode>
                <c:ptCount val="4"/>
                <c:pt idx="0">
                  <c:v>29.4997670351338</c:v>
                </c:pt>
                <c:pt idx="1">
                  <c:v>30.129550506418774</c:v>
                </c:pt>
                <c:pt idx="2">
                  <c:v>30.005501328177807</c:v>
                </c:pt>
                <c:pt idx="3">
                  <c:v>30.165244071089042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78-4D6E-8C16-99CD2335C577}"/>
            </c:ext>
          </c:extLst>
        </c:ser>
        <c:ser>
          <c:idx val="2"/>
          <c:order val="2"/>
          <c:tx>
            <c:strRef>
              <c:f>'F 3.3c'!$A$7</c:f>
              <c:strCache>
                <c:ptCount val="1"/>
                <c:pt idx="0">
                  <c:v>35 år og eldre</c:v>
                </c:pt>
              </c:strCache>
            </c:strRef>
          </c:tx>
          <c:spPr>
            <a:solidFill>
              <a:srgbClr val="95C7ED"/>
            </a:solidFill>
            <a:ln w="22225">
              <a:noFill/>
            </a:ln>
            <a:effectLst/>
          </c:spPr>
          <c:invertIfNegative val="0"/>
          <c:cat>
            <c:strRef>
              <c:f>'F 3.3c'!$B$4:$E$4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'F 3.3c'!$B$7:$E$7</c:f>
              <c:numCache>
                <c:formatCode>0.0</c:formatCode>
                <c:ptCount val="4"/>
                <c:pt idx="0">
                  <c:v>18.407938362223227</c:v>
                </c:pt>
                <c:pt idx="1">
                  <c:v>18.754630883874569</c:v>
                </c:pt>
                <c:pt idx="2">
                  <c:v>19.438864525864098</c:v>
                </c:pt>
                <c:pt idx="3">
                  <c:v>19.059028604141101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78-4D6E-8C16-99CD2335C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7101215"/>
        <c:axId val="1081296927"/>
      </c:barChart>
      <c:catAx>
        <c:axId val="757101215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081296927"/>
        <c:crosses val="autoZero"/>
        <c:auto val="1"/>
        <c:lblAlgn val="ctr"/>
        <c:lblOffset val="100"/>
        <c:noMultiLvlLbl val="0"/>
      </c:catAx>
      <c:valAx>
        <c:axId val="1081296927"/>
        <c:scaling>
          <c:orientation val="minMax"/>
          <c:max val="100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8.8202866593164279E-3"/>
              <c:y val="1.572327044025157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757101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203376938565514E-3"/>
          <c:y val="7.0094161261569685E-2"/>
          <c:w val="0.9893495778826793"/>
          <c:h val="0.925988878299730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 3.3d'!$B$5</c:f>
              <c:strCache>
                <c:ptCount val="1"/>
                <c:pt idx="0">
                  <c:v>Yngre enn 25 år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'F 3.3d'!$A$6:$A$33</c:f>
              <c:strCache>
                <c:ptCount val="28"/>
                <c:pt idx="0">
                  <c:v>Island</c:v>
                </c:pt>
                <c:pt idx="1">
                  <c:v>Sverige</c:v>
                </c:pt>
                <c:pt idx="2">
                  <c:v>Finland</c:v>
                </c:pt>
                <c:pt idx="3">
                  <c:v>Tyrkia</c:v>
                </c:pt>
                <c:pt idx="4">
                  <c:v>Norge</c:v>
                </c:pt>
                <c:pt idx="5">
                  <c:v>Østerrike</c:v>
                </c:pt>
                <c:pt idx="6">
                  <c:v>Danmark</c:v>
                </c:pt>
                <c:pt idx="7">
                  <c:v>Hellas</c:v>
                </c:pt>
                <c:pt idx="8">
                  <c:v>Estland</c:v>
                </c:pt>
                <c:pt idx="9">
                  <c:v>Sveits</c:v>
                </c:pt>
                <c:pt idx="10">
                  <c:v>Tyskland</c:v>
                </c:pt>
                <c:pt idx="11">
                  <c:v>Latvia</c:v>
                </c:pt>
                <c:pt idx="12">
                  <c:v>Ungarn</c:v>
                </c:pt>
                <c:pt idx="13">
                  <c:v>Bulgaria</c:v>
                </c:pt>
                <c:pt idx="14">
                  <c:v>Spania</c:v>
                </c:pt>
                <c:pt idx="15">
                  <c:v>Italia</c:v>
                </c:pt>
                <c:pt idx="16">
                  <c:v>Nederland</c:v>
                </c:pt>
                <c:pt idx="17">
                  <c:v>Bosnia-Hercegovina</c:v>
                </c:pt>
                <c:pt idx="18">
                  <c:v>Litauen</c:v>
                </c:pt>
                <c:pt idx="19">
                  <c:v>Tsjekkia</c:v>
                </c:pt>
                <c:pt idx="20">
                  <c:v>Serbia</c:v>
                </c:pt>
                <c:pt idx="21">
                  <c:v>Slovakia</c:v>
                </c:pt>
                <c:pt idx="22">
                  <c:v>Kroatia</c:v>
                </c:pt>
                <c:pt idx="23">
                  <c:v>Irland</c:v>
                </c:pt>
                <c:pt idx="24">
                  <c:v>Portugal</c:v>
                </c:pt>
                <c:pt idx="25">
                  <c:v>Slovenia</c:v>
                </c:pt>
                <c:pt idx="26">
                  <c:v>Frankrike</c:v>
                </c:pt>
                <c:pt idx="27">
                  <c:v>Belgia</c:v>
                </c:pt>
              </c:strCache>
            </c:strRef>
          </c:cat>
          <c:val>
            <c:numRef>
              <c:f>'F 3.3d'!$B$6:$B$33</c:f>
              <c:numCache>
                <c:formatCode>0.0</c:formatCode>
                <c:ptCount val="28"/>
                <c:pt idx="0">
                  <c:v>40.936438622028149</c:v>
                </c:pt>
                <c:pt idx="1">
                  <c:v>42.18521642351115</c:v>
                </c:pt>
                <c:pt idx="2">
                  <c:v>43.175737194805016</c:v>
                </c:pt>
                <c:pt idx="3">
                  <c:v>46.299509225281895</c:v>
                </c:pt>
                <c:pt idx="4">
                  <c:v>50.009947791247313</c:v>
                </c:pt>
                <c:pt idx="5">
                  <c:v>50.200778760651424</c:v>
                </c:pt>
                <c:pt idx="6">
                  <c:v>50.538557365094796</c:v>
                </c:pt>
                <c:pt idx="7">
                  <c:v>51.937925169018385</c:v>
                </c:pt>
                <c:pt idx="8">
                  <c:v>52.650466763615896</c:v>
                </c:pt>
                <c:pt idx="9">
                  <c:v>53.703366877544333</c:v>
                </c:pt>
                <c:pt idx="10">
                  <c:v>55.516603489994964</c:v>
                </c:pt>
                <c:pt idx="11">
                  <c:v>57.580275413199949</c:v>
                </c:pt>
                <c:pt idx="12">
                  <c:v>63.897300310343795</c:v>
                </c:pt>
                <c:pt idx="13">
                  <c:v>65.426245842641421</c:v>
                </c:pt>
                <c:pt idx="14">
                  <c:v>66.179161723061839</c:v>
                </c:pt>
                <c:pt idx="15">
                  <c:v>66.723748964015115</c:v>
                </c:pt>
                <c:pt idx="16">
                  <c:v>68.573282684731666</c:v>
                </c:pt>
                <c:pt idx="17">
                  <c:v>69.516532574568288</c:v>
                </c:pt>
                <c:pt idx="18">
                  <c:v>69.734279422559325</c:v>
                </c:pt>
                <c:pt idx="19">
                  <c:v>71.14158236226649</c:v>
                </c:pt>
                <c:pt idx="20">
                  <c:v>73.222627863519961</c:v>
                </c:pt>
                <c:pt idx="21">
                  <c:v>73.940904236383062</c:v>
                </c:pt>
                <c:pt idx="22">
                  <c:v>74.507569487770411</c:v>
                </c:pt>
                <c:pt idx="23">
                  <c:v>74.968364186879086</c:v>
                </c:pt>
                <c:pt idx="24">
                  <c:v>75.631045709220544</c:v>
                </c:pt>
                <c:pt idx="25">
                  <c:v>76.29734337884905</c:v>
                </c:pt>
                <c:pt idx="26">
                  <c:v>82.780834972099655</c:v>
                </c:pt>
                <c:pt idx="27">
                  <c:v>83.706683605053286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1-4064-8061-DA7631FE8EEA}"/>
            </c:ext>
          </c:extLst>
        </c:ser>
        <c:ser>
          <c:idx val="1"/>
          <c:order val="1"/>
          <c:tx>
            <c:strRef>
              <c:f>'F 3.3d'!$C$5</c:f>
              <c:strCache>
                <c:ptCount val="1"/>
                <c:pt idx="0">
                  <c:v>25-34 år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'F 3.3d'!$A$6:$A$33</c:f>
              <c:strCache>
                <c:ptCount val="28"/>
                <c:pt idx="0">
                  <c:v>Island</c:v>
                </c:pt>
                <c:pt idx="1">
                  <c:v>Sverige</c:v>
                </c:pt>
                <c:pt idx="2">
                  <c:v>Finland</c:v>
                </c:pt>
                <c:pt idx="3">
                  <c:v>Tyrkia</c:v>
                </c:pt>
                <c:pt idx="4">
                  <c:v>Norge</c:v>
                </c:pt>
                <c:pt idx="5">
                  <c:v>Østerrike</c:v>
                </c:pt>
                <c:pt idx="6">
                  <c:v>Danmark</c:v>
                </c:pt>
                <c:pt idx="7">
                  <c:v>Hellas</c:v>
                </c:pt>
                <c:pt idx="8">
                  <c:v>Estland</c:v>
                </c:pt>
                <c:pt idx="9">
                  <c:v>Sveits</c:v>
                </c:pt>
                <c:pt idx="10">
                  <c:v>Tyskland</c:v>
                </c:pt>
                <c:pt idx="11">
                  <c:v>Latvia</c:v>
                </c:pt>
                <c:pt idx="12">
                  <c:v>Ungarn</c:v>
                </c:pt>
                <c:pt idx="13">
                  <c:v>Bulgaria</c:v>
                </c:pt>
                <c:pt idx="14">
                  <c:v>Spania</c:v>
                </c:pt>
                <c:pt idx="15">
                  <c:v>Italia</c:v>
                </c:pt>
                <c:pt idx="16">
                  <c:v>Nederland</c:v>
                </c:pt>
                <c:pt idx="17">
                  <c:v>Bosnia-Hercegovina</c:v>
                </c:pt>
                <c:pt idx="18">
                  <c:v>Litauen</c:v>
                </c:pt>
                <c:pt idx="19">
                  <c:v>Tsjekkia</c:v>
                </c:pt>
                <c:pt idx="20">
                  <c:v>Serbia</c:v>
                </c:pt>
                <c:pt idx="21">
                  <c:v>Slovakia</c:v>
                </c:pt>
                <c:pt idx="22">
                  <c:v>Kroatia</c:v>
                </c:pt>
                <c:pt idx="23">
                  <c:v>Irland</c:v>
                </c:pt>
                <c:pt idx="24">
                  <c:v>Portugal</c:v>
                </c:pt>
                <c:pt idx="25">
                  <c:v>Slovenia</c:v>
                </c:pt>
                <c:pt idx="26">
                  <c:v>Frankrike</c:v>
                </c:pt>
                <c:pt idx="27">
                  <c:v>Belgia</c:v>
                </c:pt>
              </c:strCache>
            </c:strRef>
          </c:cat>
          <c:val>
            <c:numRef>
              <c:f>'F 3.3d'!$C$6:$C$33</c:f>
              <c:numCache>
                <c:formatCode>0.0</c:formatCode>
                <c:ptCount val="28"/>
                <c:pt idx="0">
                  <c:v>35.385735080058225</c:v>
                </c:pt>
                <c:pt idx="1">
                  <c:v>35.965407555595831</c:v>
                </c:pt>
                <c:pt idx="2">
                  <c:v>36.848053973159935</c:v>
                </c:pt>
                <c:pt idx="3">
                  <c:v>37.560301070111187</c:v>
                </c:pt>
                <c:pt idx="4">
                  <c:v>30.372664841761512</c:v>
                </c:pt>
                <c:pt idx="5">
                  <c:v>36.996349740654729</c:v>
                </c:pt>
                <c:pt idx="6">
                  <c:v>37.548994287797768</c:v>
                </c:pt>
                <c:pt idx="7">
                  <c:v>26.400936158761859</c:v>
                </c:pt>
                <c:pt idx="8">
                  <c:v>29.734484214476709</c:v>
                </c:pt>
                <c:pt idx="9">
                  <c:v>35.249861931895218</c:v>
                </c:pt>
                <c:pt idx="10">
                  <c:v>36.265664733568514</c:v>
                </c:pt>
                <c:pt idx="11">
                  <c:v>29.856201606309817</c:v>
                </c:pt>
                <c:pt idx="12">
                  <c:v>23.53716592847028</c:v>
                </c:pt>
                <c:pt idx="13">
                  <c:v>19.474864757883626</c:v>
                </c:pt>
                <c:pt idx="14">
                  <c:v>21.468438015879254</c:v>
                </c:pt>
                <c:pt idx="15">
                  <c:v>23.984220191939635</c:v>
                </c:pt>
                <c:pt idx="16">
                  <c:v>21.853790053078569</c:v>
                </c:pt>
                <c:pt idx="17">
                  <c:v>24.33403649921507</c:v>
                </c:pt>
                <c:pt idx="18">
                  <c:v>21.039393197944705</c:v>
                </c:pt>
                <c:pt idx="19">
                  <c:v>19.71333780051318</c:v>
                </c:pt>
                <c:pt idx="20">
                  <c:v>22.56946847532701</c:v>
                </c:pt>
                <c:pt idx="21">
                  <c:v>17.074297660256168</c:v>
                </c:pt>
                <c:pt idx="22">
                  <c:v>20.102751499255149</c:v>
                </c:pt>
                <c:pt idx="23">
                  <c:v>14.011329072276904</c:v>
                </c:pt>
                <c:pt idx="24">
                  <c:v>15.404667294421724</c:v>
                </c:pt>
                <c:pt idx="25">
                  <c:v>17.733638390580143</c:v>
                </c:pt>
                <c:pt idx="26">
                  <c:v>12.777603343266918</c:v>
                </c:pt>
                <c:pt idx="27">
                  <c:v>12.814292771946805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C1-4064-8061-DA7631FE8EEA}"/>
            </c:ext>
          </c:extLst>
        </c:ser>
        <c:ser>
          <c:idx val="2"/>
          <c:order val="2"/>
          <c:tx>
            <c:strRef>
              <c:f>'F 3.3d'!$D$5</c:f>
              <c:strCache>
                <c:ptCount val="1"/>
                <c:pt idx="0">
                  <c:v>35 år og eldre</c:v>
                </c:pt>
              </c:strCache>
            </c:strRef>
          </c:tx>
          <c:spPr>
            <a:solidFill>
              <a:srgbClr val="95C7ED"/>
            </a:solidFill>
            <a:ln w="22225">
              <a:noFill/>
            </a:ln>
            <a:effectLst/>
          </c:spPr>
          <c:invertIfNegative val="0"/>
          <c:cat>
            <c:strRef>
              <c:f>'F 3.3d'!$A$6:$A$33</c:f>
              <c:strCache>
                <c:ptCount val="28"/>
                <c:pt idx="0">
                  <c:v>Island</c:v>
                </c:pt>
                <c:pt idx="1">
                  <c:v>Sverige</c:v>
                </c:pt>
                <c:pt idx="2">
                  <c:v>Finland</c:v>
                </c:pt>
                <c:pt idx="3">
                  <c:v>Tyrkia</c:v>
                </c:pt>
                <c:pt idx="4">
                  <c:v>Norge</c:v>
                </c:pt>
                <c:pt idx="5">
                  <c:v>Østerrike</c:v>
                </c:pt>
                <c:pt idx="6">
                  <c:v>Danmark</c:v>
                </c:pt>
                <c:pt idx="7">
                  <c:v>Hellas</c:v>
                </c:pt>
                <c:pt idx="8">
                  <c:v>Estland</c:v>
                </c:pt>
                <c:pt idx="9">
                  <c:v>Sveits</c:v>
                </c:pt>
                <c:pt idx="10">
                  <c:v>Tyskland</c:v>
                </c:pt>
                <c:pt idx="11">
                  <c:v>Latvia</c:v>
                </c:pt>
                <c:pt idx="12">
                  <c:v>Ungarn</c:v>
                </c:pt>
                <c:pt idx="13">
                  <c:v>Bulgaria</c:v>
                </c:pt>
                <c:pt idx="14">
                  <c:v>Spania</c:v>
                </c:pt>
                <c:pt idx="15">
                  <c:v>Italia</c:v>
                </c:pt>
                <c:pt idx="16">
                  <c:v>Nederland</c:v>
                </c:pt>
                <c:pt idx="17">
                  <c:v>Bosnia-Hercegovina</c:v>
                </c:pt>
                <c:pt idx="18">
                  <c:v>Litauen</c:v>
                </c:pt>
                <c:pt idx="19">
                  <c:v>Tsjekkia</c:v>
                </c:pt>
                <c:pt idx="20">
                  <c:v>Serbia</c:v>
                </c:pt>
                <c:pt idx="21">
                  <c:v>Slovakia</c:v>
                </c:pt>
                <c:pt idx="22">
                  <c:v>Kroatia</c:v>
                </c:pt>
                <c:pt idx="23">
                  <c:v>Irland</c:v>
                </c:pt>
                <c:pt idx="24">
                  <c:v>Portugal</c:v>
                </c:pt>
                <c:pt idx="25">
                  <c:v>Slovenia</c:v>
                </c:pt>
                <c:pt idx="26">
                  <c:v>Frankrike</c:v>
                </c:pt>
                <c:pt idx="27">
                  <c:v>Belgia</c:v>
                </c:pt>
              </c:strCache>
            </c:strRef>
          </c:cat>
          <c:val>
            <c:numRef>
              <c:f>'F 3.3d'!$D$6:$D$33</c:f>
              <c:numCache>
                <c:formatCode>0.0</c:formatCode>
                <c:ptCount val="28"/>
                <c:pt idx="0">
                  <c:v>23.677826297913633</c:v>
                </c:pt>
                <c:pt idx="1">
                  <c:v>21.849376020893018</c:v>
                </c:pt>
                <c:pt idx="2">
                  <c:v>19.976208832035052</c:v>
                </c:pt>
                <c:pt idx="3">
                  <c:v>16.140189704606922</c:v>
                </c:pt>
                <c:pt idx="4">
                  <c:v>19.617387366991171</c:v>
                </c:pt>
                <c:pt idx="5">
                  <c:v>12.80287149869385</c:v>
                </c:pt>
                <c:pt idx="6">
                  <c:v>11.912448347107439</c:v>
                </c:pt>
                <c:pt idx="7">
                  <c:v>21.661138672219757</c:v>
                </c:pt>
                <c:pt idx="8">
                  <c:v>17.615049021907396</c:v>
                </c:pt>
                <c:pt idx="9">
                  <c:v>11.04677119056044</c:v>
                </c:pt>
                <c:pt idx="10">
                  <c:v>8.2177317764365316</c:v>
                </c:pt>
                <c:pt idx="11">
                  <c:v>12.563522980490228</c:v>
                </c:pt>
                <c:pt idx="12">
                  <c:v>12.565533761185934</c:v>
                </c:pt>
                <c:pt idx="13">
                  <c:v>15.098889399474956</c:v>
                </c:pt>
                <c:pt idx="14">
                  <c:v>12.352400261058895</c:v>
                </c:pt>
                <c:pt idx="15">
                  <c:v>9.2920308440452501</c:v>
                </c:pt>
                <c:pt idx="16">
                  <c:v>9.5729272621897668</c:v>
                </c:pt>
                <c:pt idx="17">
                  <c:v>6.14943092621664</c:v>
                </c:pt>
                <c:pt idx="18">
                  <c:v>9.226327379495963</c:v>
                </c:pt>
                <c:pt idx="19">
                  <c:v>9.1450798372203241</c:v>
                </c:pt>
                <c:pt idx="20">
                  <c:v>4.2079036611530212</c:v>
                </c:pt>
                <c:pt idx="21">
                  <c:v>8.9847981033607773</c:v>
                </c:pt>
                <c:pt idx="22">
                  <c:v>5.3896790129744456</c:v>
                </c:pt>
                <c:pt idx="23">
                  <c:v>11.020306740844024</c:v>
                </c:pt>
                <c:pt idx="24">
                  <c:v>8.9642869963577319</c:v>
                </c:pt>
                <c:pt idx="25">
                  <c:v>5.9690182305708168</c:v>
                </c:pt>
                <c:pt idx="26">
                  <c:v>4.4415616846334212</c:v>
                </c:pt>
                <c:pt idx="27">
                  <c:v>3.4790236229999087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C1-4064-8061-DA7631FE8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7238191"/>
        <c:axId val="1349355023"/>
      </c:barChart>
      <c:catAx>
        <c:axId val="1347238191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349355023"/>
        <c:crosses val="autoZero"/>
        <c:auto val="1"/>
        <c:lblAlgn val="ctr"/>
        <c:lblOffset val="100"/>
        <c:noMultiLvlLbl val="0"/>
      </c:catAx>
      <c:valAx>
        <c:axId val="1349355023"/>
        <c:scaling>
          <c:orientation val="minMax"/>
          <c:max val="100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8.8086324598106152E-3"/>
              <c:y val="1.56678417547982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347238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176162076152188E-3"/>
          <c:y val="1.5686274509803921E-2"/>
          <c:w val="0.98935297974048098"/>
          <c:h val="0.925901806391848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 3.3e'!$B$4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'F 3.3e'!$A$5:$A$14</c:f>
              <c:strCache>
                <c:ptCount val="10"/>
                <c:pt idx="0">
                  <c:v>Allmenne fag</c:v>
                </c:pt>
                <c:pt idx="1">
                  <c:v>Primærnæringsfag</c:v>
                </c:pt>
                <c:pt idx="2">
                  <c:v>Uoppgitt fagfelt</c:v>
                </c:pt>
                <c:pt idx="3">
                  <c:v>Samferdsels- og sikkerhetsfag og andre servicefag</c:v>
                </c:pt>
                <c:pt idx="4">
                  <c:v>Humanistiske og estetiske fag</c:v>
                </c:pt>
                <c:pt idx="5">
                  <c:v>Samfunnsfag og juridiske fag</c:v>
                </c:pt>
                <c:pt idx="6">
                  <c:v>Lærerutdanninger og utdanninger i pedagogikk</c:v>
                </c:pt>
                <c:pt idx="7">
                  <c:v>Naturvitenskapelige fag, håndverksfag og tekniske fag</c:v>
                </c:pt>
                <c:pt idx="8">
                  <c:v>Økonomiske og administrative fag</c:v>
                </c:pt>
                <c:pt idx="9">
                  <c:v>Helse-, sosial- og idrettsfag</c:v>
                </c:pt>
              </c:strCache>
            </c:strRef>
          </c:cat>
          <c:val>
            <c:numRef>
              <c:f>'F 3.3e'!$B$5:$B$14</c:f>
              <c:numCache>
                <c:formatCode>#,##0</c:formatCode>
                <c:ptCount val="10"/>
                <c:pt idx="0">
                  <c:v>371</c:v>
                </c:pt>
                <c:pt idx="1">
                  <c:v>1562</c:v>
                </c:pt>
                <c:pt idx="2">
                  <c:v>1884</c:v>
                </c:pt>
                <c:pt idx="3">
                  <c:v>6971</c:v>
                </c:pt>
                <c:pt idx="4">
                  <c:v>28491</c:v>
                </c:pt>
                <c:pt idx="5">
                  <c:v>36467</c:v>
                </c:pt>
                <c:pt idx="6">
                  <c:v>48266</c:v>
                </c:pt>
                <c:pt idx="7">
                  <c:v>49764</c:v>
                </c:pt>
                <c:pt idx="8">
                  <c:v>52383</c:v>
                </c:pt>
                <c:pt idx="9">
                  <c:v>55543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41-4EFB-BADB-421D841E582A}"/>
            </c:ext>
          </c:extLst>
        </c:ser>
        <c:ser>
          <c:idx val="1"/>
          <c:order val="1"/>
          <c:tx>
            <c:strRef>
              <c:f>'F 3.3e'!$C$4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'F 3.3e'!$A$5:$A$14</c:f>
              <c:strCache>
                <c:ptCount val="10"/>
                <c:pt idx="0">
                  <c:v>Allmenne fag</c:v>
                </c:pt>
                <c:pt idx="1">
                  <c:v>Primærnæringsfag</c:v>
                </c:pt>
                <c:pt idx="2">
                  <c:v>Uoppgitt fagfelt</c:v>
                </c:pt>
                <c:pt idx="3">
                  <c:v>Samferdsels- og sikkerhetsfag og andre servicefag</c:v>
                </c:pt>
                <c:pt idx="4">
                  <c:v>Humanistiske og estetiske fag</c:v>
                </c:pt>
                <c:pt idx="5">
                  <c:v>Samfunnsfag og juridiske fag</c:v>
                </c:pt>
                <c:pt idx="6">
                  <c:v>Lærerutdanninger og utdanninger i pedagogikk</c:v>
                </c:pt>
                <c:pt idx="7">
                  <c:v>Naturvitenskapelige fag, håndverksfag og tekniske fag</c:v>
                </c:pt>
                <c:pt idx="8">
                  <c:v>Økonomiske og administrative fag</c:v>
                </c:pt>
                <c:pt idx="9">
                  <c:v>Helse-, sosial- og idrettsfag</c:v>
                </c:pt>
              </c:strCache>
            </c:strRef>
          </c:cat>
          <c:val>
            <c:numRef>
              <c:f>'F 3.3e'!$C$5:$C$14</c:f>
              <c:numCache>
                <c:formatCode>#,##0</c:formatCode>
                <c:ptCount val="10"/>
                <c:pt idx="0">
                  <c:v>694</c:v>
                </c:pt>
                <c:pt idx="1">
                  <c:v>1656</c:v>
                </c:pt>
                <c:pt idx="2">
                  <c:v>1649</c:v>
                </c:pt>
                <c:pt idx="3">
                  <c:v>7001</c:v>
                </c:pt>
                <c:pt idx="4">
                  <c:v>28569</c:v>
                </c:pt>
                <c:pt idx="5">
                  <c:v>37983</c:v>
                </c:pt>
                <c:pt idx="6">
                  <c:v>49275</c:v>
                </c:pt>
                <c:pt idx="7">
                  <c:v>50757</c:v>
                </c:pt>
                <c:pt idx="8">
                  <c:v>57872</c:v>
                </c:pt>
                <c:pt idx="9">
                  <c:v>57378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41-4EFB-BADB-421D841E582A}"/>
            </c:ext>
          </c:extLst>
        </c:ser>
        <c:ser>
          <c:idx val="2"/>
          <c:order val="2"/>
          <c:tx>
            <c:strRef>
              <c:f>'F 3.3e'!$D$4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5C7ED"/>
            </a:solidFill>
            <a:ln w="22225">
              <a:noFill/>
            </a:ln>
            <a:effectLst/>
          </c:spPr>
          <c:invertIfNegative val="0"/>
          <c:cat>
            <c:strRef>
              <c:f>'F 3.3e'!$A$5:$A$14</c:f>
              <c:strCache>
                <c:ptCount val="10"/>
                <c:pt idx="0">
                  <c:v>Allmenne fag</c:v>
                </c:pt>
                <c:pt idx="1">
                  <c:v>Primærnæringsfag</c:v>
                </c:pt>
                <c:pt idx="2">
                  <c:v>Uoppgitt fagfelt</c:v>
                </c:pt>
                <c:pt idx="3">
                  <c:v>Samferdsels- og sikkerhetsfag og andre servicefag</c:v>
                </c:pt>
                <c:pt idx="4">
                  <c:v>Humanistiske og estetiske fag</c:v>
                </c:pt>
                <c:pt idx="5">
                  <c:v>Samfunnsfag og juridiske fag</c:v>
                </c:pt>
                <c:pt idx="6">
                  <c:v>Lærerutdanninger og utdanninger i pedagogikk</c:v>
                </c:pt>
                <c:pt idx="7">
                  <c:v>Naturvitenskapelige fag, håndverksfag og tekniske fag</c:v>
                </c:pt>
                <c:pt idx="8">
                  <c:v>Økonomiske og administrative fag</c:v>
                </c:pt>
                <c:pt idx="9">
                  <c:v>Helse-, sosial- og idrettsfag</c:v>
                </c:pt>
              </c:strCache>
            </c:strRef>
          </c:cat>
          <c:val>
            <c:numRef>
              <c:f>'F 3.3e'!$D$5:$D$14</c:f>
              <c:numCache>
                <c:formatCode>#,##0</c:formatCode>
                <c:ptCount val="10"/>
                <c:pt idx="0">
                  <c:v>733</c:v>
                </c:pt>
                <c:pt idx="1">
                  <c:v>1921</c:v>
                </c:pt>
                <c:pt idx="2">
                  <c:v>1834</c:v>
                </c:pt>
                <c:pt idx="3">
                  <c:v>8173</c:v>
                </c:pt>
                <c:pt idx="4">
                  <c:v>28887</c:v>
                </c:pt>
                <c:pt idx="5">
                  <c:v>38774</c:v>
                </c:pt>
                <c:pt idx="6">
                  <c:v>50867</c:v>
                </c:pt>
                <c:pt idx="7">
                  <c:v>53540</c:v>
                </c:pt>
                <c:pt idx="8">
                  <c:v>61265</c:v>
                </c:pt>
                <c:pt idx="9">
                  <c:v>58891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41-4EFB-BADB-421D841E582A}"/>
            </c:ext>
          </c:extLst>
        </c:ser>
        <c:ser>
          <c:idx val="3"/>
          <c:order val="3"/>
          <c:tx>
            <c:strRef>
              <c:f>'F 3.3e'!$E$4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63AF"/>
            </a:solidFill>
            <a:ln w="22225">
              <a:noFill/>
            </a:ln>
            <a:effectLst/>
          </c:spPr>
          <c:invertIfNegative val="0"/>
          <c:cat>
            <c:strRef>
              <c:f>'F 3.3e'!$A$5:$A$14</c:f>
              <c:strCache>
                <c:ptCount val="10"/>
                <c:pt idx="0">
                  <c:v>Allmenne fag</c:v>
                </c:pt>
                <c:pt idx="1">
                  <c:v>Primærnæringsfag</c:v>
                </c:pt>
                <c:pt idx="2">
                  <c:v>Uoppgitt fagfelt</c:v>
                </c:pt>
                <c:pt idx="3">
                  <c:v>Samferdsels- og sikkerhetsfag og andre servicefag</c:v>
                </c:pt>
                <c:pt idx="4">
                  <c:v>Humanistiske og estetiske fag</c:v>
                </c:pt>
                <c:pt idx="5">
                  <c:v>Samfunnsfag og juridiske fag</c:v>
                </c:pt>
                <c:pt idx="6">
                  <c:v>Lærerutdanninger og utdanninger i pedagogikk</c:v>
                </c:pt>
                <c:pt idx="7">
                  <c:v>Naturvitenskapelige fag, håndverksfag og tekniske fag</c:v>
                </c:pt>
                <c:pt idx="8">
                  <c:v>Økonomiske og administrative fag</c:v>
                </c:pt>
                <c:pt idx="9">
                  <c:v>Helse-, sosial- og idrettsfag</c:v>
                </c:pt>
              </c:strCache>
            </c:strRef>
          </c:cat>
          <c:val>
            <c:numRef>
              <c:f>'F 3.3e'!$E$5:$E$14</c:f>
              <c:numCache>
                <c:formatCode>#,##0</c:formatCode>
                <c:ptCount val="10"/>
                <c:pt idx="0">
                  <c:v>656</c:v>
                </c:pt>
                <c:pt idx="1">
                  <c:v>1872</c:v>
                </c:pt>
                <c:pt idx="2">
                  <c:v>2037</c:v>
                </c:pt>
                <c:pt idx="3">
                  <c:v>7787</c:v>
                </c:pt>
                <c:pt idx="4">
                  <c:v>27452</c:v>
                </c:pt>
                <c:pt idx="5">
                  <c:v>38330</c:v>
                </c:pt>
                <c:pt idx="6">
                  <c:v>47644</c:v>
                </c:pt>
                <c:pt idx="7">
                  <c:v>53708</c:v>
                </c:pt>
                <c:pt idx="8">
                  <c:v>58682</c:v>
                </c:pt>
                <c:pt idx="9">
                  <c:v>59607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41-4EFB-BADB-421D841E5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274288"/>
        <c:axId val="1937864528"/>
      </c:barChart>
      <c:catAx>
        <c:axId val="424274288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937864528"/>
        <c:crosses val="autoZero"/>
        <c:auto val="1"/>
        <c:lblAlgn val="ctr"/>
        <c:lblOffset val="100"/>
        <c:noMultiLvlLbl val="0"/>
      </c:catAx>
      <c:valAx>
        <c:axId val="1937864528"/>
        <c:scaling>
          <c:orientation val="minMax"/>
          <c:max val="65000"/>
          <c:min val="0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42427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37557024318137"/>
          <c:y val="0.54170763655889376"/>
          <c:w val="6.7720350047896838E-2"/>
          <c:h val="0.2255622510728155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203376938565514E-3"/>
          <c:y val="7.0342135888674287E-2"/>
          <c:w val="0.9893495778826793"/>
          <c:h val="0.925727046501262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 3.3f'!$B$4</c:f>
              <c:strCache>
                <c:ptCount val="1"/>
                <c:pt idx="0">
                  <c:v>Lavere nivå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'F 3.3f'!$A$5:$A$13</c:f>
              <c:strCach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strCache>
            </c:strRef>
          </c:cat>
          <c:val>
            <c:numRef>
              <c:f>'F 3.3f'!$B$5:$B$13</c:f>
              <c:numCache>
                <c:formatCode>#,##0</c:formatCode>
                <c:ptCount val="9"/>
                <c:pt idx="0">
                  <c:v>192428</c:v>
                </c:pt>
                <c:pt idx="1">
                  <c:v>201028</c:v>
                </c:pt>
                <c:pt idx="2">
                  <c:v>205692</c:v>
                </c:pt>
                <c:pt idx="3">
                  <c:v>204935</c:v>
                </c:pt>
                <c:pt idx="4">
                  <c:v>201144</c:v>
                </c:pt>
                <c:pt idx="5">
                  <c:v>198762</c:v>
                </c:pt>
                <c:pt idx="6">
                  <c:v>198844</c:v>
                </c:pt>
                <c:pt idx="7">
                  <c:v>204059</c:v>
                </c:pt>
                <c:pt idx="8">
                  <c:v>197220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0E-406F-A865-3EDAFBE2407C}"/>
            </c:ext>
          </c:extLst>
        </c:ser>
        <c:ser>
          <c:idx val="1"/>
          <c:order val="1"/>
          <c:tx>
            <c:strRef>
              <c:f>'F 3.3f'!$C$4</c:f>
              <c:strCache>
                <c:ptCount val="1"/>
                <c:pt idx="0">
                  <c:v>Høyere nivå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'F 3.3f'!$A$5:$A$13</c:f>
              <c:strCach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strCache>
            </c:strRef>
          </c:cat>
          <c:val>
            <c:numRef>
              <c:f>'F 3.3f'!$C$5:$C$13</c:f>
              <c:numCache>
                <c:formatCode>#,##0</c:formatCode>
                <c:ptCount val="9"/>
                <c:pt idx="0">
                  <c:v>62841</c:v>
                </c:pt>
                <c:pt idx="1">
                  <c:v>65004</c:v>
                </c:pt>
                <c:pt idx="2">
                  <c:v>67194</c:v>
                </c:pt>
                <c:pt idx="3">
                  <c:v>72399</c:v>
                </c:pt>
                <c:pt idx="4">
                  <c:v>76764</c:v>
                </c:pt>
                <c:pt idx="5">
                  <c:v>82568</c:v>
                </c:pt>
                <c:pt idx="6">
                  <c:v>93280</c:v>
                </c:pt>
                <c:pt idx="7">
                  <c:v>100050</c:v>
                </c:pt>
                <c:pt idx="8">
                  <c:v>99794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0E-406F-A865-3EDAFBE24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811999"/>
        <c:axId val="929819983"/>
      </c:barChart>
      <c:catAx>
        <c:axId val="1188811999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929819983"/>
        <c:crosses val="autoZero"/>
        <c:auto val="1"/>
        <c:lblAlgn val="ctr"/>
        <c:lblOffset val="100"/>
        <c:noMultiLvlLbl val="0"/>
      </c:catAx>
      <c:valAx>
        <c:axId val="929819983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2.5855492269592613E-2"/>
              <c:y val="1.57233969654010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188811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230609197523618E-3"/>
          <c:y val="7.0176624980700944E-2"/>
          <c:w val="0.98934617385030954"/>
          <c:h val="0.92590180639184805"/>
        </c:manualLayout>
      </c:layout>
      <c:barChart>
        <c:barDir val="col"/>
        <c:grouping val="clustered"/>
        <c:varyColors val="0"/>
        <c:ser>
          <c:idx val="0"/>
          <c:order val="0"/>
          <c:tx>
            <c:v>Menn</c:v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Lit>
              <c:ptCount val="8"/>
              <c:pt idx="0">
                <c:v>Lærerutdanninger og utdanninger i pedagogikk</c:v>
              </c:pt>
              <c:pt idx="1">
                <c:v>Helse-, sosial- og idrettsfag</c:v>
              </c:pt>
              <c:pt idx="2">
                <c:v>Samfunnsfag og juridiske fag</c:v>
              </c:pt>
              <c:pt idx="3">
                <c:v>Naturvitenskapelige fag, håndverksfag og tekniske fag</c:v>
              </c:pt>
              <c:pt idx="4">
                <c:v>Økonomiske og administrative fag</c:v>
              </c:pt>
              <c:pt idx="5">
                <c:v>Allmenne fag</c:v>
              </c:pt>
              <c:pt idx="6">
                <c:v>Samferdsels- og sikkerhetsfag og andre servicefag</c:v>
              </c:pt>
              <c:pt idx="7">
                <c:v>Primærnæringsfag</c:v>
              </c:pt>
            </c:strLit>
          </c:cat>
          <c:val>
            <c:numLit>
              <c:formatCode>General</c:formatCode>
              <c:ptCount val="8"/>
              <c:pt idx="0">
                <c:v>6975</c:v>
              </c:pt>
              <c:pt idx="1">
                <c:v>3733</c:v>
              </c:pt>
              <c:pt idx="2">
                <c:v>5112</c:v>
              </c:pt>
              <c:pt idx="3">
                <c:v>13735</c:v>
              </c:pt>
              <c:pt idx="4">
                <c:v>6097</c:v>
              </c:pt>
              <c:pt idx="5">
                <c:v>2322</c:v>
              </c:pt>
              <c:pt idx="6">
                <c:v>1085</c:v>
              </c:pt>
              <c:pt idx="7">
                <c:v>166</c:v>
              </c:pt>
            </c:numLit>
          </c:val>
          <c:extLst>
            <c:ext xmlns:c16="http://schemas.microsoft.com/office/drawing/2014/chart" uri="{C3380CC4-5D6E-409C-BE32-E72D297353CC}">
              <c16:uniqueId val="{00000000-7084-4A35-9063-44D3BEF665D9}"/>
            </c:ext>
          </c:extLst>
        </c:ser>
        <c:ser>
          <c:idx val="1"/>
          <c:order val="1"/>
          <c:tx>
            <c:v>Kvinner</c:v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Lit>
              <c:ptCount val="8"/>
              <c:pt idx="0">
                <c:v>Lærerutdanninger og utdanninger i pedagogikk</c:v>
              </c:pt>
              <c:pt idx="1">
                <c:v>Helse-, sosial- og idrettsfag</c:v>
              </c:pt>
              <c:pt idx="2">
                <c:v>Samfunnsfag og juridiske fag</c:v>
              </c:pt>
              <c:pt idx="3">
                <c:v>Naturvitenskapelige fag, håndverksfag og tekniske fag</c:v>
              </c:pt>
              <c:pt idx="4">
                <c:v>Økonomiske og administrative fag</c:v>
              </c:pt>
              <c:pt idx="5">
                <c:v>Allmenne fag</c:v>
              </c:pt>
              <c:pt idx="6">
                <c:v>Samferdsels- og sikkerhetsfag og andre servicefag</c:v>
              </c:pt>
              <c:pt idx="7">
                <c:v>Primærnæringsfag</c:v>
              </c:pt>
            </c:strLit>
          </c:cat>
          <c:val>
            <c:numLit>
              <c:formatCode>General</c:formatCode>
              <c:ptCount val="8"/>
              <c:pt idx="0">
                <c:v>16624</c:v>
              </c:pt>
              <c:pt idx="1">
                <c:v>13776</c:v>
              </c:pt>
              <c:pt idx="2">
                <c:v>9643</c:v>
              </c:pt>
              <c:pt idx="3">
                <c:v>9120</c:v>
              </c:pt>
              <c:pt idx="4">
                <c:v>6801</c:v>
              </c:pt>
              <c:pt idx="5">
                <c:v>3819</c:v>
              </c:pt>
              <c:pt idx="6">
                <c:v>518</c:v>
              </c:pt>
              <c:pt idx="7">
                <c:v>266</c:v>
              </c:pt>
            </c:numLit>
          </c:val>
          <c:extLst>
            <c:ext xmlns:c16="http://schemas.microsoft.com/office/drawing/2014/chart" uri="{C3380CC4-5D6E-409C-BE32-E72D297353CC}">
              <c16:uniqueId val="{00000001-7084-4A35-9063-44D3BEF66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8763727"/>
        <c:axId val="1425968863"/>
      </c:barChart>
      <c:catAx>
        <c:axId val="1428763727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425968863"/>
        <c:crosses val="autoZero"/>
        <c:auto val="1"/>
        <c:lblAlgn val="ctr"/>
        <c:lblOffset val="100"/>
        <c:noMultiLvlLbl val="0"/>
      </c:catAx>
      <c:valAx>
        <c:axId val="1425968863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7.0626975648144491E-2"/>
              <c:y val="1.168929908797714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428763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852977199134275"/>
          <c:y val="0.1811068450039339"/>
          <c:w val="8.2313074375452377E-2"/>
          <c:h val="0.11739530155569439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506510216422123E-2"/>
          <c:y val="9.2832406854036528E-2"/>
          <c:w val="0.8694238432298339"/>
          <c:h val="0.82799020851924321"/>
        </c:manualLayout>
      </c:layout>
      <c:lineChart>
        <c:grouping val="standard"/>
        <c:varyColors val="0"/>
        <c:ser>
          <c:idx val="0"/>
          <c:order val="0"/>
          <c:tx>
            <c:v>Menn</c:v>
          </c:tx>
          <c:spPr>
            <a:ln w="22225" cap="rnd" cmpd="sng" algn="ctr">
              <a:solidFill>
                <a:srgbClr val="1FA138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Lit>
              <c:formatCode>General</c:formatCode>
              <c:ptCount val="11"/>
              <c:pt idx="0">
                <c:v>2013</c:v>
              </c:pt>
              <c:pt idx="1">
                <c:v>2014</c:v>
              </c:pt>
              <c:pt idx="2">
                <c:v>2015</c:v>
              </c:pt>
              <c:pt idx="3">
                <c:v>2016</c:v>
              </c:pt>
              <c:pt idx="4">
                <c:v>2017</c:v>
              </c:pt>
              <c:pt idx="5">
                <c:v>2018</c:v>
              </c:pt>
              <c:pt idx="6">
                <c:v>2019</c:v>
              </c:pt>
              <c:pt idx="7">
                <c:v>2020</c:v>
              </c:pt>
              <c:pt idx="8">
                <c:v>2021</c:v>
              </c:pt>
              <c:pt idx="9">
                <c:v>2022</c:v>
              </c:pt>
              <c:pt idx="10">
                <c:v>2023</c:v>
              </c:pt>
            </c:numLit>
          </c:cat>
          <c:val>
            <c:numLit>
              <c:formatCode>General</c:formatCode>
              <c:ptCount val="11"/>
              <c:pt idx="0">
                <c:v>48200</c:v>
              </c:pt>
              <c:pt idx="1">
                <c:v>49205</c:v>
              </c:pt>
              <c:pt idx="2">
                <c:v>52653</c:v>
              </c:pt>
              <c:pt idx="3">
                <c:v>54761</c:v>
              </c:pt>
              <c:pt idx="4">
                <c:v>56043</c:v>
              </c:pt>
              <c:pt idx="5">
                <c:v>58718</c:v>
              </c:pt>
              <c:pt idx="6">
                <c:v>56629</c:v>
              </c:pt>
              <c:pt idx="7">
                <c:v>61311</c:v>
              </c:pt>
              <c:pt idx="8">
                <c:v>62356</c:v>
              </c:pt>
              <c:pt idx="9">
                <c:v>54225</c:v>
              </c:pt>
              <c:pt idx="10">
                <c:v>54091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181-470F-8F0A-6BF1EAA147FB}"/>
            </c:ext>
          </c:extLst>
        </c:ser>
        <c:ser>
          <c:idx val="1"/>
          <c:order val="1"/>
          <c:tx>
            <c:v>Kvinner</c:v>
          </c:tx>
          <c:spPr>
            <a:ln w="22225" cap="rnd" cmpd="sng" algn="ctr">
              <a:solidFill>
                <a:srgbClr val="005444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Lit>
              <c:formatCode>General</c:formatCode>
              <c:ptCount val="11"/>
              <c:pt idx="0">
                <c:v>2013</c:v>
              </c:pt>
              <c:pt idx="1">
                <c:v>2014</c:v>
              </c:pt>
              <c:pt idx="2">
                <c:v>2015</c:v>
              </c:pt>
              <c:pt idx="3">
                <c:v>2016</c:v>
              </c:pt>
              <c:pt idx="4">
                <c:v>2017</c:v>
              </c:pt>
              <c:pt idx="5">
                <c:v>2018</c:v>
              </c:pt>
              <c:pt idx="6">
                <c:v>2019</c:v>
              </c:pt>
              <c:pt idx="7">
                <c:v>2020</c:v>
              </c:pt>
              <c:pt idx="8">
                <c:v>2021</c:v>
              </c:pt>
              <c:pt idx="9">
                <c:v>2022</c:v>
              </c:pt>
              <c:pt idx="10">
                <c:v>2023</c:v>
              </c:pt>
            </c:numLit>
          </c:cat>
          <c:val>
            <c:numLit>
              <c:formatCode>General</c:formatCode>
              <c:ptCount val="11"/>
              <c:pt idx="0">
                <c:v>68959</c:v>
              </c:pt>
              <c:pt idx="1">
                <c:v>70709</c:v>
              </c:pt>
              <c:pt idx="2">
                <c:v>75276</c:v>
              </c:pt>
              <c:pt idx="3">
                <c:v>77260</c:v>
              </c:pt>
              <c:pt idx="4">
                <c:v>79544</c:v>
              </c:pt>
              <c:pt idx="5">
                <c:v>83286</c:v>
              </c:pt>
              <c:pt idx="6">
                <c:v>82103</c:v>
              </c:pt>
              <c:pt idx="7">
                <c:v>89473</c:v>
              </c:pt>
              <c:pt idx="8">
                <c:v>91732</c:v>
              </c:pt>
              <c:pt idx="9">
                <c:v>80729</c:v>
              </c:pt>
              <c:pt idx="10">
                <c:v>81889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181-470F-8F0A-6BF1EAA147FB}"/>
            </c:ext>
          </c:extLst>
        </c:ser>
        <c:ser>
          <c:idx val="2"/>
          <c:order val="2"/>
          <c:tx>
            <c:v>Totalt</c:v>
          </c:tx>
          <c:spPr>
            <a:ln w="22225" cap="rnd" cmpd="sng" algn="ctr">
              <a:solidFill>
                <a:srgbClr val="95C7ED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Lit>
              <c:formatCode>General</c:formatCode>
              <c:ptCount val="11"/>
              <c:pt idx="0">
                <c:v>2013</c:v>
              </c:pt>
              <c:pt idx="1">
                <c:v>2014</c:v>
              </c:pt>
              <c:pt idx="2">
                <c:v>2015</c:v>
              </c:pt>
              <c:pt idx="3">
                <c:v>2016</c:v>
              </c:pt>
              <c:pt idx="4">
                <c:v>2017</c:v>
              </c:pt>
              <c:pt idx="5">
                <c:v>2018</c:v>
              </c:pt>
              <c:pt idx="6">
                <c:v>2019</c:v>
              </c:pt>
              <c:pt idx="7">
                <c:v>2020</c:v>
              </c:pt>
              <c:pt idx="8">
                <c:v>2021</c:v>
              </c:pt>
              <c:pt idx="9">
                <c:v>2022</c:v>
              </c:pt>
              <c:pt idx="10">
                <c:v>2023</c:v>
              </c:pt>
            </c:numLit>
          </c:cat>
          <c:val>
            <c:numLit>
              <c:formatCode>General</c:formatCode>
              <c:ptCount val="11"/>
              <c:pt idx="0">
                <c:v>117159</c:v>
              </c:pt>
              <c:pt idx="1">
                <c:v>119914</c:v>
              </c:pt>
              <c:pt idx="2">
                <c:v>127929</c:v>
              </c:pt>
              <c:pt idx="3">
                <c:v>132021</c:v>
              </c:pt>
              <c:pt idx="4">
                <c:v>135587</c:v>
              </c:pt>
              <c:pt idx="5">
                <c:v>142004</c:v>
              </c:pt>
              <c:pt idx="6">
                <c:v>138732</c:v>
              </c:pt>
              <c:pt idx="7">
                <c:v>150784</c:v>
              </c:pt>
              <c:pt idx="8">
                <c:v>154088</c:v>
              </c:pt>
              <c:pt idx="9">
                <c:v>134954</c:v>
              </c:pt>
              <c:pt idx="10">
                <c:v>135980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181-470F-8F0A-6BF1EAA14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919856"/>
        <c:axId val="425919528"/>
      </c:lineChart>
      <c:catAx>
        <c:axId val="425919856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425919528"/>
        <c:crosses val="autoZero"/>
        <c:auto val="1"/>
        <c:lblAlgn val="ctr"/>
        <c:lblOffset val="100"/>
        <c:noMultiLvlLbl val="0"/>
      </c:catAx>
      <c:valAx>
        <c:axId val="425919528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Antall</a:t>
                </a:r>
              </a:p>
            </c:rich>
          </c:tx>
          <c:layout>
            <c:manualLayout>
              <c:xMode val="edge"/>
              <c:yMode val="edge"/>
              <c:x val="8.8202866593164279E-3"/>
              <c:y val="1.56862745098039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425919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271546734224788"/>
          <c:y val="0.26346970889063731"/>
          <c:w val="0.1246925490327668"/>
          <c:h val="0.20127427222659322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230609197523618E-3"/>
          <c:y val="7.0176624980700944E-2"/>
          <c:w val="0.98934617385030954"/>
          <c:h val="0.92590180639184805"/>
        </c:manualLayout>
      </c:layout>
      <c:barChart>
        <c:barDir val="col"/>
        <c:grouping val="clustered"/>
        <c:varyColors val="0"/>
        <c:ser>
          <c:idx val="0"/>
          <c:order val="0"/>
          <c:tx>
            <c:v>Antall</c:v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Lit>
              <c:ptCount val="27"/>
              <c:pt idx="0">
                <c:v>Arkitektur- og designhøgskolen i Oslo</c:v>
              </c:pt>
              <c:pt idx="1">
                <c:v>Ansgar høyskole</c:v>
              </c:pt>
              <c:pt idx="2">
                <c:v>Dronning Mauds Minne Høgskole for barnehagelærerutdanning</c:v>
              </c:pt>
              <c:pt idx="3">
                <c:v>Fjellhaug Internasjonale Høgskole</c:v>
              </c:pt>
              <c:pt idx="4">
                <c:v>Høgskolen i Molde, Vitenskapelig høgskole i logistikk</c:v>
              </c:pt>
              <c:pt idx="5">
                <c:v>Høgskolen i Innlandet</c:v>
              </c:pt>
              <c:pt idx="6">
                <c:v>Høgskolen i Østfold</c:v>
              </c:pt>
              <c:pt idx="7">
                <c:v>Høgskulen på Vestlandet</c:v>
              </c:pt>
              <c:pt idx="8">
                <c:v>Høgskulen i Volda</c:v>
              </c:pt>
              <c:pt idx="9">
                <c:v>Lovisenberg diakonale høgskole</c:v>
              </c:pt>
              <c:pt idx="10">
                <c:v>MF vitenskapelig høyskole</c:v>
              </c:pt>
              <c:pt idx="11">
                <c:v>Norges Handelshøyskole</c:v>
              </c:pt>
              <c:pt idx="12">
                <c:v>Norges idrettshøgskole</c:v>
              </c:pt>
              <c:pt idx="13">
                <c:v>NLA Høgskolen</c:v>
              </c:pt>
              <c:pt idx="14">
                <c:v>Norges miljø- og biovitenskapelige universitet</c:v>
              </c:pt>
              <c:pt idx="15">
                <c:v>Nord universitet</c:v>
              </c:pt>
              <c:pt idx="16">
                <c:v>Norges teknisk-naturvitenskapelige universitet</c:v>
              </c:pt>
              <c:pt idx="17">
                <c:v>OsloMet - storbyuniversitetet</c:v>
              </c:pt>
              <c:pt idx="18">
                <c:v>Politihøgskolen</c:v>
              </c:pt>
              <c:pt idx="19">
                <c:v>Sámi allaskuvla / Sámi University of Applied Sciences</c:v>
              </c:pt>
              <c:pt idx="20">
                <c:v>Universitetet i Agder</c:v>
              </c:pt>
              <c:pt idx="21">
                <c:v>Universitetet i Bergen</c:v>
              </c:pt>
              <c:pt idx="22">
                <c:v>Universitetet i Oslo</c:v>
              </c:pt>
              <c:pt idx="23">
                <c:v>Universitetet i Stavanger</c:v>
              </c:pt>
              <c:pt idx="24">
                <c:v>UiT Norges arktiske universitet</c:v>
              </c:pt>
              <c:pt idx="25">
                <c:v>Universitetet i Sørøst-Norge</c:v>
              </c:pt>
              <c:pt idx="26">
                <c:v>VID vitenskapelige høgskole</c:v>
              </c:pt>
            </c:strLit>
          </c:cat>
          <c:val>
            <c:numLit>
              <c:formatCode>General</c:formatCode>
              <c:ptCount val="27"/>
              <c:pt idx="0">
                <c:v>47</c:v>
              </c:pt>
              <c:pt idx="1">
                <c:v>-60</c:v>
              </c:pt>
              <c:pt idx="2">
                <c:v>-131</c:v>
              </c:pt>
              <c:pt idx="3">
                <c:v>25</c:v>
              </c:pt>
              <c:pt idx="4">
                <c:v>409</c:v>
              </c:pt>
              <c:pt idx="5">
                <c:v>-712</c:v>
              </c:pt>
              <c:pt idx="6">
                <c:v>-682</c:v>
              </c:pt>
              <c:pt idx="7">
                <c:v>-248</c:v>
              </c:pt>
              <c:pt idx="8">
                <c:v>-39</c:v>
              </c:pt>
              <c:pt idx="9">
                <c:v>100</c:v>
              </c:pt>
              <c:pt idx="10">
                <c:v>-11</c:v>
              </c:pt>
              <c:pt idx="11">
                <c:v>97</c:v>
              </c:pt>
              <c:pt idx="12">
                <c:v>188</c:v>
              </c:pt>
              <c:pt idx="13">
                <c:v>159</c:v>
              </c:pt>
              <c:pt idx="14">
                <c:v>971</c:v>
              </c:pt>
              <c:pt idx="15">
                <c:v>-302</c:v>
              </c:pt>
              <c:pt idx="16">
                <c:v>457</c:v>
              </c:pt>
              <c:pt idx="17">
                <c:v>729</c:v>
              </c:pt>
              <c:pt idx="18">
                <c:v>251</c:v>
              </c:pt>
              <c:pt idx="19">
                <c:v>20</c:v>
              </c:pt>
              <c:pt idx="20">
                <c:v>-131</c:v>
              </c:pt>
              <c:pt idx="21">
                <c:v>-49</c:v>
              </c:pt>
              <c:pt idx="22">
                <c:v>1229</c:v>
              </c:pt>
              <c:pt idx="23">
                <c:v>-343</c:v>
              </c:pt>
              <c:pt idx="24">
                <c:v>542</c:v>
              </c:pt>
              <c:pt idx="25">
                <c:v>-987</c:v>
              </c:pt>
              <c:pt idx="26">
                <c:v>-503</c:v>
              </c:pt>
            </c:numLit>
          </c:val>
          <c:extLst>
            <c:ext xmlns:c16="http://schemas.microsoft.com/office/drawing/2014/chart" uri="{C3380CC4-5D6E-409C-BE32-E72D297353CC}">
              <c16:uniqueId val="{00000000-BBAC-4390-A85F-62AEAED6D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8223960"/>
        <c:axId val="548221664"/>
      </c:barChart>
      <c:lineChart>
        <c:grouping val="standard"/>
        <c:varyColors val="0"/>
        <c:ser>
          <c:idx val="1"/>
          <c:order val="1"/>
          <c:tx>
            <c:v>Prosent</c:v>
          </c:tx>
          <c:spPr>
            <a:ln w="22225" cap="rnd" cmpd="sng" algn="ctr">
              <a:solidFill>
                <a:srgbClr val="005444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Lit>
              <c:ptCount val="27"/>
              <c:pt idx="0">
                <c:v>Arkitektur- og designhøgskolen i Oslo</c:v>
              </c:pt>
              <c:pt idx="1">
                <c:v>Ansgar høyskole</c:v>
              </c:pt>
              <c:pt idx="2">
                <c:v>Dronning Mauds Minne Høgskole for barnehagelærerutdanning</c:v>
              </c:pt>
              <c:pt idx="3">
                <c:v>Fjellhaug Internasjonale Høgskole</c:v>
              </c:pt>
              <c:pt idx="4">
                <c:v>Høgskolen i Molde, Vitenskapelig høgskole i logistikk</c:v>
              </c:pt>
              <c:pt idx="5">
                <c:v>Høgskolen i Innlandet</c:v>
              </c:pt>
              <c:pt idx="6">
                <c:v>Høgskolen i Østfold</c:v>
              </c:pt>
              <c:pt idx="7">
                <c:v>Høgskulen på Vestlandet</c:v>
              </c:pt>
              <c:pt idx="8">
                <c:v>Høgskulen i Volda</c:v>
              </c:pt>
              <c:pt idx="9">
                <c:v>Lovisenberg diakonale høgskole</c:v>
              </c:pt>
              <c:pt idx="10">
                <c:v>MF vitenskapelig høyskole</c:v>
              </c:pt>
              <c:pt idx="11">
                <c:v>Norges Handelshøyskole</c:v>
              </c:pt>
              <c:pt idx="12">
                <c:v>Norges idrettshøgskole</c:v>
              </c:pt>
              <c:pt idx="13">
                <c:v>NLA Høgskolen</c:v>
              </c:pt>
              <c:pt idx="14">
                <c:v>Norges miljø- og biovitenskapelige universitet</c:v>
              </c:pt>
              <c:pt idx="15">
                <c:v>Nord universitet</c:v>
              </c:pt>
              <c:pt idx="16">
                <c:v>Norges teknisk-naturvitenskapelige universitet</c:v>
              </c:pt>
              <c:pt idx="17">
                <c:v>OsloMet - storbyuniversitetet</c:v>
              </c:pt>
              <c:pt idx="18">
                <c:v>Politihøgskolen</c:v>
              </c:pt>
              <c:pt idx="19">
                <c:v>Sámi allaskuvla / Sámi University of Applied Sciences</c:v>
              </c:pt>
              <c:pt idx="20">
                <c:v>Universitetet i Agder</c:v>
              </c:pt>
              <c:pt idx="21">
                <c:v>Universitetet i Bergen</c:v>
              </c:pt>
              <c:pt idx="22">
                <c:v>Universitetet i Oslo</c:v>
              </c:pt>
              <c:pt idx="23">
                <c:v>Universitetet i Stavanger</c:v>
              </c:pt>
              <c:pt idx="24">
                <c:v>UiT Norges arktiske universitet</c:v>
              </c:pt>
              <c:pt idx="25">
                <c:v>Universitetet i Sørøst-Norge</c:v>
              </c:pt>
              <c:pt idx="26">
                <c:v>VID vitenskapelige høgskole</c:v>
              </c:pt>
            </c:strLit>
          </c:cat>
          <c:val>
            <c:numLit>
              <c:formatCode>General</c:formatCode>
              <c:ptCount val="27"/>
              <c:pt idx="0">
                <c:v>3.4000000000000002E-2</c:v>
              </c:pt>
              <c:pt idx="1">
                <c:v>-0.16400000000000001</c:v>
              </c:pt>
              <c:pt idx="2">
                <c:v>-0.314</c:v>
              </c:pt>
              <c:pt idx="3">
                <c:v>0.20200000000000001</c:v>
              </c:pt>
              <c:pt idx="4">
                <c:v>0.30099999999999999</c:v>
              </c:pt>
              <c:pt idx="5">
                <c:v>-7.9000000000000001E-2</c:v>
              </c:pt>
              <c:pt idx="6">
                <c:v>-0.187</c:v>
              </c:pt>
              <c:pt idx="7">
                <c:v>-3.4000000000000002E-2</c:v>
              </c:pt>
              <c:pt idx="8">
                <c:v>-3.4000000000000002E-2</c:v>
              </c:pt>
              <c:pt idx="9">
                <c:v>0.16300000000000001</c:v>
              </c:pt>
              <c:pt idx="10">
                <c:v>-6.7000000000000004E-2</c:v>
              </c:pt>
              <c:pt idx="11">
                <c:v>4.7E-2</c:v>
              </c:pt>
              <c:pt idx="12">
                <c:v>0.184</c:v>
              </c:pt>
              <c:pt idx="13">
                <c:v>0.13500000000000001</c:v>
              </c:pt>
              <c:pt idx="14">
                <c:v>0.36499999999999999</c:v>
              </c:pt>
              <c:pt idx="15">
                <c:v>-6.7000000000000004E-2</c:v>
              </c:pt>
              <c:pt idx="16">
                <c:v>1.9E-2</c:v>
              </c:pt>
              <c:pt idx="17">
                <c:v>5.3999999999999999E-2</c:v>
              </c:pt>
              <c:pt idx="18">
                <c:v>0.123</c:v>
              </c:pt>
              <c:pt idx="19">
                <c:v>0.71399999999999997</c:v>
              </c:pt>
              <c:pt idx="20">
                <c:v>-2.1000000000000001E-2</c:v>
              </c:pt>
              <c:pt idx="21">
                <c:v>-5.0000000000000001E-3</c:v>
              </c:pt>
              <c:pt idx="22">
                <c:v>7.0999999999999994E-2</c:v>
              </c:pt>
              <c:pt idx="23">
                <c:v>-5.6000000000000001E-2</c:v>
              </c:pt>
              <c:pt idx="24">
                <c:v>6.7000000000000004E-2</c:v>
              </c:pt>
              <c:pt idx="25">
                <c:v>-0.126</c:v>
              </c:pt>
              <c:pt idx="26">
                <c:v>-0.188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BAC-4390-A85F-62AEAED6D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225272"/>
        <c:axId val="548224288"/>
      </c:lineChart>
      <c:catAx>
        <c:axId val="548223960"/>
        <c:scaling>
          <c:orientation val="minMax"/>
        </c:scaling>
        <c:delete val="1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48221664"/>
        <c:crosses val="autoZero"/>
        <c:auto val="1"/>
        <c:lblAlgn val="ctr"/>
        <c:lblOffset val="100"/>
        <c:noMultiLvlLbl val="0"/>
      </c:catAx>
      <c:valAx>
        <c:axId val="548221664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Antall</a:t>
                </a:r>
              </a:p>
            </c:rich>
          </c:tx>
          <c:layout>
            <c:manualLayout>
              <c:xMode val="edge"/>
              <c:yMode val="edge"/>
              <c:x val="8.8202866593164279E-3"/>
              <c:y val="1.56862745098039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548223960"/>
        <c:crosses val="autoZero"/>
        <c:crossBetween val="between"/>
      </c:valAx>
      <c:valAx>
        <c:axId val="5482242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548225272"/>
        <c:crosses val="max"/>
        <c:crossBetween val="between"/>
      </c:valAx>
      <c:catAx>
        <c:axId val="548225272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548224288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585240947445671"/>
          <c:y val="0.57732283464566925"/>
          <c:w val="9.5970952348905111E-2"/>
          <c:h val="8.5917149031994808E-2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 rot="-5400000" vert="horz"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230609197523618E-3"/>
          <c:y val="7.0176624980700944E-2"/>
          <c:w val="0.98934617385030954"/>
          <c:h val="0.92590180639184805"/>
        </c:manualLayout>
      </c:layout>
      <c:barChart>
        <c:barDir val="col"/>
        <c:grouping val="clustered"/>
        <c:varyColors val="0"/>
        <c:ser>
          <c:idx val="0"/>
          <c:order val="0"/>
          <c:tx>
            <c:v>Antall</c:v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Lit>
              <c:ptCount val="27"/>
              <c:pt idx="0">
                <c:v>Sámi allaskuvla / Sámi University of Applied Sciences</c:v>
              </c:pt>
              <c:pt idx="1">
                <c:v>Norges miljø- og biovitenskapelige universitet</c:v>
              </c:pt>
              <c:pt idx="2">
                <c:v>Høgskolen i Molde, Vitenskapelig høgskole i logistikk</c:v>
              </c:pt>
              <c:pt idx="3">
                <c:v>Fjellhaug Internasjonale Høgskole</c:v>
              </c:pt>
              <c:pt idx="4">
                <c:v>Norges idrettshøgskole</c:v>
              </c:pt>
              <c:pt idx="5">
                <c:v>Lovisenberg diakonale høgskole</c:v>
              </c:pt>
              <c:pt idx="6">
                <c:v>NLA Høgskolen</c:v>
              </c:pt>
              <c:pt idx="7">
                <c:v>Politihøgskolen</c:v>
              </c:pt>
              <c:pt idx="8">
                <c:v>Universitetet i Oslo</c:v>
              </c:pt>
              <c:pt idx="9">
                <c:v>UiT Norges arktiske universitet</c:v>
              </c:pt>
              <c:pt idx="10">
                <c:v>OsloMet - storbyuniversitetet</c:v>
              </c:pt>
              <c:pt idx="11">
                <c:v>Norges Handelshøyskole</c:v>
              </c:pt>
              <c:pt idx="12">
                <c:v>Arkitektur- og designhøgskolen i Oslo</c:v>
              </c:pt>
              <c:pt idx="13">
                <c:v>Norges teknisk-naturvitenskapelige universitet</c:v>
              </c:pt>
              <c:pt idx="14">
                <c:v>Universitetet i Bergen</c:v>
              </c:pt>
              <c:pt idx="15">
                <c:v>Universitetet i Agder</c:v>
              </c:pt>
              <c:pt idx="16">
                <c:v>Høgskulen på Vestlandet</c:v>
              </c:pt>
              <c:pt idx="17">
                <c:v>Høgskulen i Volda</c:v>
              </c:pt>
              <c:pt idx="18">
                <c:v>Universitetet i Stavanger</c:v>
              </c:pt>
              <c:pt idx="19">
                <c:v>MF vitenskapelig høyskole</c:v>
              </c:pt>
              <c:pt idx="20">
                <c:v>Nord universitet</c:v>
              </c:pt>
              <c:pt idx="21">
                <c:v>Høgskolen i Innlandet</c:v>
              </c:pt>
              <c:pt idx="22">
                <c:v>Universitetet i Sørøst-Norge</c:v>
              </c:pt>
              <c:pt idx="23">
                <c:v>Ansgar høyskole</c:v>
              </c:pt>
              <c:pt idx="24">
                <c:v>Høgskolen i Østfold</c:v>
              </c:pt>
              <c:pt idx="25">
                <c:v>VID vitenskapelige høgskole</c:v>
              </c:pt>
              <c:pt idx="26">
                <c:v>Dronning Mauds Minne Høgskole for barnehagelærerutdanning</c:v>
              </c:pt>
            </c:strLit>
          </c:cat>
          <c:val>
            <c:numLit>
              <c:formatCode>General</c:formatCode>
              <c:ptCount val="27"/>
              <c:pt idx="0">
                <c:v>48</c:v>
              </c:pt>
              <c:pt idx="1">
                <c:v>3631</c:v>
              </c:pt>
              <c:pt idx="2">
                <c:v>1768</c:v>
              </c:pt>
              <c:pt idx="3">
                <c:v>149</c:v>
              </c:pt>
              <c:pt idx="4">
                <c:v>1212</c:v>
              </c:pt>
              <c:pt idx="5">
                <c:v>713</c:v>
              </c:pt>
              <c:pt idx="6">
                <c:v>1341</c:v>
              </c:pt>
              <c:pt idx="7">
                <c:v>2284</c:v>
              </c:pt>
              <c:pt idx="8">
                <c:v>18495</c:v>
              </c:pt>
              <c:pt idx="9">
                <c:v>8657</c:v>
              </c:pt>
              <c:pt idx="10">
                <c:v>14188</c:v>
              </c:pt>
              <c:pt idx="11">
                <c:v>2170</c:v>
              </c:pt>
              <c:pt idx="12">
                <c:v>1446</c:v>
              </c:pt>
              <c:pt idx="13">
                <c:v>23981</c:v>
              </c:pt>
              <c:pt idx="14">
                <c:v>10569</c:v>
              </c:pt>
              <c:pt idx="15">
                <c:v>6112</c:v>
              </c:pt>
              <c:pt idx="16">
                <c:v>7031</c:v>
              </c:pt>
              <c:pt idx="17">
                <c:v>1092</c:v>
              </c:pt>
              <c:pt idx="18">
                <c:v>5812</c:v>
              </c:pt>
              <c:pt idx="19">
                <c:v>153</c:v>
              </c:pt>
              <c:pt idx="20">
                <c:v>4219</c:v>
              </c:pt>
              <c:pt idx="21">
                <c:v>8308</c:v>
              </c:pt>
              <c:pt idx="22">
                <c:v>6868</c:v>
              </c:pt>
              <c:pt idx="23">
                <c:v>305</c:v>
              </c:pt>
              <c:pt idx="24">
                <c:v>2964</c:v>
              </c:pt>
              <c:pt idx="25">
                <c:v>2178</c:v>
              </c:pt>
              <c:pt idx="26">
                <c:v>286</c:v>
              </c:pt>
            </c:numLit>
          </c:val>
          <c:extLst>
            <c:ext xmlns:c16="http://schemas.microsoft.com/office/drawing/2014/chart" uri="{C3380CC4-5D6E-409C-BE32-E72D297353CC}">
              <c16:uniqueId val="{00000000-E6CB-4397-B6A1-111D7C9DF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8016624"/>
        <c:axId val="708017608"/>
      </c:barChart>
      <c:lineChart>
        <c:grouping val="standard"/>
        <c:varyColors val="0"/>
        <c:ser>
          <c:idx val="1"/>
          <c:order val="1"/>
          <c:tx>
            <c:v>Prosent</c:v>
          </c:tx>
          <c:spPr>
            <a:ln w="22225" cap="rnd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7"/>
              <c:pt idx="0">
                <c:v>Sámi allaskuvla / Sámi University of Applied Sciences</c:v>
              </c:pt>
              <c:pt idx="1">
                <c:v>Norges miljø- og biovitenskapelige universitet</c:v>
              </c:pt>
              <c:pt idx="2">
                <c:v>Høgskolen i Molde, Vitenskapelig høgskole i logistikk</c:v>
              </c:pt>
              <c:pt idx="3">
                <c:v>Fjellhaug Internasjonale Høgskole</c:v>
              </c:pt>
              <c:pt idx="4">
                <c:v>Norges idrettshøgskole</c:v>
              </c:pt>
              <c:pt idx="5">
                <c:v>Lovisenberg diakonale høgskole</c:v>
              </c:pt>
              <c:pt idx="6">
                <c:v>NLA Høgskolen</c:v>
              </c:pt>
              <c:pt idx="7">
                <c:v>Politihøgskolen</c:v>
              </c:pt>
              <c:pt idx="8">
                <c:v>Universitetet i Oslo</c:v>
              </c:pt>
              <c:pt idx="9">
                <c:v>UiT Norges arktiske universitet</c:v>
              </c:pt>
              <c:pt idx="10">
                <c:v>OsloMet - storbyuniversitetet</c:v>
              </c:pt>
              <c:pt idx="11">
                <c:v>Norges Handelshøyskole</c:v>
              </c:pt>
              <c:pt idx="12">
                <c:v>Arkitektur- og designhøgskolen i Oslo</c:v>
              </c:pt>
              <c:pt idx="13">
                <c:v>Norges teknisk-naturvitenskapelige universitet</c:v>
              </c:pt>
              <c:pt idx="14">
                <c:v>Universitetet i Bergen</c:v>
              </c:pt>
              <c:pt idx="15">
                <c:v>Universitetet i Agder</c:v>
              </c:pt>
              <c:pt idx="16">
                <c:v>Høgskulen på Vestlandet</c:v>
              </c:pt>
              <c:pt idx="17">
                <c:v>Høgskulen i Volda</c:v>
              </c:pt>
              <c:pt idx="18">
                <c:v>Universitetet i Stavanger</c:v>
              </c:pt>
              <c:pt idx="19">
                <c:v>MF vitenskapelig høyskole</c:v>
              </c:pt>
              <c:pt idx="20">
                <c:v>Nord universitet</c:v>
              </c:pt>
              <c:pt idx="21">
                <c:v>Høgskolen i Innlandet</c:v>
              </c:pt>
              <c:pt idx="22">
                <c:v>Universitetet i Sørøst-Norge</c:v>
              </c:pt>
              <c:pt idx="23">
                <c:v>Ansgar høyskole</c:v>
              </c:pt>
              <c:pt idx="24">
                <c:v>Høgskolen i Østfold</c:v>
              </c:pt>
              <c:pt idx="25">
                <c:v>VID vitenskapelige høgskole</c:v>
              </c:pt>
              <c:pt idx="26">
                <c:v>Dronning Mauds Minne Høgskole for barnehagelærerutdanning</c:v>
              </c:pt>
            </c:strLit>
          </c:cat>
          <c:val>
            <c:numLit>
              <c:formatCode>General</c:formatCode>
              <c:ptCount val="27"/>
              <c:pt idx="0">
                <c:v>0.71399999999999997</c:v>
              </c:pt>
              <c:pt idx="1">
                <c:v>0.36499999999999999</c:v>
              </c:pt>
              <c:pt idx="2">
                <c:v>0.30099999999999999</c:v>
              </c:pt>
              <c:pt idx="3">
                <c:v>0.20200000000000001</c:v>
              </c:pt>
              <c:pt idx="4">
                <c:v>0.184</c:v>
              </c:pt>
              <c:pt idx="5">
                <c:v>0.16300000000000001</c:v>
              </c:pt>
              <c:pt idx="6">
                <c:v>0.13500000000000001</c:v>
              </c:pt>
              <c:pt idx="7">
                <c:v>0.123</c:v>
              </c:pt>
              <c:pt idx="8">
                <c:v>7.0999999999999994E-2</c:v>
              </c:pt>
              <c:pt idx="9">
                <c:v>6.7000000000000004E-2</c:v>
              </c:pt>
              <c:pt idx="10">
                <c:v>5.3999999999999999E-2</c:v>
              </c:pt>
              <c:pt idx="11">
                <c:v>4.7E-2</c:v>
              </c:pt>
              <c:pt idx="12">
                <c:v>3.4000000000000002E-2</c:v>
              </c:pt>
              <c:pt idx="13">
                <c:v>1.9E-2</c:v>
              </c:pt>
              <c:pt idx="14">
                <c:v>-5.0000000000000001E-3</c:v>
              </c:pt>
              <c:pt idx="15">
                <c:v>-2.1000000000000001E-2</c:v>
              </c:pt>
              <c:pt idx="16">
                <c:v>-3.4000000000000002E-2</c:v>
              </c:pt>
              <c:pt idx="17">
                <c:v>-3.4000000000000002E-2</c:v>
              </c:pt>
              <c:pt idx="18">
                <c:v>-5.6000000000000001E-2</c:v>
              </c:pt>
              <c:pt idx="19">
                <c:v>-6.7000000000000004E-2</c:v>
              </c:pt>
              <c:pt idx="20">
                <c:v>-6.7000000000000004E-2</c:v>
              </c:pt>
              <c:pt idx="21">
                <c:v>-7.9000000000000001E-2</c:v>
              </c:pt>
              <c:pt idx="22">
                <c:v>-0.126</c:v>
              </c:pt>
              <c:pt idx="23">
                <c:v>-0.16400000000000001</c:v>
              </c:pt>
              <c:pt idx="24">
                <c:v>-0.187</c:v>
              </c:pt>
              <c:pt idx="25">
                <c:v>-0.188</c:v>
              </c:pt>
              <c:pt idx="26">
                <c:v>-0.314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6CB-4397-B6A1-111D7C9DF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942088"/>
        <c:axId val="772941432"/>
      </c:lineChart>
      <c:catAx>
        <c:axId val="708016624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708017608"/>
        <c:crosses val="autoZero"/>
        <c:auto val="1"/>
        <c:lblAlgn val="ctr"/>
        <c:lblOffset val="100"/>
        <c:noMultiLvlLbl val="0"/>
      </c:catAx>
      <c:valAx>
        <c:axId val="708017608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0.15693931334628555"/>
              <c:y val="1.308868719197313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708016624"/>
        <c:crosses val="autoZero"/>
        <c:crossBetween val="between"/>
      </c:valAx>
      <c:valAx>
        <c:axId val="772941432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72942088"/>
        <c:crosses val="max"/>
        <c:crossBetween val="between"/>
      </c:valAx>
      <c:catAx>
        <c:axId val="7729420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72941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191366206399"/>
          <c:y val="0.10116978756884343"/>
          <c:w val="0.12563126747181394"/>
          <c:h val="0.13418284815106216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5218227440738946E-3"/>
          <c:y val="7.0176624980700944E-2"/>
          <c:w val="0.98934772156990747"/>
          <c:h val="0.92590180639184805"/>
        </c:manualLayout>
      </c:layout>
      <c:barChart>
        <c:barDir val="col"/>
        <c:grouping val="clustered"/>
        <c:varyColors val="0"/>
        <c:ser>
          <c:idx val="0"/>
          <c:order val="0"/>
          <c:tx>
            <c:v>Antall</c:v>
          </c:tx>
          <c:spPr>
            <a:solidFill>
              <a:srgbClr val="1FA138"/>
            </a:solidFill>
            <a:ln w="22225">
              <a:noFill/>
            </a:ln>
          </c:spPr>
          <c:invertIfNegative val="0"/>
          <c:cat>
            <c:strLit>
              <c:ptCount val="27"/>
              <c:pt idx="0">
                <c:v>Norges teknisk-naturvitenskapelige universitet</c:v>
              </c:pt>
              <c:pt idx="1">
                <c:v>Universitetet i Oslo</c:v>
              </c:pt>
              <c:pt idx="2">
                <c:v>OsloMet - storbyuniversitetet</c:v>
              </c:pt>
              <c:pt idx="3">
                <c:v>Universitetet i Bergen</c:v>
              </c:pt>
              <c:pt idx="4">
                <c:v>UiT Norges arktiske universitet</c:v>
              </c:pt>
              <c:pt idx="5">
                <c:v>Høgskolen i Innlandet</c:v>
              </c:pt>
              <c:pt idx="6">
                <c:v>Høgskulen på Vestlandet</c:v>
              </c:pt>
              <c:pt idx="7">
                <c:v>Universitetet i Sørøst-Norge</c:v>
              </c:pt>
              <c:pt idx="8">
                <c:v>Universitetet i Stavanger</c:v>
              </c:pt>
              <c:pt idx="9">
                <c:v>Universitetet i Agder</c:v>
              </c:pt>
              <c:pt idx="10">
                <c:v>Nord universitet</c:v>
              </c:pt>
              <c:pt idx="11">
                <c:v>Norges miljø- og biovitenskapelige universitet</c:v>
              </c:pt>
              <c:pt idx="12">
                <c:v>Høgskolen i Østfold</c:v>
              </c:pt>
              <c:pt idx="13">
                <c:v>Politihøgskolen</c:v>
              </c:pt>
              <c:pt idx="14">
                <c:v>VID vitenskapelige høgskole</c:v>
              </c:pt>
              <c:pt idx="15">
                <c:v>Norges Handelshøyskole</c:v>
              </c:pt>
              <c:pt idx="16">
                <c:v>Høgskolen i Molde, Vitenskapelig høgskole i logistikk</c:v>
              </c:pt>
              <c:pt idx="17">
                <c:v>Arkitektur- og designhøgskolen i Oslo</c:v>
              </c:pt>
              <c:pt idx="18">
                <c:v>NLA Høgskolen</c:v>
              </c:pt>
              <c:pt idx="19">
                <c:v>Norges idrettshøgskole</c:v>
              </c:pt>
              <c:pt idx="20">
                <c:v>Høgskulen i Volda</c:v>
              </c:pt>
              <c:pt idx="21">
                <c:v>Lovisenberg diakonale høgskole</c:v>
              </c:pt>
              <c:pt idx="22">
                <c:v>Ansgar høyskole</c:v>
              </c:pt>
              <c:pt idx="23">
                <c:v>Dronning Mauds Minne Høgskole for barnehagelærerutdanning</c:v>
              </c:pt>
              <c:pt idx="24">
                <c:v>MF vitenskapelig høyskole</c:v>
              </c:pt>
              <c:pt idx="25">
                <c:v>Fjellhaug Internasjonale Høgskole</c:v>
              </c:pt>
              <c:pt idx="26">
                <c:v>Sámi allaskuvla / Sámi University of Applied Sciences</c:v>
              </c:pt>
            </c:strLit>
          </c:cat>
          <c:val>
            <c:numLit>
              <c:formatCode>General</c:formatCode>
              <c:ptCount val="27"/>
              <c:pt idx="0">
                <c:v>23981</c:v>
              </c:pt>
              <c:pt idx="1">
                <c:v>18495</c:v>
              </c:pt>
              <c:pt idx="2">
                <c:v>14188</c:v>
              </c:pt>
              <c:pt idx="3">
                <c:v>10569</c:v>
              </c:pt>
              <c:pt idx="4">
                <c:v>8657</c:v>
              </c:pt>
              <c:pt idx="5">
                <c:v>8308</c:v>
              </c:pt>
              <c:pt idx="6">
                <c:v>7031</c:v>
              </c:pt>
              <c:pt idx="7">
                <c:v>6868</c:v>
              </c:pt>
              <c:pt idx="8">
                <c:v>5812</c:v>
              </c:pt>
              <c:pt idx="9">
                <c:v>6112</c:v>
              </c:pt>
              <c:pt idx="10">
                <c:v>4219</c:v>
              </c:pt>
              <c:pt idx="11">
                <c:v>3631</c:v>
              </c:pt>
              <c:pt idx="12">
                <c:v>2964</c:v>
              </c:pt>
              <c:pt idx="13">
                <c:v>2284</c:v>
              </c:pt>
              <c:pt idx="14">
                <c:v>2178</c:v>
              </c:pt>
              <c:pt idx="15">
                <c:v>2170</c:v>
              </c:pt>
              <c:pt idx="16">
                <c:v>1768</c:v>
              </c:pt>
              <c:pt idx="17">
                <c:v>1446</c:v>
              </c:pt>
              <c:pt idx="18">
                <c:v>1341</c:v>
              </c:pt>
              <c:pt idx="19">
                <c:v>1212</c:v>
              </c:pt>
              <c:pt idx="20">
                <c:v>1092</c:v>
              </c:pt>
              <c:pt idx="21">
                <c:v>713</c:v>
              </c:pt>
              <c:pt idx="22">
                <c:v>305</c:v>
              </c:pt>
              <c:pt idx="23">
                <c:v>286</c:v>
              </c:pt>
              <c:pt idx="24">
                <c:v>153</c:v>
              </c:pt>
              <c:pt idx="25">
                <c:v>149</c:v>
              </c:pt>
              <c:pt idx="26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93A1-4A63-A561-4A6E7EAE3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43744"/>
        <c:axId val="183349632"/>
      </c:barChart>
      <c:lineChart>
        <c:grouping val="stacked"/>
        <c:varyColors val="0"/>
        <c:ser>
          <c:idx val="1"/>
          <c:order val="1"/>
          <c:tx>
            <c:v>Prosent</c:v>
          </c:tx>
          <c:spPr>
            <a:ln w="22225" cap="rnd" cmpd="sng" algn="ctr">
              <a:solidFill>
                <a:srgbClr val="00544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strLit>
              <c:ptCount val="27"/>
              <c:pt idx="0">
                <c:v>Norges teknisk-naturvitenskapelige universitet</c:v>
              </c:pt>
              <c:pt idx="1">
                <c:v>Universitetet i Oslo</c:v>
              </c:pt>
              <c:pt idx="2">
                <c:v>OsloMet - storbyuniversitetet</c:v>
              </c:pt>
              <c:pt idx="3">
                <c:v>Universitetet i Bergen</c:v>
              </c:pt>
              <c:pt idx="4">
                <c:v>UiT Norges arktiske universitet</c:v>
              </c:pt>
              <c:pt idx="5">
                <c:v>Høgskolen i Innlandet</c:v>
              </c:pt>
              <c:pt idx="6">
                <c:v>Høgskulen på Vestlandet</c:v>
              </c:pt>
              <c:pt idx="7">
                <c:v>Universitetet i Sørøst-Norge</c:v>
              </c:pt>
              <c:pt idx="8">
                <c:v>Universitetet i Stavanger</c:v>
              </c:pt>
              <c:pt idx="9">
                <c:v>Universitetet i Agder</c:v>
              </c:pt>
              <c:pt idx="10">
                <c:v>Nord universitet</c:v>
              </c:pt>
              <c:pt idx="11">
                <c:v>Norges miljø- og biovitenskapelige universitet</c:v>
              </c:pt>
              <c:pt idx="12">
                <c:v>Høgskolen i Østfold</c:v>
              </c:pt>
              <c:pt idx="13">
                <c:v>Politihøgskolen</c:v>
              </c:pt>
              <c:pt idx="14">
                <c:v>VID vitenskapelige høgskole</c:v>
              </c:pt>
              <c:pt idx="15">
                <c:v>Norges Handelshøyskole</c:v>
              </c:pt>
              <c:pt idx="16">
                <c:v>Høgskolen i Molde, Vitenskapelig høgskole i logistikk</c:v>
              </c:pt>
              <c:pt idx="17">
                <c:v>Arkitektur- og designhøgskolen i Oslo</c:v>
              </c:pt>
              <c:pt idx="18">
                <c:v>NLA Høgskolen</c:v>
              </c:pt>
              <c:pt idx="19">
                <c:v>Norges idrettshøgskole</c:v>
              </c:pt>
              <c:pt idx="20">
                <c:v>Høgskulen i Volda</c:v>
              </c:pt>
              <c:pt idx="21">
                <c:v>Lovisenberg diakonale høgskole</c:v>
              </c:pt>
              <c:pt idx="22">
                <c:v>Ansgar høyskole</c:v>
              </c:pt>
              <c:pt idx="23">
                <c:v>Dronning Mauds Minne Høgskole for barnehagelærerutdanning</c:v>
              </c:pt>
              <c:pt idx="24">
                <c:v>MF vitenskapelig høyskole</c:v>
              </c:pt>
              <c:pt idx="25">
                <c:v>Fjellhaug Internasjonale Høgskole</c:v>
              </c:pt>
              <c:pt idx="26">
                <c:v>Sámi allaskuvla / Sámi University of Applied Sciences</c:v>
              </c:pt>
            </c:strLit>
          </c:cat>
          <c:val>
            <c:numLit>
              <c:formatCode>General</c:formatCode>
              <c:ptCount val="27"/>
              <c:pt idx="0">
                <c:v>1.9E-2</c:v>
              </c:pt>
              <c:pt idx="1">
                <c:v>7.0999999999999994E-2</c:v>
              </c:pt>
              <c:pt idx="2">
                <c:v>5.3999999999999999E-2</c:v>
              </c:pt>
              <c:pt idx="3">
                <c:v>-5.0000000000000001E-3</c:v>
              </c:pt>
              <c:pt idx="4">
                <c:v>6.7000000000000004E-2</c:v>
              </c:pt>
              <c:pt idx="5">
                <c:v>-7.9000000000000001E-2</c:v>
              </c:pt>
              <c:pt idx="6">
                <c:v>-3.4000000000000002E-2</c:v>
              </c:pt>
              <c:pt idx="7">
                <c:v>-0.126</c:v>
              </c:pt>
              <c:pt idx="8">
                <c:v>-5.6000000000000001E-2</c:v>
              </c:pt>
              <c:pt idx="9">
                <c:v>-2.1000000000000001E-2</c:v>
              </c:pt>
              <c:pt idx="10">
                <c:v>-6.7000000000000004E-2</c:v>
              </c:pt>
              <c:pt idx="11">
                <c:v>0.36499999999999999</c:v>
              </c:pt>
              <c:pt idx="12">
                <c:v>-0.187</c:v>
              </c:pt>
              <c:pt idx="13">
                <c:v>0.123</c:v>
              </c:pt>
              <c:pt idx="14">
                <c:v>-0.188</c:v>
              </c:pt>
              <c:pt idx="15">
                <c:v>4.7E-2</c:v>
              </c:pt>
              <c:pt idx="16">
                <c:v>0.30099999999999999</c:v>
              </c:pt>
              <c:pt idx="17">
                <c:v>3.4000000000000002E-2</c:v>
              </c:pt>
              <c:pt idx="18">
                <c:v>0.13500000000000001</c:v>
              </c:pt>
              <c:pt idx="19">
                <c:v>0.184</c:v>
              </c:pt>
              <c:pt idx="20">
                <c:v>-3.4000000000000002E-2</c:v>
              </c:pt>
              <c:pt idx="21">
                <c:v>0.16300000000000001</c:v>
              </c:pt>
              <c:pt idx="22">
                <c:v>-0.16400000000000001</c:v>
              </c:pt>
              <c:pt idx="23">
                <c:v>-0.314</c:v>
              </c:pt>
              <c:pt idx="24">
                <c:v>-6.7000000000000004E-2</c:v>
              </c:pt>
              <c:pt idx="25">
                <c:v>0.20200000000000001</c:v>
              </c:pt>
              <c:pt idx="26">
                <c:v>0.71399999999999997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3A1-4A63-A561-4A6E7EAE3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439832"/>
        <c:axId val="772443768"/>
      </c:lineChart>
      <c:catAx>
        <c:axId val="183343744"/>
        <c:scaling>
          <c:orientation val="minMax"/>
        </c:scaling>
        <c:delete val="1"/>
        <c:axPos val="b"/>
        <c:majorGridlines>
          <c:spPr>
            <a:ln w="12700">
              <a:solidFill>
                <a:srgbClr val="D9D9D9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crossAx val="183349632"/>
        <c:crosses val="autoZero"/>
        <c:auto val="1"/>
        <c:lblAlgn val="ctr"/>
        <c:lblOffset val="0"/>
        <c:noMultiLvlLbl val="0"/>
      </c:catAx>
      <c:valAx>
        <c:axId val="183349632"/>
        <c:scaling>
          <c:orientation val="minMax"/>
        </c:scaling>
        <c:delete val="0"/>
        <c:axPos val="l"/>
        <c:majorGridlines>
          <c:spPr>
            <a:ln w="12700"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Aksetittel</a:t>
                </a:r>
              </a:p>
            </c:rich>
          </c:tx>
          <c:layout>
            <c:manualLayout>
              <c:xMode val="edge"/>
              <c:yMode val="edge"/>
              <c:x val="8.8189606264656318E-3"/>
              <c:y val="1.5686274509803921E-2"/>
            </c:manualLayout>
          </c:layout>
          <c:overlay val="0"/>
        </c:title>
        <c:numFmt formatCode="#\ ###\ ###\ ##0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txPr>
          <a:bodyPr/>
          <a:lstStyle/>
          <a:p>
            <a:pPr>
              <a:defRPr sz="80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83343744"/>
        <c:crosses val="autoZero"/>
        <c:crossBetween val="between"/>
      </c:valAx>
      <c:valAx>
        <c:axId val="772443768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crossAx val="772439832"/>
        <c:crosses val="max"/>
        <c:crossBetween val="between"/>
      </c:valAx>
      <c:catAx>
        <c:axId val="772439832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crossAx val="772443768"/>
        <c:crosses val="max"/>
        <c:auto val="1"/>
        <c:lblAlgn val="ctr"/>
        <c:lblOffset val="100"/>
        <c:noMultiLvlLbl val="0"/>
      </c:catAx>
    </c:plotArea>
    <c:legend>
      <c:legendPos val="r"/>
      <c:overlay val="1"/>
      <c:spPr>
        <a:solidFill>
          <a:srgbClr val="FFFFFF"/>
        </a:solidFill>
        <a:ln w="12700">
          <a:solidFill>
            <a:srgbClr val="D9D9D9"/>
          </a:solidFill>
        </a:ln>
      </c:spPr>
      <c:txPr>
        <a:bodyPr/>
        <a:lstStyle/>
        <a:p>
          <a:pPr algn="l">
            <a:defRPr sz="800" b="0" cap="none">
              <a:solidFill>
                <a:srgbClr val="000000"/>
              </a:solidFill>
              <a:latin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585209335267642E-2"/>
          <c:y val="0.123728074387673"/>
          <c:w val="0.916334336417159"/>
          <c:h val="0.82084774573505737"/>
        </c:manualLayout>
      </c:layout>
      <c:lineChart>
        <c:grouping val="standard"/>
        <c:varyColors val="0"/>
        <c:ser>
          <c:idx val="1"/>
          <c:order val="1"/>
          <c:tx>
            <c:v>Sykepleie</c:v>
          </c:tx>
          <c:spPr>
            <a:ln w="22225" cap="rnd" cmpd="sng" algn="ctr">
              <a:solidFill>
                <a:srgbClr val="1FA138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Lit>
              <c:formatCode>General</c:formatCode>
              <c:ptCount val="10"/>
              <c:pt idx="0">
                <c:v>2014</c:v>
              </c:pt>
              <c:pt idx="1">
                <c:v>2015</c:v>
              </c:pt>
              <c:pt idx="2">
                <c:v>2016</c:v>
              </c:pt>
              <c:pt idx="3">
                <c:v>2017</c:v>
              </c:pt>
              <c:pt idx="4">
                <c:v>2018</c:v>
              </c:pt>
              <c:pt idx="5">
                <c:v>2019</c:v>
              </c:pt>
              <c:pt idx="6">
                <c:v>2020</c:v>
              </c:pt>
              <c:pt idx="7">
                <c:v>2021</c:v>
              </c:pt>
              <c:pt idx="8">
                <c:v>2022</c:v>
              </c:pt>
              <c:pt idx="9">
                <c:v>2023</c:v>
              </c:pt>
            </c:numLit>
          </c:cat>
          <c:val>
            <c:numLit>
              <c:formatCode>General</c:formatCode>
              <c:ptCount val="10"/>
              <c:pt idx="0">
                <c:v>2.3625336927223719</c:v>
              </c:pt>
              <c:pt idx="1">
                <c:v>2.7343508073435081</c:v>
              </c:pt>
              <c:pt idx="2">
                <c:v>3.1597355512902539</c:v>
              </c:pt>
              <c:pt idx="3">
                <c:v>3.3076923076923075</c:v>
              </c:pt>
              <c:pt idx="4">
                <c:v>3.3672424824056302</c:v>
              </c:pt>
              <c:pt idx="5">
                <c:v>2.5992714025500909</c:v>
              </c:pt>
              <c:pt idx="6">
                <c:v>2.7438433589018976</c:v>
              </c:pt>
              <c:pt idx="7">
                <c:v>2.5986394557823131</c:v>
              </c:pt>
              <c:pt idx="8">
                <c:v>1.99902950310559</c:v>
              </c:pt>
              <c:pt idx="9">
                <c:v>1.6838565022421526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5C-47E2-A793-F71DF309FC2F}"/>
            </c:ext>
          </c:extLst>
        </c:ser>
        <c:ser>
          <c:idx val="2"/>
          <c:order val="2"/>
          <c:tx>
            <c:v>Barnehage</c:v>
          </c:tx>
          <c:spPr>
            <a:ln w="22225" cap="rnd" cmpd="sng" algn="ctr">
              <a:solidFill>
                <a:srgbClr val="00544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Lit>
              <c:formatCode>General</c:formatCode>
              <c:ptCount val="10"/>
              <c:pt idx="0">
                <c:v>2014</c:v>
              </c:pt>
              <c:pt idx="1">
                <c:v>2015</c:v>
              </c:pt>
              <c:pt idx="2">
                <c:v>2016</c:v>
              </c:pt>
              <c:pt idx="3">
                <c:v>2017</c:v>
              </c:pt>
              <c:pt idx="4">
                <c:v>2018</c:v>
              </c:pt>
              <c:pt idx="5">
                <c:v>2019</c:v>
              </c:pt>
              <c:pt idx="6">
                <c:v>2020</c:v>
              </c:pt>
              <c:pt idx="7">
                <c:v>2021</c:v>
              </c:pt>
              <c:pt idx="8">
                <c:v>2022</c:v>
              </c:pt>
              <c:pt idx="9">
                <c:v>2023</c:v>
              </c:pt>
            </c:numLit>
          </c:cat>
          <c:val>
            <c:numLit>
              <c:formatCode>General</c:formatCode>
              <c:ptCount val="10"/>
              <c:pt idx="0">
                <c:v>1.2356101304681504</c:v>
              </c:pt>
              <c:pt idx="1">
                <c:v>1.2238294632660829</c:v>
              </c:pt>
              <c:pt idx="2">
                <c:v>1.354759967453214</c:v>
              </c:pt>
              <c:pt idx="3">
                <c:v>1.3782642089093702</c:v>
              </c:pt>
              <c:pt idx="4">
                <c:v>1.6795732911892534</c:v>
              </c:pt>
              <c:pt idx="5">
                <c:v>1.680977054034049</c:v>
              </c:pt>
              <c:pt idx="6">
                <c:v>1.5657992565055763</c:v>
              </c:pt>
              <c:pt idx="7">
                <c:v>1.4371508379888269</c:v>
              </c:pt>
              <c:pt idx="8">
                <c:v>1.1212454212454213</c:v>
              </c:pt>
              <c:pt idx="9">
                <c:v>0.92210602235845651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55C-47E2-A793-F71DF309FC2F}"/>
            </c:ext>
          </c:extLst>
        </c:ser>
        <c:ser>
          <c:idx val="3"/>
          <c:order val="3"/>
          <c:tx>
            <c:v>Grunnskole 1-7</c:v>
          </c:tx>
          <c:spPr>
            <a:ln w="22225" cap="rnd" cmpd="sng" algn="ctr">
              <a:solidFill>
                <a:srgbClr val="95C7ED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Lit>
              <c:formatCode>General</c:formatCode>
              <c:ptCount val="10"/>
              <c:pt idx="0">
                <c:v>2014</c:v>
              </c:pt>
              <c:pt idx="1">
                <c:v>2015</c:v>
              </c:pt>
              <c:pt idx="2">
                <c:v>2016</c:v>
              </c:pt>
              <c:pt idx="3">
                <c:v>2017</c:v>
              </c:pt>
              <c:pt idx="4">
                <c:v>2018</c:v>
              </c:pt>
              <c:pt idx="5">
                <c:v>2019</c:v>
              </c:pt>
              <c:pt idx="6">
                <c:v>2020</c:v>
              </c:pt>
              <c:pt idx="7">
                <c:v>2021</c:v>
              </c:pt>
              <c:pt idx="8">
                <c:v>2022</c:v>
              </c:pt>
              <c:pt idx="9">
                <c:v>2023</c:v>
              </c:pt>
            </c:numLit>
          </c:cat>
          <c:val>
            <c:numLit>
              <c:formatCode>General</c:formatCode>
              <c:ptCount val="10"/>
              <c:pt idx="0">
                <c:v>1.4996960486322188</c:v>
              </c:pt>
              <c:pt idx="1">
                <c:v>1.6975857687420584</c:v>
              </c:pt>
              <c:pt idx="2">
                <c:v>1.5266538214515093</c:v>
              </c:pt>
              <c:pt idx="3">
                <c:v>1.524284763805722</c:v>
              </c:pt>
              <c:pt idx="4">
                <c:v>1.8275862068965518</c:v>
              </c:pt>
              <c:pt idx="5">
                <c:v>1.7111255692908263</c:v>
              </c:pt>
              <c:pt idx="6">
                <c:v>1.6226415094339623</c:v>
              </c:pt>
              <c:pt idx="7">
                <c:v>1.4762833008447043</c:v>
              </c:pt>
              <c:pt idx="8">
                <c:v>1.5319822672577581</c:v>
              </c:pt>
              <c:pt idx="9">
                <c:v>1.1409477521263669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55C-47E2-A793-F71DF309FC2F}"/>
            </c:ext>
          </c:extLst>
        </c:ser>
        <c:ser>
          <c:idx val="4"/>
          <c:order val="4"/>
          <c:tx>
            <c:v>Grunnskole 5-10</c:v>
          </c:tx>
          <c:spPr>
            <a:ln w="22225" cap="rnd" cmpd="sng" algn="ctr">
              <a:solidFill>
                <a:srgbClr val="0063AF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Lit>
              <c:formatCode>General</c:formatCode>
              <c:ptCount val="10"/>
              <c:pt idx="0">
                <c:v>2014</c:v>
              </c:pt>
              <c:pt idx="1">
                <c:v>2015</c:v>
              </c:pt>
              <c:pt idx="2">
                <c:v>2016</c:v>
              </c:pt>
              <c:pt idx="3">
                <c:v>2017</c:v>
              </c:pt>
              <c:pt idx="4">
                <c:v>2018</c:v>
              </c:pt>
              <c:pt idx="5">
                <c:v>2019</c:v>
              </c:pt>
              <c:pt idx="6">
                <c:v>2020</c:v>
              </c:pt>
              <c:pt idx="7">
                <c:v>2021</c:v>
              </c:pt>
              <c:pt idx="8">
                <c:v>2022</c:v>
              </c:pt>
              <c:pt idx="9">
                <c:v>2023</c:v>
              </c:pt>
            </c:numLit>
          </c:cat>
          <c:val>
            <c:numLit>
              <c:formatCode>General</c:formatCode>
              <c:ptCount val="10"/>
              <c:pt idx="0">
                <c:v>1.6954612005856515</c:v>
              </c:pt>
              <c:pt idx="1">
                <c:v>1.7941386704789135</c:v>
              </c:pt>
              <c:pt idx="2">
                <c:v>1.8075577326801959</c:v>
              </c:pt>
              <c:pt idx="3">
                <c:v>1.6885813148788926</c:v>
              </c:pt>
              <c:pt idx="4">
                <c:v>1.7024178549287043</c:v>
              </c:pt>
              <c:pt idx="5">
                <c:v>1.5719402985074626</c:v>
              </c:pt>
              <c:pt idx="6">
                <c:v>1.4039167686658507</c:v>
              </c:pt>
              <c:pt idx="7">
                <c:v>1.2174177831912303</c:v>
              </c:pt>
              <c:pt idx="8">
                <c:v>1.1723507917174179</c:v>
              </c:pt>
              <c:pt idx="9">
                <c:v>0.77137546468401486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55C-47E2-A793-F71DF309FC2F}"/>
            </c:ext>
          </c:extLst>
        </c:ser>
        <c:ser>
          <c:idx val="5"/>
          <c:order val="5"/>
          <c:tx>
            <c:v>Lektor 8-13</c:v>
          </c:tx>
          <c:spPr>
            <a:ln w="22225" cap="rnd" cmpd="sng" algn="ctr">
              <a:solidFill>
                <a:srgbClr val="D8BE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Lit>
              <c:formatCode>General</c:formatCode>
              <c:ptCount val="10"/>
              <c:pt idx="0">
                <c:v>2014</c:v>
              </c:pt>
              <c:pt idx="1">
                <c:v>2015</c:v>
              </c:pt>
              <c:pt idx="2">
                <c:v>2016</c:v>
              </c:pt>
              <c:pt idx="3">
                <c:v>2017</c:v>
              </c:pt>
              <c:pt idx="4">
                <c:v>2018</c:v>
              </c:pt>
              <c:pt idx="5">
                <c:v>2019</c:v>
              </c:pt>
              <c:pt idx="6">
                <c:v>2020</c:v>
              </c:pt>
              <c:pt idx="7">
                <c:v>2021</c:v>
              </c:pt>
              <c:pt idx="8">
                <c:v>2022</c:v>
              </c:pt>
              <c:pt idx="9">
                <c:v>2023</c:v>
              </c:pt>
            </c:numLit>
          </c:cat>
          <c:val>
            <c:numLit>
              <c:formatCode>General</c:formatCode>
              <c:ptCount val="10"/>
              <c:pt idx="0">
                <c:v>1.982532751091703</c:v>
              </c:pt>
              <c:pt idx="1">
                <c:v>2.0854700854700856</c:v>
              </c:pt>
              <c:pt idx="2">
                <c:v>2.2167906482465463</c:v>
              </c:pt>
              <c:pt idx="3">
                <c:v>2.393638170974155</c:v>
              </c:pt>
              <c:pt idx="4">
                <c:v>2.5077767612076851</c:v>
              </c:pt>
              <c:pt idx="5">
                <c:v>2.1531986531986531</c:v>
              </c:pt>
              <c:pt idx="6">
                <c:v>1.9553496208930077</c:v>
              </c:pt>
              <c:pt idx="7">
                <c:v>1.6490421455938697</c:v>
              </c:pt>
              <c:pt idx="8">
                <c:v>1.5560747663551402</c:v>
              </c:pt>
              <c:pt idx="9">
                <c:v>1.2616899097621002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55C-47E2-A793-F71DF309F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343744"/>
        <c:axId val="18334963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Lærerutdanninger (samlet)</c:v>
                </c:tx>
                <c:marker>
                  <c:symbol val="none"/>
                </c:marker>
                <c:cat>
                  <c:numLit>
                    <c:formatCode>General</c:formatCode>
                    <c:ptCount val="10"/>
                    <c:pt idx="0">
                      <c:v>2014</c:v>
                    </c:pt>
                    <c:pt idx="1">
                      <c:v>2015</c:v>
                    </c:pt>
                    <c:pt idx="2">
                      <c:v>2016</c:v>
                    </c:pt>
                    <c:pt idx="3">
                      <c:v>2017</c:v>
                    </c:pt>
                    <c:pt idx="4">
                      <c:v>2018</c:v>
                    </c:pt>
                    <c:pt idx="5">
                      <c:v>2019</c:v>
                    </c:pt>
                    <c:pt idx="6">
                      <c:v>2020</c:v>
                    </c:pt>
                    <c:pt idx="7">
                      <c:v>2021</c:v>
                    </c:pt>
                    <c:pt idx="8">
                      <c:v>2022</c:v>
                    </c:pt>
                    <c:pt idx="9">
                      <c:v>2023</c:v>
                    </c:pt>
                  </c:numLit>
                </c:cat>
                <c:val>
                  <c:numLit>
                    <c:formatCode>General</c:formatCode>
                    <c:ptCount val="10"/>
                    <c:pt idx="0">
                      <c:v>1.5464285714285715</c:v>
                    </c:pt>
                    <c:pt idx="1">
                      <c:v>1.6449475427940365</c:v>
                    </c:pt>
                    <c:pt idx="2">
                      <c:v>1.7054274465691788</c:v>
                    </c:pt>
                    <c:pt idx="3">
                      <c:v>1.7046238785369221</c:v>
                    </c:pt>
                    <c:pt idx="4">
                      <c:v>1.9061052057781411</c:v>
                    </c:pt>
                    <c:pt idx="5">
                      <c:v>1.788500506585613</c:v>
                    </c:pt>
                    <c:pt idx="6">
                      <c:v>1.665041067761807</c:v>
                    </c:pt>
                    <c:pt idx="7">
                      <c:v>1.5293031273085447</c:v>
                    </c:pt>
                    <c:pt idx="8">
                      <c:v>1.3692920243872091</c:v>
                    </c:pt>
                    <c:pt idx="9">
                      <c:v>1.0691198408751865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5-455C-47E2-A793-F71DF309FC2F}"/>
                  </c:ext>
                </c:extLst>
              </c15:ser>
            </c15:filteredLineSeries>
          </c:ext>
        </c:extLst>
      </c:lineChart>
      <c:catAx>
        <c:axId val="183343744"/>
        <c:scaling>
          <c:orientation val="minMax"/>
        </c:scaling>
        <c:delete val="0"/>
        <c:axPos val="b"/>
        <c:majorGridlines>
          <c:spPr>
            <a:ln w="12700">
              <a:solidFill>
                <a:srgbClr val="D9D9D9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txPr>
          <a:bodyPr rot="0"/>
          <a:lstStyle/>
          <a:p>
            <a:pPr>
              <a:defRPr sz="80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83349632"/>
        <c:crosses val="autoZero"/>
        <c:auto val="1"/>
        <c:lblAlgn val="ctr"/>
        <c:lblOffset val="0"/>
        <c:noMultiLvlLbl val="0"/>
      </c:catAx>
      <c:valAx>
        <c:axId val="183349632"/>
        <c:scaling>
          <c:orientation val="minMax"/>
        </c:scaling>
        <c:delete val="0"/>
        <c:axPos val="l"/>
        <c:majorGridlines>
          <c:spPr>
            <a:ln w="12700"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Antall førstevalgssøkere per studieplass</a:t>
                </a:r>
              </a:p>
            </c:rich>
          </c:tx>
          <c:layout>
            <c:manualLayout>
              <c:xMode val="edge"/>
              <c:yMode val="edge"/>
              <c:x val="1.1588849478950259E-3"/>
              <c:y val="1.8375713797647519E-2"/>
            </c:manualLayout>
          </c:layout>
          <c:overlay val="0"/>
        </c:title>
        <c:numFmt formatCode="#\ ##0.0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txPr>
          <a:bodyPr/>
          <a:lstStyle/>
          <a:p>
            <a:pPr>
              <a:defRPr sz="80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833437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85208030059803"/>
          <c:y val="0.1335411028314695"/>
          <c:w val="0.16046320071106243"/>
          <c:h val="0.27969768199773598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</c:spPr>
      <c:txPr>
        <a:bodyPr/>
        <a:lstStyle/>
        <a:p>
          <a:pPr algn="l">
            <a:defRPr sz="800" b="0" cap="none">
              <a:solidFill>
                <a:srgbClr val="000000"/>
              </a:solidFill>
              <a:latin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52883362543861E-2"/>
          <c:y val="6.5294439596567291E-2"/>
          <c:w val="0.88307826836897763"/>
          <c:h val="0.52957716592219162"/>
        </c:manualLayout>
      </c:layout>
      <c:barChart>
        <c:barDir val="col"/>
        <c:grouping val="clustered"/>
        <c:varyColors val="0"/>
        <c:ser>
          <c:idx val="0"/>
          <c:order val="0"/>
          <c:tx>
            <c:v>Totalt FoU-personale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8"/>
              <c:pt idx="0">
                <c:v>Industri 10–19 sysselsatte</c:v>
              </c:pt>
              <c:pt idx="1">
                <c:v>Industri 20–49 sysselsatte</c:v>
              </c:pt>
              <c:pt idx="2">
                <c:v>Industri 50–99 sysselsatte</c:v>
              </c:pt>
              <c:pt idx="3">
                <c:v>Industri 100–199 sysselsatte</c:v>
              </c:pt>
              <c:pt idx="4">
                <c:v>Industri 200–499 sysselsatte</c:v>
              </c:pt>
              <c:pt idx="5">
                <c:v>Industri 500 sysselsatte og over</c:v>
              </c:pt>
              <c:pt idx="6">
                <c:v>Tjenesteytende næringer 10–19 sysselsatte</c:v>
              </c:pt>
              <c:pt idx="7">
                <c:v>Tjenesteytende næringer 20–49 sysselsatte</c:v>
              </c:pt>
              <c:pt idx="8">
                <c:v>Tjenesteytende næringer 50–99 sysselsatte</c:v>
              </c:pt>
              <c:pt idx="9">
                <c:v>Tjenesteytende næringer 100–199 sysselsatte</c:v>
              </c:pt>
              <c:pt idx="10">
                <c:v>Tjenesteytende næringer 200–499 sysselsatte</c:v>
              </c:pt>
              <c:pt idx="11">
                <c:v>Tjenesteytende næringer 500 sysselsatte og over</c:v>
              </c:pt>
              <c:pt idx="12">
                <c:v>Andre næringer 10–19 sysselsatte</c:v>
              </c:pt>
              <c:pt idx="13">
                <c:v>Andre næringer 20–49 sysselsatte</c:v>
              </c:pt>
              <c:pt idx="14">
                <c:v>Andre næringer 50–99 sysselsatte</c:v>
              </c:pt>
              <c:pt idx="15">
                <c:v>Andre næringer 100–199 sysselsatte</c:v>
              </c:pt>
              <c:pt idx="16">
                <c:v>Andre næringer 200–499 sysselsatte</c:v>
              </c:pt>
              <c:pt idx="17">
                <c:v>Andre næringer 500 sysselsatte og over</c:v>
              </c:pt>
            </c:strLit>
          </c:cat>
          <c:val>
            <c:numLit>
              <c:formatCode>General</c:formatCode>
              <c:ptCount val="18"/>
              <c:pt idx="0">
                <c:v>1085</c:v>
              </c:pt>
              <c:pt idx="1">
                <c:v>2123</c:v>
              </c:pt>
              <c:pt idx="2">
                <c:v>1715</c:v>
              </c:pt>
              <c:pt idx="3">
                <c:v>1935</c:v>
              </c:pt>
              <c:pt idx="4">
                <c:v>1947</c:v>
              </c:pt>
              <c:pt idx="5">
                <c:v>3544</c:v>
              </c:pt>
              <c:pt idx="6">
                <c:v>4436</c:v>
              </c:pt>
              <c:pt idx="7">
                <c:v>5905</c:v>
              </c:pt>
              <c:pt idx="8">
                <c:v>4003</c:v>
              </c:pt>
              <c:pt idx="9">
                <c:v>2974</c:v>
              </c:pt>
              <c:pt idx="10">
                <c:v>3224</c:v>
              </c:pt>
              <c:pt idx="11">
                <c:v>2447</c:v>
              </c:pt>
              <c:pt idx="12">
                <c:v>172</c:v>
              </c:pt>
              <c:pt idx="13">
                <c:v>756</c:v>
              </c:pt>
              <c:pt idx="14">
                <c:v>622</c:v>
              </c:pt>
              <c:pt idx="15">
                <c:v>587</c:v>
              </c:pt>
              <c:pt idx="16">
                <c:v>471</c:v>
              </c:pt>
              <c:pt idx="17">
                <c:v>1637</c:v>
              </c:pt>
            </c:numLit>
          </c:val>
          <c:extLst>
            <c:ext xmlns:c16="http://schemas.microsoft.com/office/drawing/2014/chart" uri="{C3380CC4-5D6E-409C-BE32-E72D297353CC}">
              <c16:uniqueId val="{00000000-7A8D-441C-9173-63DEF50983B1}"/>
            </c:ext>
          </c:extLst>
        </c:ser>
        <c:ser>
          <c:idx val="1"/>
          <c:order val="1"/>
          <c:tx>
            <c:v>FoU-årsverk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8"/>
              <c:pt idx="0">
                <c:v>Industri 10–19 sysselsatte</c:v>
              </c:pt>
              <c:pt idx="1">
                <c:v>Industri 20–49 sysselsatte</c:v>
              </c:pt>
              <c:pt idx="2">
                <c:v>Industri 50–99 sysselsatte</c:v>
              </c:pt>
              <c:pt idx="3">
                <c:v>Industri 100–199 sysselsatte</c:v>
              </c:pt>
              <c:pt idx="4">
                <c:v>Industri 200–499 sysselsatte</c:v>
              </c:pt>
              <c:pt idx="5">
                <c:v>Industri 500 sysselsatte og over</c:v>
              </c:pt>
              <c:pt idx="6">
                <c:v>Tjenesteytende næringer 10–19 sysselsatte</c:v>
              </c:pt>
              <c:pt idx="7">
                <c:v>Tjenesteytende næringer 20–49 sysselsatte</c:v>
              </c:pt>
              <c:pt idx="8">
                <c:v>Tjenesteytende næringer 50–99 sysselsatte</c:v>
              </c:pt>
              <c:pt idx="9">
                <c:v>Tjenesteytende næringer 100–199 sysselsatte</c:v>
              </c:pt>
              <c:pt idx="10">
                <c:v>Tjenesteytende næringer 200–499 sysselsatte</c:v>
              </c:pt>
              <c:pt idx="11">
                <c:v>Tjenesteytende næringer 500 sysselsatte og over</c:v>
              </c:pt>
              <c:pt idx="12">
                <c:v>Andre næringer 10–19 sysselsatte</c:v>
              </c:pt>
              <c:pt idx="13">
                <c:v>Andre næringer 20–49 sysselsatte</c:v>
              </c:pt>
              <c:pt idx="14">
                <c:v>Andre næringer 50–99 sysselsatte</c:v>
              </c:pt>
              <c:pt idx="15">
                <c:v>Andre næringer 100–199 sysselsatte</c:v>
              </c:pt>
              <c:pt idx="16">
                <c:v>Andre næringer 200–499 sysselsatte</c:v>
              </c:pt>
              <c:pt idx="17">
                <c:v>Andre næringer 500 sysselsatte og over</c:v>
              </c:pt>
            </c:strLit>
          </c:cat>
          <c:val>
            <c:numLit>
              <c:formatCode>General</c:formatCode>
              <c:ptCount val="18"/>
              <c:pt idx="0">
                <c:v>512</c:v>
              </c:pt>
              <c:pt idx="1">
                <c:v>935</c:v>
              </c:pt>
              <c:pt idx="2">
                <c:v>847</c:v>
              </c:pt>
              <c:pt idx="3">
                <c:v>1322</c:v>
              </c:pt>
              <c:pt idx="4">
                <c:v>1382</c:v>
              </c:pt>
              <c:pt idx="5">
                <c:v>2546</c:v>
              </c:pt>
              <c:pt idx="6">
                <c:v>2468</c:v>
              </c:pt>
              <c:pt idx="7">
                <c:v>3366</c:v>
              </c:pt>
              <c:pt idx="8">
                <c:v>2464</c:v>
              </c:pt>
              <c:pt idx="9">
                <c:v>1873</c:v>
              </c:pt>
              <c:pt idx="10">
                <c:v>2373</c:v>
              </c:pt>
              <c:pt idx="11">
                <c:v>1740</c:v>
              </c:pt>
              <c:pt idx="12">
                <c:v>59</c:v>
              </c:pt>
              <c:pt idx="13">
                <c:v>257</c:v>
              </c:pt>
              <c:pt idx="14">
                <c:v>306</c:v>
              </c:pt>
              <c:pt idx="15">
                <c:v>284</c:v>
              </c:pt>
              <c:pt idx="16">
                <c:v>166</c:v>
              </c:pt>
              <c:pt idx="17">
                <c:v>846</c:v>
              </c:pt>
            </c:numLit>
          </c:val>
          <c:extLst>
            <c:ext xmlns:c16="http://schemas.microsoft.com/office/drawing/2014/chart" uri="{C3380CC4-5D6E-409C-BE32-E72D297353CC}">
              <c16:uniqueId val="{00000001-7A8D-441C-9173-63DEF5098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8043343"/>
        <c:axId val="798045263"/>
      </c:barChart>
      <c:scatterChart>
        <c:scatterStyle val="lineMarker"/>
        <c:varyColors val="0"/>
        <c:ser>
          <c:idx val="2"/>
          <c:order val="2"/>
          <c:tx>
            <c:v>FoU-årsverk per FoU-person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Lit>
              <c:ptCount val="18"/>
              <c:pt idx="0">
                <c:v>Industri 10–19 sysselsatte</c:v>
              </c:pt>
              <c:pt idx="1">
                <c:v>Industri 20–49 sysselsatte</c:v>
              </c:pt>
              <c:pt idx="2">
                <c:v>Industri 50–99 sysselsatte</c:v>
              </c:pt>
              <c:pt idx="3">
                <c:v>Industri 100–199 sysselsatte</c:v>
              </c:pt>
              <c:pt idx="4">
                <c:v>Industri 200–499 sysselsatte</c:v>
              </c:pt>
              <c:pt idx="5">
                <c:v>Industri 500 sysselsatte og over</c:v>
              </c:pt>
              <c:pt idx="6">
                <c:v>Tjenesteytende næringer 10–19 sysselsatte</c:v>
              </c:pt>
              <c:pt idx="7">
                <c:v>Tjenesteytende næringer 20–49 sysselsatte</c:v>
              </c:pt>
              <c:pt idx="8">
                <c:v>Tjenesteytende næringer 50–99 sysselsatte</c:v>
              </c:pt>
              <c:pt idx="9">
                <c:v>Tjenesteytende næringer 100–199 sysselsatte</c:v>
              </c:pt>
              <c:pt idx="10">
                <c:v>Tjenesteytende næringer 200–499 sysselsatte</c:v>
              </c:pt>
              <c:pt idx="11">
                <c:v>Tjenesteytende næringer 500 sysselsatte og over</c:v>
              </c:pt>
              <c:pt idx="12">
                <c:v>Andre næringer 10–19 sysselsatte</c:v>
              </c:pt>
              <c:pt idx="13">
                <c:v>Andre næringer 20–49 sysselsatte</c:v>
              </c:pt>
              <c:pt idx="14">
                <c:v>Andre næringer 50–99 sysselsatte</c:v>
              </c:pt>
              <c:pt idx="15">
                <c:v>Andre næringer 100–199 sysselsatte</c:v>
              </c:pt>
              <c:pt idx="16">
                <c:v>Andre næringer 200–499 sysselsatte</c:v>
              </c:pt>
              <c:pt idx="17">
                <c:v>Andre næringer 500 sysselsatte og over</c:v>
              </c:pt>
            </c:strLit>
          </c:xVal>
          <c:yVal>
            <c:numLit>
              <c:formatCode>General</c:formatCode>
              <c:ptCount val="18"/>
              <c:pt idx="0">
                <c:v>0.47</c:v>
              </c:pt>
              <c:pt idx="1">
                <c:v>0.44</c:v>
              </c:pt>
              <c:pt idx="2">
                <c:v>0.49</c:v>
              </c:pt>
              <c:pt idx="3">
                <c:v>0.68</c:v>
              </c:pt>
              <c:pt idx="4">
                <c:v>0.71</c:v>
              </c:pt>
              <c:pt idx="5">
                <c:v>0.72</c:v>
              </c:pt>
              <c:pt idx="6">
                <c:v>0.56000000000000005</c:v>
              </c:pt>
              <c:pt idx="7">
                <c:v>0.56999999999999995</c:v>
              </c:pt>
              <c:pt idx="8">
                <c:v>0.62</c:v>
              </c:pt>
              <c:pt idx="9">
                <c:v>0.63</c:v>
              </c:pt>
              <c:pt idx="10">
                <c:v>0.74</c:v>
              </c:pt>
              <c:pt idx="11">
                <c:v>0.71</c:v>
              </c:pt>
              <c:pt idx="12">
                <c:v>0.34</c:v>
              </c:pt>
              <c:pt idx="13">
                <c:v>0.34</c:v>
              </c:pt>
              <c:pt idx="14">
                <c:v>0.49</c:v>
              </c:pt>
              <c:pt idx="15">
                <c:v>0.48</c:v>
              </c:pt>
              <c:pt idx="16">
                <c:v>0.35</c:v>
              </c:pt>
              <c:pt idx="17">
                <c:v>0.52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7A8D-441C-9173-63DEF5098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8042863"/>
        <c:axId val="798046703"/>
      </c:scatterChart>
      <c:catAx>
        <c:axId val="7980433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0"/>
              <c:y val="9.082330352473128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98045263"/>
        <c:crosses val="autoZero"/>
        <c:auto val="1"/>
        <c:lblAlgn val="ctr"/>
        <c:lblOffset val="100"/>
        <c:noMultiLvlLbl val="0"/>
      </c:catAx>
      <c:valAx>
        <c:axId val="79804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98043343"/>
        <c:crosses val="autoZero"/>
        <c:crossBetween val="between"/>
      </c:valAx>
      <c:valAx>
        <c:axId val="798046703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98042863"/>
        <c:crosses val="max"/>
        <c:crossBetween val="midCat"/>
      </c:valAx>
      <c:valAx>
        <c:axId val="79804286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80467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95654577353329"/>
          <c:y val="0.94991584635755644"/>
          <c:w val="0.58174774196850421"/>
          <c:h val="5.00841536424435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285125971839119E-3"/>
          <c:y val="7.0176624980700944E-2"/>
          <c:w val="0.9893393592535199"/>
          <c:h val="0.925901806391848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 3.3k'!$D$5</c:f>
              <c:strCache>
                <c:ptCount val="1"/>
                <c:pt idx="0">
                  <c:v>Lavere nivå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'F 3.3k'!$B$6:$B$34</c:f>
              <c:strCache>
                <c:ptCount val="29"/>
                <c:pt idx="0">
                  <c:v>1993/94</c:v>
                </c:pt>
                <c:pt idx="1">
                  <c:v>1994/95</c:v>
                </c:pt>
                <c:pt idx="2">
                  <c:v>1995/96</c:v>
                </c:pt>
                <c:pt idx="3">
                  <c:v>1996/97</c:v>
                </c:pt>
                <c:pt idx="4">
                  <c:v>1997/98</c:v>
                </c:pt>
                <c:pt idx="5">
                  <c:v>1998/99</c:v>
                </c:pt>
                <c:pt idx="6">
                  <c:v>1999/00</c:v>
                </c:pt>
                <c:pt idx="7">
                  <c:v>2000/01</c:v>
                </c:pt>
                <c:pt idx="8">
                  <c:v>2001/02</c:v>
                </c:pt>
                <c:pt idx="9">
                  <c:v>2002/03</c:v>
                </c:pt>
                <c:pt idx="10">
                  <c:v>2003/04</c:v>
                </c:pt>
                <c:pt idx="11">
                  <c:v>2004/05</c:v>
                </c:pt>
                <c:pt idx="12">
                  <c:v>2005/06</c:v>
                </c:pt>
                <c:pt idx="13">
                  <c:v>2006/07</c:v>
                </c:pt>
                <c:pt idx="14">
                  <c:v>2007/08</c:v>
                </c:pt>
                <c:pt idx="15">
                  <c:v>2008/09</c:v>
                </c:pt>
                <c:pt idx="16">
                  <c:v>2009/10</c:v>
                </c:pt>
                <c:pt idx="17">
                  <c:v>2010/11</c:v>
                </c:pt>
                <c:pt idx="18">
                  <c:v>2011/12</c:v>
                </c:pt>
                <c:pt idx="19">
                  <c:v>2012/13</c:v>
                </c:pt>
                <c:pt idx="20">
                  <c:v>2013/14</c:v>
                </c:pt>
                <c:pt idx="21">
                  <c:v>2014/15</c:v>
                </c:pt>
                <c:pt idx="22">
                  <c:v>2015/16</c:v>
                </c:pt>
                <c:pt idx="23">
                  <c:v>2016/17</c:v>
                </c:pt>
                <c:pt idx="24">
                  <c:v>2017/18</c:v>
                </c:pt>
                <c:pt idx="25">
                  <c:v>2018/19</c:v>
                </c:pt>
                <c:pt idx="26">
                  <c:v>2019/20</c:v>
                </c:pt>
                <c:pt idx="27">
                  <c:v>2020/21</c:v>
                </c:pt>
                <c:pt idx="28">
                  <c:v>2021/22</c:v>
                </c:pt>
              </c:strCache>
            </c:strRef>
          </c:cat>
          <c:val>
            <c:numRef>
              <c:f>'F 3.3k'!$D$6:$D$34</c:f>
              <c:numCache>
                <c:formatCode>#,##0</c:formatCode>
                <c:ptCount val="29"/>
                <c:pt idx="0">
                  <c:v>21307</c:v>
                </c:pt>
                <c:pt idx="1">
                  <c:v>19835</c:v>
                </c:pt>
                <c:pt idx="2">
                  <c:v>24061</c:v>
                </c:pt>
                <c:pt idx="3">
                  <c:v>23955</c:v>
                </c:pt>
                <c:pt idx="4">
                  <c:v>22541</c:v>
                </c:pt>
                <c:pt idx="5">
                  <c:v>22607</c:v>
                </c:pt>
                <c:pt idx="6">
                  <c:v>23454</c:v>
                </c:pt>
                <c:pt idx="7">
                  <c:v>23975</c:v>
                </c:pt>
                <c:pt idx="8">
                  <c:v>22910</c:v>
                </c:pt>
                <c:pt idx="9">
                  <c:v>23161</c:v>
                </c:pt>
                <c:pt idx="10">
                  <c:v>23799</c:v>
                </c:pt>
                <c:pt idx="11">
                  <c:v>23475</c:v>
                </c:pt>
                <c:pt idx="12">
                  <c:v>24346</c:v>
                </c:pt>
                <c:pt idx="13">
                  <c:v>24082</c:v>
                </c:pt>
                <c:pt idx="14">
                  <c:v>24660</c:v>
                </c:pt>
                <c:pt idx="15">
                  <c:v>24264</c:v>
                </c:pt>
                <c:pt idx="16">
                  <c:v>25986</c:v>
                </c:pt>
                <c:pt idx="17">
                  <c:v>27224</c:v>
                </c:pt>
                <c:pt idx="18">
                  <c:v>27281</c:v>
                </c:pt>
                <c:pt idx="19">
                  <c:v>28709</c:v>
                </c:pt>
                <c:pt idx="20">
                  <c:v>30402</c:v>
                </c:pt>
                <c:pt idx="21">
                  <c:v>31074</c:v>
                </c:pt>
                <c:pt idx="22">
                  <c:v>31628</c:v>
                </c:pt>
                <c:pt idx="23">
                  <c:v>34176</c:v>
                </c:pt>
                <c:pt idx="24">
                  <c:v>35156</c:v>
                </c:pt>
                <c:pt idx="25">
                  <c:v>36284</c:v>
                </c:pt>
                <c:pt idx="26">
                  <c:v>36352</c:v>
                </c:pt>
                <c:pt idx="27">
                  <c:v>36119</c:v>
                </c:pt>
                <c:pt idx="28">
                  <c:v>35479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28-4966-9B66-6655A9160935}"/>
            </c:ext>
          </c:extLst>
        </c:ser>
        <c:ser>
          <c:idx val="1"/>
          <c:order val="1"/>
          <c:tx>
            <c:strRef>
              <c:f>'F 3.3k'!$E$5</c:f>
              <c:strCache>
                <c:ptCount val="1"/>
                <c:pt idx="0">
                  <c:v>Høyere nivå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'F 3.3k'!$B$6:$B$34</c:f>
              <c:strCache>
                <c:ptCount val="29"/>
                <c:pt idx="0">
                  <c:v>1993/94</c:v>
                </c:pt>
                <c:pt idx="1">
                  <c:v>1994/95</c:v>
                </c:pt>
                <c:pt idx="2">
                  <c:v>1995/96</c:v>
                </c:pt>
                <c:pt idx="3">
                  <c:v>1996/97</c:v>
                </c:pt>
                <c:pt idx="4">
                  <c:v>1997/98</c:v>
                </c:pt>
                <c:pt idx="5">
                  <c:v>1998/99</c:v>
                </c:pt>
                <c:pt idx="6">
                  <c:v>1999/00</c:v>
                </c:pt>
                <c:pt idx="7">
                  <c:v>2000/01</c:v>
                </c:pt>
                <c:pt idx="8">
                  <c:v>2001/02</c:v>
                </c:pt>
                <c:pt idx="9">
                  <c:v>2002/03</c:v>
                </c:pt>
                <c:pt idx="10">
                  <c:v>2003/04</c:v>
                </c:pt>
                <c:pt idx="11">
                  <c:v>2004/05</c:v>
                </c:pt>
                <c:pt idx="12">
                  <c:v>2005/06</c:v>
                </c:pt>
                <c:pt idx="13">
                  <c:v>2006/07</c:v>
                </c:pt>
                <c:pt idx="14">
                  <c:v>2007/08</c:v>
                </c:pt>
                <c:pt idx="15">
                  <c:v>2008/09</c:v>
                </c:pt>
                <c:pt idx="16">
                  <c:v>2009/10</c:v>
                </c:pt>
                <c:pt idx="17">
                  <c:v>2010/11</c:v>
                </c:pt>
                <c:pt idx="18">
                  <c:v>2011/12</c:v>
                </c:pt>
                <c:pt idx="19">
                  <c:v>2012/13</c:v>
                </c:pt>
                <c:pt idx="20">
                  <c:v>2013/14</c:v>
                </c:pt>
                <c:pt idx="21">
                  <c:v>2014/15</c:v>
                </c:pt>
                <c:pt idx="22">
                  <c:v>2015/16</c:v>
                </c:pt>
                <c:pt idx="23">
                  <c:v>2016/17</c:v>
                </c:pt>
                <c:pt idx="24">
                  <c:v>2017/18</c:v>
                </c:pt>
                <c:pt idx="25">
                  <c:v>2018/19</c:v>
                </c:pt>
                <c:pt idx="26">
                  <c:v>2019/20</c:v>
                </c:pt>
                <c:pt idx="27">
                  <c:v>2020/21</c:v>
                </c:pt>
                <c:pt idx="28">
                  <c:v>2021/22</c:v>
                </c:pt>
              </c:strCache>
            </c:strRef>
          </c:cat>
          <c:val>
            <c:numRef>
              <c:f>'F 3.3k'!$E$6:$E$34</c:f>
              <c:numCache>
                <c:formatCode>#,##0</c:formatCode>
                <c:ptCount val="29"/>
                <c:pt idx="0">
                  <c:v>5732</c:v>
                </c:pt>
                <c:pt idx="1">
                  <c:v>6323</c:v>
                </c:pt>
                <c:pt idx="2">
                  <c:v>7045</c:v>
                </c:pt>
                <c:pt idx="3">
                  <c:v>7213</c:v>
                </c:pt>
                <c:pt idx="4">
                  <c:v>6916</c:v>
                </c:pt>
                <c:pt idx="5">
                  <c:v>7341</c:v>
                </c:pt>
                <c:pt idx="6">
                  <c:v>7212</c:v>
                </c:pt>
                <c:pt idx="7">
                  <c:v>7205</c:v>
                </c:pt>
                <c:pt idx="8">
                  <c:v>6749</c:v>
                </c:pt>
                <c:pt idx="9">
                  <c:v>6726</c:v>
                </c:pt>
                <c:pt idx="10">
                  <c:v>7605</c:v>
                </c:pt>
                <c:pt idx="11">
                  <c:v>7848</c:v>
                </c:pt>
                <c:pt idx="12">
                  <c:v>8398</c:v>
                </c:pt>
                <c:pt idx="13">
                  <c:v>10425</c:v>
                </c:pt>
                <c:pt idx="14">
                  <c:v>9439</c:v>
                </c:pt>
                <c:pt idx="15">
                  <c:v>9855</c:v>
                </c:pt>
                <c:pt idx="16">
                  <c:v>10816</c:v>
                </c:pt>
                <c:pt idx="17">
                  <c:v>12046</c:v>
                </c:pt>
                <c:pt idx="18">
                  <c:v>11797</c:v>
                </c:pt>
                <c:pt idx="19">
                  <c:v>11869</c:v>
                </c:pt>
                <c:pt idx="20">
                  <c:v>13169</c:v>
                </c:pt>
                <c:pt idx="21">
                  <c:v>13319</c:v>
                </c:pt>
                <c:pt idx="22">
                  <c:v>13685</c:v>
                </c:pt>
                <c:pt idx="23">
                  <c:v>15335</c:v>
                </c:pt>
                <c:pt idx="24">
                  <c:v>15438</c:v>
                </c:pt>
                <c:pt idx="25">
                  <c:v>16095</c:v>
                </c:pt>
                <c:pt idx="26">
                  <c:v>16069</c:v>
                </c:pt>
                <c:pt idx="27">
                  <c:v>18439</c:v>
                </c:pt>
                <c:pt idx="28">
                  <c:v>20307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28-4966-9B66-6655A9160935}"/>
            </c:ext>
          </c:extLst>
        </c:ser>
        <c:ser>
          <c:idx val="2"/>
          <c:order val="2"/>
          <c:tx>
            <c:strRef>
              <c:f>'F 3.3k'!$F$5</c:f>
              <c:strCache>
                <c:ptCount val="1"/>
                <c:pt idx="0">
                  <c:v>Forskerutdanning</c:v>
                </c:pt>
              </c:strCache>
            </c:strRef>
          </c:tx>
          <c:spPr>
            <a:solidFill>
              <a:srgbClr val="95C7ED"/>
            </a:solidFill>
            <a:ln w="22225">
              <a:noFill/>
            </a:ln>
            <a:effectLst/>
          </c:spPr>
          <c:invertIfNegative val="0"/>
          <c:cat>
            <c:strRef>
              <c:f>'F 3.3k'!$B$6:$B$34</c:f>
              <c:strCache>
                <c:ptCount val="29"/>
                <c:pt idx="0">
                  <c:v>1993/94</c:v>
                </c:pt>
                <c:pt idx="1">
                  <c:v>1994/95</c:v>
                </c:pt>
                <c:pt idx="2">
                  <c:v>1995/96</c:v>
                </c:pt>
                <c:pt idx="3">
                  <c:v>1996/97</c:v>
                </c:pt>
                <c:pt idx="4">
                  <c:v>1997/98</c:v>
                </c:pt>
                <c:pt idx="5">
                  <c:v>1998/99</c:v>
                </c:pt>
                <c:pt idx="6">
                  <c:v>1999/00</c:v>
                </c:pt>
                <c:pt idx="7">
                  <c:v>2000/01</c:v>
                </c:pt>
                <c:pt idx="8">
                  <c:v>2001/02</c:v>
                </c:pt>
                <c:pt idx="9">
                  <c:v>2002/03</c:v>
                </c:pt>
                <c:pt idx="10">
                  <c:v>2003/04</c:v>
                </c:pt>
                <c:pt idx="11">
                  <c:v>2004/05</c:v>
                </c:pt>
                <c:pt idx="12">
                  <c:v>2005/06</c:v>
                </c:pt>
                <c:pt idx="13">
                  <c:v>2006/07</c:v>
                </c:pt>
                <c:pt idx="14">
                  <c:v>2007/08</c:v>
                </c:pt>
                <c:pt idx="15">
                  <c:v>2008/09</c:v>
                </c:pt>
                <c:pt idx="16">
                  <c:v>2009/10</c:v>
                </c:pt>
                <c:pt idx="17">
                  <c:v>2010/11</c:v>
                </c:pt>
                <c:pt idx="18">
                  <c:v>2011/12</c:v>
                </c:pt>
                <c:pt idx="19">
                  <c:v>2012/13</c:v>
                </c:pt>
                <c:pt idx="20">
                  <c:v>2013/14</c:v>
                </c:pt>
                <c:pt idx="21">
                  <c:v>2014/15</c:v>
                </c:pt>
                <c:pt idx="22">
                  <c:v>2015/16</c:v>
                </c:pt>
                <c:pt idx="23">
                  <c:v>2016/17</c:v>
                </c:pt>
                <c:pt idx="24">
                  <c:v>2017/18</c:v>
                </c:pt>
                <c:pt idx="25">
                  <c:v>2018/19</c:v>
                </c:pt>
                <c:pt idx="26">
                  <c:v>2019/20</c:v>
                </c:pt>
                <c:pt idx="27">
                  <c:v>2020/21</c:v>
                </c:pt>
                <c:pt idx="28">
                  <c:v>2021/22</c:v>
                </c:pt>
              </c:strCache>
            </c:strRef>
          </c:cat>
          <c:val>
            <c:numRef>
              <c:f>'F 3.3k'!$F$6:$F$34</c:f>
              <c:numCache>
                <c:formatCode>#,##0</c:formatCode>
                <c:ptCount val="29"/>
                <c:pt idx="0">
                  <c:v>501</c:v>
                </c:pt>
                <c:pt idx="1">
                  <c:v>605</c:v>
                </c:pt>
                <c:pt idx="2">
                  <c:v>596</c:v>
                </c:pt>
                <c:pt idx="3">
                  <c:v>644</c:v>
                </c:pt>
                <c:pt idx="4">
                  <c:v>626</c:v>
                </c:pt>
                <c:pt idx="5">
                  <c:v>696</c:v>
                </c:pt>
                <c:pt idx="6">
                  <c:v>658</c:v>
                </c:pt>
                <c:pt idx="7">
                  <c:v>768</c:v>
                </c:pt>
                <c:pt idx="8">
                  <c:v>740</c:v>
                </c:pt>
                <c:pt idx="9">
                  <c:v>714</c:v>
                </c:pt>
                <c:pt idx="10">
                  <c:v>756</c:v>
                </c:pt>
                <c:pt idx="11">
                  <c:v>838</c:v>
                </c:pt>
                <c:pt idx="12">
                  <c:v>882</c:v>
                </c:pt>
                <c:pt idx="13">
                  <c:v>980</c:v>
                </c:pt>
                <c:pt idx="14">
                  <c:v>1231</c:v>
                </c:pt>
                <c:pt idx="15">
                  <c:v>1084</c:v>
                </c:pt>
                <c:pt idx="16">
                  <c:v>1202</c:v>
                </c:pt>
                <c:pt idx="17">
                  <c:v>1298</c:v>
                </c:pt>
                <c:pt idx="18">
                  <c:v>1408</c:v>
                </c:pt>
                <c:pt idx="19">
                  <c:v>1549</c:v>
                </c:pt>
                <c:pt idx="20">
                  <c:v>1442</c:v>
                </c:pt>
                <c:pt idx="21">
                  <c:v>1407</c:v>
                </c:pt>
                <c:pt idx="22">
                  <c:v>1368</c:v>
                </c:pt>
                <c:pt idx="23">
                  <c:v>1489</c:v>
                </c:pt>
                <c:pt idx="24">
                  <c:v>1500</c:v>
                </c:pt>
                <c:pt idx="25">
                  <c:v>1595</c:v>
                </c:pt>
                <c:pt idx="26">
                  <c:v>1538</c:v>
                </c:pt>
                <c:pt idx="27">
                  <c:v>1678</c:v>
                </c:pt>
                <c:pt idx="28">
                  <c:v>1532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28-4966-9B66-6655A9160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8551456"/>
        <c:axId val="1943506240"/>
      </c:barChart>
      <c:catAx>
        <c:axId val="698551456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943506240"/>
        <c:crosses val="autoZero"/>
        <c:auto val="1"/>
        <c:lblAlgn val="ctr"/>
        <c:lblOffset val="100"/>
        <c:noMultiLvlLbl val="0"/>
      </c:catAx>
      <c:valAx>
        <c:axId val="1943506240"/>
        <c:scaling>
          <c:orientation val="minMax"/>
          <c:max val="60000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Antall</a:t>
                </a:r>
              </a:p>
            </c:rich>
          </c:tx>
          <c:layout>
            <c:manualLayout>
              <c:xMode val="edge"/>
              <c:yMode val="edge"/>
              <c:x val="1.8147961102107923E-2"/>
              <c:y val="1.5686176938792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6985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207004424142252"/>
          <c:y val="0.1510029675356897"/>
          <c:w val="0.15306879777031104"/>
          <c:h val="0.14871371907421815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176162076152188E-3"/>
          <c:y val="7.0176624980700944E-2"/>
          <c:w val="0.98935297974048098"/>
          <c:h val="0.92590180639184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 3.3l'!$C$5</c:f>
              <c:strCache>
                <c:ptCount val="1"/>
                <c:pt idx="0">
                  <c:v>I alt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'F 3.3l'!$B$6:$B$34</c:f>
              <c:strCache>
                <c:ptCount val="29"/>
                <c:pt idx="0">
                  <c:v>1993/94</c:v>
                </c:pt>
                <c:pt idx="1">
                  <c:v>1994/95</c:v>
                </c:pt>
                <c:pt idx="2">
                  <c:v>1995/96</c:v>
                </c:pt>
                <c:pt idx="3">
                  <c:v>1996/97</c:v>
                </c:pt>
                <c:pt idx="4">
                  <c:v>1997/98</c:v>
                </c:pt>
                <c:pt idx="5">
                  <c:v>1998/99</c:v>
                </c:pt>
                <c:pt idx="6">
                  <c:v>1999/00</c:v>
                </c:pt>
                <c:pt idx="7">
                  <c:v>2000/01</c:v>
                </c:pt>
                <c:pt idx="8">
                  <c:v>2001/02</c:v>
                </c:pt>
                <c:pt idx="9">
                  <c:v>2002/03</c:v>
                </c:pt>
                <c:pt idx="10">
                  <c:v>2003/04</c:v>
                </c:pt>
                <c:pt idx="11">
                  <c:v>2004/05</c:v>
                </c:pt>
                <c:pt idx="12">
                  <c:v>2005/06</c:v>
                </c:pt>
                <c:pt idx="13">
                  <c:v>2006/07</c:v>
                </c:pt>
                <c:pt idx="14">
                  <c:v>2007/08</c:v>
                </c:pt>
                <c:pt idx="15">
                  <c:v>2008/09</c:v>
                </c:pt>
                <c:pt idx="16">
                  <c:v>2009/10</c:v>
                </c:pt>
                <c:pt idx="17">
                  <c:v>2010/11</c:v>
                </c:pt>
                <c:pt idx="18">
                  <c:v>2011/12</c:v>
                </c:pt>
                <c:pt idx="19">
                  <c:v>2012/13</c:v>
                </c:pt>
                <c:pt idx="20">
                  <c:v>2013/14</c:v>
                </c:pt>
                <c:pt idx="21">
                  <c:v>2014/15</c:v>
                </c:pt>
                <c:pt idx="22">
                  <c:v>2015/16</c:v>
                </c:pt>
                <c:pt idx="23">
                  <c:v>2016/17</c:v>
                </c:pt>
                <c:pt idx="24">
                  <c:v>2017/18</c:v>
                </c:pt>
                <c:pt idx="25">
                  <c:v>2018/19</c:v>
                </c:pt>
                <c:pt idx="26">
                  <c:v>2019/20</c:v>
                </c:pt>
                <c:pt idx="27">
                  <c:v>2020/21</c:v>
                </c:pt>
                <c:pt idx="28">
                  <c:v>2021/22</c:v>
                </c:pt>
              </c:strCache>
            </c:strRef>
          </c:cat>
          <c:val>
            <c:numRef>
              <c:f>'F 3.3l'!$C$6:$C$34</c:f>
              <c:numCache>
                <c:formatCode>#,##0</c:formatCode>
                <c:ptCount val="29"/>
                <c:pt idx="0">
                  <c:v>5732</c:v>
                </c:pt>
                <c:pt idx="1">
                  <c:v>6323</c:v>
                </c:pt>
                <c:pt idx="2">
                  <c:v>7045</c:v>
                </c:pt>
                <c:pt idx="3">
                  <c:v>7213</c:v>
                </c:pt>
                <c:pt idx="4">
                  <c:v>6916</c:v>
                </c:pt>
                <c:pt idx="5">
                  <c:v>7341</c:v>
                </c:pt>
                <c:pt idx="6">
                  <c:v>7212</c:v>
                </c:pt>
                <c:pt idx="7">
                  <c:v>7205</c:v>
                </c:pt>
                <c:pt idx="8">
                  <c:v>6749</c:v>
                </c:pt>
                <c:pt idx="9">
                  <c:v>6726</c:v>
                </c:pt>
                <c:pt idx="10">
                  <c:v>7605</c:v>
                </c:pt>
                <c:pt idx="11">
                  <c:v>7848</c:v>
                </c:pt>
                <c:pt idx="12">
                  <c:v>8398</c:v>
                </c:pt>
                <c:pt idx="13">
                  <c:v>10425</c:v>
                </c:pt>
                <c:pt idx="14">
                  <c:v>9439</c:v>
                </c:pt>
                <c:pt idx="15">
                  <c:v>9855</c:v>
                </c:pt>
                <c:pt idx="16">
                  <c:v>10816</c:v>
                </c:pt>
                <c:pt idx="17">
                  <c:v>12046</c:v>
                </c:pt>
                <c:pt idx="18">
                  <c:v>11797</c:v>
                </c:pt>
                <c:pt idx="19">
                  <c:v>11869</c:v>
                </c:pt>
                <c:pt idx="20">
                  <c:v>13169</c:v>
                </c:pt>
                <c:pt idx="21">
                  <c:v>13319</c:v>
                </c:pt>
                <c:pt idx="22">
                  <c:v>13685</c:v>
                </c:pt>
                <c:pt idx="23">
                  <c:v>15335</c:v>
                </c:pt>
                <c:pt idx="24">
                  <c:v>15438</c:v>
                </c:pt>
                <c:pt idx="25">
                  <c:v>16095</c:v>
                </c:pt>
                <c:pt idx="26">
                  <c:v>16069</c:v>
                </c:pt>
                <c:pt idx="27">
                  <c:v>18439</c:v>
                </c:pt>
                <c:pt idx="28">
                  <c:v>20307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D-464D-984C-700D54E65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8129456"/>
        <c:axId val="479927424"/>
      </c:barChart>
      <c:lineChart>
        <c:grouping val="standard"/>
        <c:varyColors val="0"/>
        <c:ser>
          <c:idx val="1"/>
          <c:order val="1"/>
          <c:tx>
            <c:strRef>
              <c:f>'F 3.3l'!$G$5</c:f>
              <c:strCache>
                <c:ptCount val="1"/>
                <c:pt idx="0">
                  <c:v>Andel kvinner (%)</c:v>
                </c:pt>
              </c:strCache>
            </c:strRef>
          </c:tx>
          <c:spPr>
            <a:ln w="22225" cap="rnd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5"/>
            <c:spPr>
              <a:solidFill>
                <a:srgbClr val="005444"/>
              </a:solidFill>
              <a:ln w="22225" cap="rnd" cmpd="sng" algn="ctr">
                <a:solidFill>
                  <a:sysClr val="windowText" lastClr="0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strRef>
              <c:f>'F 3.3l'!$B$6:$B$34</c:f>
              <c:strCache>
                <c:ptCount val="29"/>
                <c:pt idx="0">
                  <c:v>1993/94</c:v>
                </c:pt>
                <c:pt idx="1">
                  <c:v>1994/95</c:v>
                </c:pt>
                <c:pt idx="2">
                  <c:v>1995/96</c:v>
                </c:pt>
                <c:pt idx="3">
                  <c:v>1996/97</c:v>
                </c:pt>
                <c:pt idx="4">
                  <c:v>1997/98</c:v>
                </c:pt>
                <c:pt idx="5">
                  <c:v>1998/99</c:v>
                </c:pt>
                <c:pt idx="6">
                  <c:v>1999/00</c:v>
                </c:pt>
                <c:pt idx="7">
                  <c:v>2000/01</c:v>
                </c:pt>
                <c:pt idx="8">
                  <c:v>2001/02</c:v>
                </c:pt>
                <c:pt idx="9">
                  <c:v>2002/03</c:v>
                </c:pt>
                <c:pt idx="10">
                  <c:v>2003/04</c:v>
                </c:pt>
                <c:pt idx="11">
                  <c:v>2004/05</c:v>
                </c:pt>
                <c:pt idx="12">
                  <c:v>2005/06</c:v>
                </c:pt>
                <c:pt idx="13">
                  <c:v>2006/07</c:v>
                </c:pt>
                <c:pt idx="14">
                  <c:v>2007/08</c:v>
                </c:pt>
                <c:pt idx="15">
                  <c:v>2008/09</c:v>
                </c:pt>
                <c:pt idx="16">
                  <c:v>2009/10</c:v>
                </c:pt>
                <c:pt idx="17">
                  <c:v>2010/11</c:v>
                </c:pt>
                <c:pt idx="18">
                  <c:v>2011/12</c:v>
                </c:pt>
                <c:pt idx="19">
                  <c:v>2012/13</c:v>
                </c:pt>
                <c:pt idx="20">
                  <c:v>2013/14</c:v>
                </c:pt>
                <c:pt idx="21">
                  <c:v>2014/15</c:v>
                </c:pt>
                <c:pt idx="22">
                  <c:v>2015/16</c:v>
                </c:pt>
                <c:pt idx="23">
                  <c:v>2016/17</c:v>
                </c:pt>
                <c:pt idx="24">
                  <c:v>2017/18</c:v>
                </c:pt>
                <c:pt idx="25">
                  <c:v>2018/19</c:v>
                </c:pt>
                <c:pt idx="26">
                  <c:v>2019/20</c:v>
                </c:pt>
                <c:pt idx="27">
                  <c:v>2020/21</c:v>
                </c:pt>
                <c:pt idx="28">
                  <c:v>2021/22</c:v>
                </c:pt>
              </c:strCache>
            </c:strRef>
          </c:cat>
          <c:val>
            <c:numRef>
              <c:f>'F 3.3l'!$G$6:$G$34</c:f>
              <c:numCache>
                <c:formatCode>0.0</c:formatCode>
                <c:ptCount val="29"/>
                <c:pt idx="0">
                  <c:v>40.265177948360083</c:v>
                </c:pt>
                <c:pt idx="1">
                  <c:v>42.021192471927883</c:v>
                </c:pt>
                <c:pt idx="2">
                  <c:v>42.85308729595458</c:v>
                </c:pt>
                <c:pt idx="3">
                  <c:v>45.099126577013728</c:v>
                </c:pt>
                <c:pt idx="4">
                  <c:v>44.389820705610177</c:v>
                </c:pt>
                <c:pt idx="5">
                  <c:v>43.76787903555374</c:v>
                </c:pt>
                <c:pt idx="6">
                  <c:v>46.006655574043258</c:v>
                </c:pt>
                <c:pt idx="7">
                  <c:v>47.300485773768216</c:v>
                </c:pt>
                <c:pt idx="8">
                  <c:v>48.110831234256928</c:v>
                </c:pt>
                <c:pt idx="9">
                  <c:v>49.762117157300025</c:v>
                </c:pt>
                <c:pt idx="10">
                  <c:v>46.679815910585141</c:v>
                </c:pt>
                <c:pt idx="11">
                  <c:v>51.630988786952095</c:v>
                </c:pt>
                <c:pt idx="12">
                  <c:v>54.024767801857585</c:v>
                </c:pt>
                <c:pt idx="13">
                  <c:v>56.067146282973624</c:v>
                </c:pt>
                <c:pt idx="14">
                  <c:v>55.355440194935902</c:v>
                </c:pt>
                <c:pt idx="15">
                  <c:v>56.052765093860977</c:v>
                </c:pt>
                <c:pt idx="16">
                  <c:v>54.373150887573964</c:v>
                </c:pt>
                <c:pt idx="17">
                  <c:v>54.964303503237588</c:v>
                </c:pt>
                <c:pt idx="18">
                  <c:v>56.844960583199125</c:v>
                </c:pt>
                <c:pt idx="19">
                  <c:v>57.780773443424053</c:v>
                </c:pt>
                <c:pt idx="20">
                  <c:v>57.802414761940923</c:v>
                </c:pt>
                <c:pt idx="21">
                  <c:v>56.761018094451529</c:v>
                </c:pt>
                <c:pt idx="22">
                  <c:v>58.377785896967481</c:v>
                </c:pt>
                <c:pt idx="23">
                  <c:v>56.478643625692861</c:v>
                </c:pt>
                <c:pt idx="24">
                  <c:v>57.086410156756052</c:v>
                </c:pt>
                <c:pt idx="25">
                  <c:v>57.744641192917058</c:v>
                </c:pt>
                <c:pt idx="26">
                  <c:v>57.614039454850953</c:v>
                </c:pt>
                <c:pt idx="27">
                  <c:v>57.779706057812241</c:v>
                </c:pt>
                <c:pt idx="28">
                  <c:v>58.703895208548772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ED-464D-984C-700D54E65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124816"/>
        <c:axId val="479929824"/>
      </c:lineChart>
      <c:catAx>
        <c:axId val="1218129456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479927424"/>
        <c:crosses val="autoZero"/>
        <c:auto val="1"/>
        <c:lblAlgn val="ctr"/>
        <c:lblOffset val="100"/>
        <c:noMultiLvlLbl val="0"/>
      </c:catAx>
      <c:valAx>
        <c:axId val="479927424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Antall</a:t>
                </a:r>
              </a:p>
            </c:rich>
          </c:tx>
          <c:layout>
            <c:manualLayout>
              <c:xMode val="edge"/>
              <c:yMode val="edge"/>
              <c:x val="1.9358997859175976E-2"/>
              <c:y val="1.568616812653591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218129456"/>
        <c:crosses val="autoZero"/>
        <c:crossBetween val="between"/>
      </c:valAx>
      <c:valAx>
        <c:axId val="479929824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334214103153825"/>
              <c:y val="1.503307428460744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218124816"/>
        <c:crosses val="max"/>
        <c:crossBetween val="between"/>
      </c:valAx>
      <c:catAx>
        <c:axId val="12181248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79929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980787920080509"/>
          <c:y val="0.11752849616269335"/>
          <c:w val="0.14139897143608135"/>
          <c:h val="0.10809666498745152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312410520632428E-3"/>
          <c:y val="7.0342135888674287E-2"/>
          <c:w val="0.98933594868492092"/>
          <c:h val="0.925727046501262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 3.3m'!$B$4</c:f>
              <c:strCache>
                <c:ptCount val="1"/>
                <c:pt idx="0">
                  <c:v>Menn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'Figur 3.3m'!$A$5:$A$25</c:f>
              <c:strCache>
                <c:ptCount val="21"/>
                <c:pt idx="0">
                  <c:v>2002/03</c:v>
                </c:pt>
                <c:pt idx="1">
                  <c:v>2003/04</c:v>
                </c:pt>
                <c:pt idx="2">
                  <c:v>2004/05</c:v>
                </c:pt>
                <c:pt idx="3">
                  <c:v>2005/06</c:v>
                </c:pt>
                <c:pt idx="4">
                  <c:v>2006/07</c:v>
                </c:pt>
                <c:pt idx="5">
                  <c:v>2007/08</c:v>
                </c:pt>
                <c:pt idx="6">
                  <c:v>2008/09</c:v>
                </c:pt>
                <c:pt idx="7">
                  <c:v>2009/10</c:v>
                </c:pt>
                <c:pt idx="8">
                  <c:v>2010/11</c:v>
                </c:pt>
                <c:pt idx="9">
                  <c:v>2011/12</c:v>
                </c:pt>
                <c:pt idx="10">
                  <c:v>2012/13</c:v>
                </c:pt>
                <c:pt idx="11">
                  <c:v>2013/14</c:v>
                </c:pt>
                <c:pt idx="12">
                  <c:v>2014/15</c:v>
                </c:pt>
                <c:pt idx="13">
                  <c:v>2015/16</c:v>
                </c:pt>
                <c:pt idx="14">
                  <c:v>2016/17</c:v>
                </c:pt>
                <c:pt idx="15">
                  <c:v>2017/18</c:v>
                </c:pt>
                <c:pt idx="16">
                  <c:v>2018/19</c:v>
                </c:pt>
                <c:pt idx="17">
                  <c:v>2019/20</c:v>
                </c:pt>
                <c:pt idx="18">
                  <c:v>2020/21</c:v>
                </c:pt>
                <c:pt idx="19">
                  <c:v>2021/22</c:v>
                </c:pt>
                <c:pt idx="20">
                  <c:v>2022/23</c:v>
                </c:pt>
              </c:strCache>
            </c:strRef>
          </c:cat>
          <c:val>
            <c:numRef>
              <c:f>'Figur 3.3m'!$B$5:$B$25</c:f>
              <c:numCache>
                <c:formatCode>#,##0</c:formatCode>
                <c:ptCount val="21"/>
                <c:pt idx="0">
                  <c:v>6766</c:v>
                </c:pt>
                <c:pt idx="1">
                  <c:v>6740</c:v>
                </c:pt>
                <c:pt idx="2">
                  <c:v>6066</c:v>
                </c:pt>
                <c:pt idx="3">
                  <c:v>5522</c:v>
                </c:pt>
                <c:pt idx="4">
                  <c:v>5205</c:v>
                </c:pt>
                <c:pt idx="5">
                  <c:v>4958</c:v>
                </c:pt>
                <c:pt idx="6">
                  <c:v>5004</c:v>
                </c:pt>
                <c:pt idx="7">
                  <c:v>5293</c:v>
                </c:pt>
                <c:pt idx="8">
                  <c:v>5700</c:v>
                </c:pt>
                <c:pt idx="9">
                  <c:v>6105</c:v>
                </c:pt>
                <c:pt idx="10">
                  <c:v>6306</c:v>
                </c:pt>
                <c:pt idx="11">
                  <c:v>6508</c:v>
                </c:pt>
                <c:pt idx="12">
                  <c:v>6535</c:v>
                </c:pt>
                <c:pt idx="13">
                  <c:v>6424</c:v>
                </c:pt>
                <c:pt idx="14">
                  <c:v>6385</c:v>
                </c:pt>
                <c:pt idx="15">
                  <c:v>6323</c:v>
                </c:pt>
                <c:pt idx="16">
                  <c:v>6138</c:v>
                </c:pt>
                <c:pt idx="17">
                  <c:v>5859</c:v>
                </c:pt>
                <c:pt idx="18">
                  <c:v>5532</c:v>
                </c:pt>
                <c:pt idx="19">
                  <c:v>5353</c:v>
                </c:pt>
                <c:pt idx="20">
                  <c:v>5271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C2-4B4B-BB2B-6BD1F943A7BA}"/>
            </c:ext>
          </c:extLst>
        </c:ser>
        <c:ser>
          <c:idx val="1"/>
          <c:order val="1"/>
          <c:tx>
            <c:strRef>
              <c:f>'Figur 3.3m'!$C$4</c:f>
              <c:strCache>
                <c:ptCount val="1"/>
                <c:pt idx="0">
                  <c:v>Kvinner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'Figur 3.3m'!$A$5:$A$25</c:f>
              <c:strCache>
                <c:ptCount val="21"/>
                <c:pt idx="0">
                  <c:v>2002/03</c:v>
                </c:pt>
                <c:pt idx="1">
                  <c:v>2003/04</c:v>
                </c:pt>
                <c:pt idx="2">
                  <c:v>2004/05</c:v>
                </c:pt>
                <c:pt idx="3">
                  <c:v>2005/06</c:v>
                </c:pt>
                <c:pt idx="4">
                  <c:v>2006/07</c:v>
                </c:pt>
                <c:pt idx="5">
                  <c:v>2007/08</c:v>
                </c:pt>
                <c:pt idx="6">
                  <c:v>2008/09</c:v>
                </c:pt>
                <c:pt idx="7">
                  <c:v>2009/10</c:v>
                </c:pt>
                <c:pt idx="8">
                  <c:v>2010/11</c:v>
                </c:pt>
                <c:pt idx="9">
                  <c:v>2011/12</c:v>
                </c:pt>
                <c:pt idx="10">
                  <c:v>2012/13</c:v>
                </c:pt>
                <c:pt idx="11">
                  <c:v>2013/14</c:v>
                </c:pt>
                <c:pt idx="12">
                  <c:v>2014/15</c:v>
                </c:pt>
                <c:pt idx="13">
                  <c:v>2015/16</c:v>
                </c:pt>
                <c:pt idx="14">
                  <c:v>2016/17</c:v>
                </c:pt>
                <c:pt idx="15">
                  <c:v>2017/18</c:v>
                </c:pt>
                <c:pt idx="16">
                  <c:v>2018/19</c:v>
                </c:pt>
                <c:pt idx="17">
                  <c:v>2019/20</c:v>
                </c:pt>
                <c:pt idx="18">
                  <c:v>2020/21</c:v>
                </c:pt>
                <c:pt idx="19">
                  <c:v>2021/22</c:v>
                </c:pt>
                <c:pt idx="20">
                  <c:v>2022/23</c:v>
                </c:pt>
              </c:strCache>
            </c:strRef>
          </c:cat>
          <c:val>
            <c:numRef>
              <c:f>'Figur 3.3m'!$C$5:$C$25</c:f>
              <c:numCache>
                <c:formatCode>#,##0</c:formatCode>
                <c:ptCount val="21"/>
                <c:pt idx="0">
                  <c:v>8441</c:v>
                </c:pt>
                <c:pt idx="1">
                  <c:v>8324</c:v>
                </c:pt>
                <c:pt idx="2">
                  <c:v>7848</c:v>
                </c:pt>
                <c:pt idx="3">
                  <c:v>7469</c:v>
                </c:pt>
                <c:pt idx="4">
                  <c:v>7170</c:v>
                </c:pt>
                <c:pt idx="5">
                  <c:v>6835</c:v>
                </c:pt>
                <c:pt idx="6">
                  <c:v>6990</c:v>
                </c:pt>
                <c:pt idx="7">
                  <c:v>7663</c:v>
                </c:pt>
                <c:pt idx="8">
                  <c:v>8454</c:v>
                </c:pt>
                <c:pt idx="9">
                  <c:v>9223</c:v>
                </c:pt>
                <c:pt idx="10">
                  <c:v>9954</c:v>
                </c:pt>
                <c:pt idx="11">
                  <c:v>10402</c:v>
                </c:pt>
                <c:pt idx="12">
                  <c:v>10947</c:v>
                </c:pt>
                <c:pt idx="13">
                  <c:v>11024</c:v>
                </c:pt>
                <c:pt idx="14">
                  <c:v>10572</c:v>
                </c:pt>
                <c:pt idx="15">
                  <c:v>10312</c:v>
                </c:pt>
                <c:pt idx="16">
                  <c:v>9803</c:v>
                </c:pt>
                <c:pt idx="17">
                  <c:v>9505</c:v>
                </c:pt>
                <c:pt idx="18">
                  <c:v>8791</c:v>
                </c:pt>
                <c:pt idx="19">
                  <c:v>8740</c:v>
                </c:pt>
                <c:pt idx="20">
                  <c:v>8549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C2-4B4B-BB2B-6BD1F943A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4115184"/>
        <c:axId val="1221426464"/>
      </c:barChart>
      <c:catAx>
        <c:axId val="534115184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221426464"/>
        <c:crosses val="autoZero"/>
        <c:auto val="1"/>
        <c:lblAlgn val="ctr"/>
        <c:lblOffset val="100"/>
        <c:noMultiLvlLbl val="0"/>
      </c:catAx>
      <c:valAx>
        <c:axId val="1221426464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1.7745852640231992E-2"/>
              <c:y val="1.572315347983030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53411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392909126921791"/>
          <c:y val="0.12951906017556258"/>
          <c:w val="7.9022295704129941E-2"/>
          <c:h val="0.10297407232621619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339712532842352E-3"/>
          <c:y val="6.9929813872914193E-2"/>
          <c:w val="0.98933253593339487"/>
          <c:h val="0.926162409651900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3.3n'!$B$5</c:f>
              <c:strCache>
                <c:ptCount val="1"/>
                <c:pt idx="0">
                  <c:v>2018 - antall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'Figur 3.3n'!$A$6:$A$15</c:f>
              <c:strCache>
                <c:ptCount val="10"/>
                <c:pt idx="0">
                  <c:v>Storbritannia</c:v>
                </c:pt>
                <c:pt idx="1">
                  <c:v>Danmark</c:v>
                </c:pt>
                <c:pt idx="2">
                  <c:v>Polen</c:v>
                </c:pt>
                <c:pt idx="3">
                  <c:v>USA</c:v>
                </c:pt>
                <c:pt idx="4">
                  <c:v>Nederland</c:v>
                </c:pt>
                <c:pt idx="5">
                  <c:v>Ungarn</c:v>
                </c:pt>
                <c:pt idx="6">
                  <c:v>Spania</c:v>
                </c:pt>
                <c:pt idx="7">
                  <c:v>Slovakia</c:v>
                </c:pt>
                <c:pt idx="8">
                  <c:v>Sverige</c:v>
                </c:pt>
                <c:pt idx="9">
                  <c:v>Australia</c:v>
                </c:pt>
              </c:strCache>
            </c:strRef>
          </c:cat>
          <c:val>
            <c:numRef>
              <c:f>'Figur 3.3n'!$B$6:$B$15</c:f>
              <c:numCache>
                <c:formatCode>General</c:formatCode>
                <c:ptCount val="10"/>
                <c:pt idx="0">
                  <c:v>3892</c:v>
                </c:pt>
                <c:pt idx="1">
                  <c:v>2257</c:v>
                </c:pt>
                <c:pt idx="2">
                  <c:v>1533</c:v>
                </c:pt>
                <c:pt idx="3">
                  <c:v>1695</c:v>
                </c:pt>
                <c:pt idx="4">
                  <c:v>566</c:v>
                </c:pt>
                <c:pt idx="5">
                  <c:v>822</c:v>
                </c:pt>
                <c:pt idx="6">
                  <c:v>285</c:v>
                </c:pt>
                <c:pt idx="7">
                  <c:v>528</c:v>
                </c:pt>
                <c:pt idx="8">
                  <c:v>575</c:v>
                </c:pt>
                <c:pt idx="9">
                  <c:v>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B-461D-A6FD-1B02AEF92EE1}"/>
            </c:ext>
          </c:extLst>
        </c:ser>
        <c:ser>
          <c:idx val="1"/>
          <c:order val="1"/>
          <c:tx>
            <c:strRef>
              <c:f>'Figur 3.3n'!$D$5</c:f>
              <c:strCache>
                <c:ptCount val="1"/>
                <c:pt idx="0">
                  <c:v>2019 - antall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'Figur 3.3n'!$A$6:$A$15</c:f>
              <c:strCache>
                <c:ptCount val="10"/>
                <c:pt idx="0">
                  <c:v>Storbritannia</c:v>
                </c:pt>
                <c:pt idx="1">
                  <c:v>Danmark</c:v>
                </c:pt>
                <c:pt idx="2">
                  <c:v>Polen</c:v>
                </c:pt>
                <c:pt idx="3">
                  <c:v>USA</c:v>
                </c:pt>
                <c:pt idx="4">
                  <c:v>Nederland</c:v>
                </c:pt>
                <c:pt idx="5">
                  <c:v>Ungarn</c:v>
                </c:pt>
                <c:pt idx="6">
                  <c:v>Spania</c:v>
                </c:pt>
                <c:pt idx="7">
                  <c:v>Slovakia</c:v>
                </c:pt>
                <c:pt idx="8">
                  <c:v>Sverige</c:v>
                </c:pt>
                <c:pt idx="9">
                  <c:v>Australia</c:v>
                </c:pt>
              </c:strCache>
            </c:strRef>
          </c:cat>
          <c:val>
            <c:numRef>
              <c:f>'Figur 3.3n'!$D$6:$D$15</c:f>
              <c:numCache>
                <c:formatCode>General</c:formatCode>
                <c:ptCount val="10"/>
                <c:pt idx="0">
                  <c:v>3728</c:v>
                </c:pt>
                <c:pt idx="1">
                  <c:v>2258</c:v>
                </c:pt>
                <c:pt idx="2">
                  <c:v>1590</c:v>
                </c:pt>
                <c:pt idx="3">
                  <c:v>1610</c:v>
                </c:pt>
                <c:pt idx="4">
                  <c:v>591</c:v>
                </c:pt>
                <c:pt idx="5">
                  <c:v>761</c:v>
                </c:pt>
                <c:pt idx="6">
                  <c:v>346</c:v>
                </c:pt>
                <c:pt idx="7">
                  <c:v>506</c:v>
                </c:pt>
                <c:pt idx="8">
                  <c:v>529</c:v>
                </c:pt>
                <c:pt idx="9">
                  <c:v>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EB-461D-A6FD-1B02AEF92EE1}"/>
            </c:ext>
          </c:extLst>
        </c:ser>
        <c:ser>
          <c:idx val="2"/>
          <c:order val="2"/>
          <c:tx>
            <c:strRef>
              <c:f>'Figur 3.3n'!$F$5</c:f>
              <c:strCache>
                <c:ptCount val="1"/>
                <c:pt idx="0">
                  <c:v>2020 - antall</c:v>
                </c:pt>
              </c:strCache>
            </c:strRef>
          </c:tx>
          <c:spPr>
            <a:solidFill>
              <a:srgbClr val="95C7ED"/>
            </a:solidFill>
            <a:ln w="22225">
              <a:noFill/>
            </a:ln>
            <a:effectLst/>
          </c:spPr>
          <c:invertIfNegative val="0"/>
          <c:cat>
            <c:strRef>
              <c:f>'Figur 3.3n'!$A$6:$A$15</c:f>
              <c:strCache>
                <c:ptCount val="10"/>
                <c:pt idx="0">
                  <c:v>Storbritannia</c:v>
                </c:pt>
                <c:pt idx="1">
                  <c:v>Danmark</c:v>
                </c:pt>
                <c:pt idx="2">
                  <c:v>Polen</c:v>
                </c:pt>
                <c:pt idx="3">
                  <c:v>USA</c:v>
                </c:pt>
                <c:pt idx="4">
                  <c:v>Nederland</c:v>
                </c:pt>
                <c:pt idx="5">
                  <c:v>Ungarn</c:v>
                </c:pt>
                <c:pt idx="6">
                  <c:v>Spania</c:v>
                </c:pt>
                <c:pt idx="7">
                  <c:v>Slovakia</c:v>
                </c:pt>
                <c:pt idx="8">
                  <c:v>Sverige</c:v>
                </c:pt>
                <c:pt idx="9">
                  <c:v>Australia</c:v>
                </c:pt>
              </c:strCache>
            </c:strRef>
          </c:cat>
          <c:val>
            <c:numRef>
              <c:f>'Figur 3.3n'!$F$6:$F$15</c:f>
              <c:numCache>
                <c:formatCode>General</c:formatCode>
                <c:ptCount val="10"/>
                <c:pt idx="0">
                  <c:v>3509</c:v>
                </c:pt>
                <c:pt idx="1">
                  <c:v>2166</c:v>
                </c:pt>
                <c:pt idx="2">
                  <c:v>1548</c:v>
                </c:pt>
                <c:pt idx="3">
                  <c:v>1326</c:v>
                </c:pt>
                <c:pt idx="4">
                  <c:v>632</c:v>
                </c:pt>
                <c:pt idx="5">
                  <c:v>718</c:v>
                </c:pt>
                <c:pt idx="6">
                  <c:v>381</c:v>
                </c:pt>
                <c:pt idx="7">
                  <c:v>500</c:v>
                </c:pt>
                <c:pt idx="8">
                  <c:v>460</c:v>
                </c:pt>
                <c:pt idx="9">
                  <c:v>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EB-461D-A6FD-1B02AEF92EE1}"/>
            </c:ext>
          </c:extLst>
        </c:ser>
        <c:ser>
          <c:idx val="3"/>
          <c:order val="3"/>
          <c:tx>
            <c:strRef>
              <c:f>'Figur 3.3n'!$H$5</c:f>
              <c:strCache>
                <c:ptCount val="1"/>
                <c:pt idx="0">
                  <c:v>2021 - antall</c:v>
                </c:pt>
              </c:strCache>
            </c:strRef>
          </c:tx>
          <c:spPr>
            <a:solidFill>
              <a:srgbClr val="0063AF"/>
            </a:solidFill>
            <a:ln w="22225">
              <a:noFill/>
            </a:ln>
            <a:effectLst/>
          </c:spPr>
          <c:invertIfNegative val="0"/>
          <c:cat>
            <c:strRef>
              <c:f>'Figur 3.3n'!$A$6:$A$15</c:f>
              <c:strCache>
                <c:ptCount val="10"/>
                <c:pt idx="0">
                  <c:v>Storbritannia</c:v>
                </c:pt>
                <c:pt idx="1">
                  <c:v>Danmark</c:v>
                </c:pt>
                <c:pt idx="2">
                  <c:v>Polen</c:v>
                </c:pt>
                <c:pt idx="3">
                  <c:v>USA</c:v>
                </c:pt>
                <c:pt idx="4">
                  <c:v>Nederland</c:v>
                </c:pt>
                <c:pt idx="5">
                  <c:v>Ungarn</c:v>
                </c:pt>
                <c:pt idx="6">
                  <c:v>Spania</c:v>
                </c:pt>
                <c:pt idx="7">
                  <c:v>Slovakia</c:v>
                </c:pt>
                <c:pt idx="8">
                  <c:v>Sverige</c:v>
                </c:pt>
                <c:pt idx="9">
                  <c:v>Australia</c:v>
                </c:pt>
              </c:strCache>
            </c:strRef>
          </c:cat>
          <c:val>
            <c:numRef>
              <c:f>'Figur 3.3n'!$H$6:$H$15</c:f>
              <c:numCache>
                <c:formatCode>General</c:formatCode>
                <c:ptCount val="10"/>
                <c:pt idx="0">
                  <c:v>3202</c:v>
                </c:pt>
                <c:pt idx="1">
                  <c:v>1970</c:v>
                </c:pt>
                <c:pt idx="2">
                  <c:v>1533</c:v>
                </c:pt>
                <c:pt idx="3">
                  <c:v>1509</c:v>
                </c:pt>
                <c:pt idx="4">
                  <c:v>706</c:v>
                </c:pt>
                <c:pt idx="5">
                  <c:v>717</c:v>
                </c:pt>
                <c:pt idx="6">
                  <c:v>417</c:v>
                </c:pt>
                <c:pt idx="7">
                  <c:v>503</c:v>
                </c:pt>
                <c:pt idx="8">
                  <c:v>436</c:v>
                </c:pt>
                <c:pt idx="9">
                  <c:v>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EB-461D-A6FD-1B02AEF92EE1}"/>
            </c:ext>
          </c:extLst>
        </c:ser>
        <c:ser>
          <c:idx val="4"/>
          <c:order val="4"/>
          <c:tx>
            <c:strRef>
              <c:f>'Figur 3.3n'!$J$5</c:f>
              <c:strCache>
                <c:ptCount val="1"/>
                <c:pt idx="0">
                  <c:v>2022 - antall</c:v>
                </c:pt>
              </c:strCache>
            </c:strRef>
          </c:tx>
          <c:spPr>
            <a:solidFill>
              <a:srgbClr val="D8BE00"/>
            </a:solidFill>
            <a:ln w="22225">
              <a:noFill/>
            </a:ln>
            <a:effectLst/>
          </c:spPr>
          <c:invertIfNegative val="0"/>
          <c:cat>
            <c:strRef>
              <c:f>'Figur 3.3n'!$A$6:$A$15</c:f>
              <c:strCache>
                <c:ptCount val="10"/>
                <c:pt idx="0">
                  <c:v>Storbritannia</c:v>
                </c:pt>
                <c:pt idx="1">
                  <c:v>Danmark</c:v>
                </c:pt>
                <c:pt idx="2">
                  <c:v>Polen</c:v>
                </c:pt>
                <c:pt idx="3">
                  <c:v>USA</c:v>
                </c:pt>
                <c:pt idx="4">
                  <c:v>Nederland</c:v>
                </c:pt>
                <c:pt idx="5">
                  <c:v>Ungarn</c:v>
                </c:pt>
                <c:pt idx="6">
                  <c:v>Spania</c:v>
                </c:pt>
                <c:pt idx="7">
                  <c:v>Slovakia</c:v>
                </c:pt>
                <c:pt idx="8">
                  <c:v>Sverige</c:v>
                </c:pt>
                <c:pt idx="9">
                  <c:v>Australia</c:v>
                </c:pt>
              </c:strCache>
            </c:strRef>
          </c:cat>
          <c:val>
            <c:numRef>
              <c:f>'Figur 3.3n'!$J$6:$J$15</c:f>
              <c:numCache>
                <c:formatCode>General</c:formatCode>
                <c:ptCount val="10"/>
                <c:pt idx="0">
                  <c:v>2784</c:v>
                </c:pt>
                <c:pt idx="1">
                  <c:v>1995</c:v>
                </c:pt>
                <c:pt idx="2">
                  <c:v>1556</c:v>
                </c:pt>
                <c:pt idx="3">
                  <c:v>1552</c:v>
                </c:pt>
                <c:pt idx="4">
                  <c:v>687</c:v>
                </c:pt>
                <c:pt idx="5">
                  <c:v>676</c:v>
                </c:pt>
                <c:pt idx="6">
                  <c:v>470</c:v>
                </c:pt>
                <c:pt idx="7">
                  <c:v>451</c:v>
                </c:pt>
                <c:pt idx="8">
                  <c:v>435</c:v>
                </c:pt>
                <c:pt idx="9">
                  <c:v>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EB-461D-A6FD-1B02AEF92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0137136"/>
        <c:axId val="2004070192"/>
      </c:barChart>
      <c:scatterChart>
        <c:scatterStyle val="lineMarker"/>
        <c:varyColors val="0"/>
        <c:ser>
          <c:idx val="5"/>
          <c:order val="5"/>
          <c:tx>
            <c:strRef>
              <c:f>'Figur 3.3n'!$K$5</c:f>
              <c:strCache>
                <c:ptCount val="1"/>
                <c:pt idx="0">
                  <c:v>2022 - andel kvinner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462512"/>
              </a:solidFill>
              <a:ln w="9525">
                <a:solidFill>
                  <a:srgbClr val="462512"/>
                </a:solidFill>
                <a:prstDash val="solid"/>
              </a:ln>
              <a:effectLst/>
            </c:spPr>
          </c:marker>
          <c:xVal>
            <c:strRef>
              <c:f>'Figur 3.3n'!$A$6:$A$15</c:f>
              <c:strCache>
                <c:ptCount val="10"/>
                <c:pt idx="0">
                  <c:v>Storbritannia</c:v>
                </c:pt>
                <c:pt idx="1">
                  <c:v>Danmark</c:v>
                </c:pt>
                <c:pt idx="2">
                  <c:v>Polen</c:v>
                </c:pt>
                <c:pt idx="3">
                  <c:v>USA</c:v>
                </c:pt>
                <c:pt idx="4">
                  <c:v>Nederland</c:v>
                </c:pt>
                <c:pt idx="5">
                  <c:v>Ungarn</c:v>
                </c:pt>
                <c:pt idx="6">
                  <c:v>Spania</c:v>
                </c:pt>
                <c:pt idx="7">
                  <c:v>Slovakia</c:v>
                </c:pt>
                <c:pt idx="8">
                  <c:v>Sverige</c:v>
                </c:pt>
                <c:pt idx="9">
                  <c:v>Australia</c:v>
                </c:pt>
              </c:strCache>
            </c:strRef>
          </c:xVal>
          <c:yVal>
            <c:numRef>
              <c:f>'Figur 3.3n'!$K$6:$K$15</c:f>
              <c:numCache>
                <c:formatCode>0.0</c:formatCode>
                <c:ptCount val="10"/>
                <c:pt idx="0">
                  <c:v>63.936781609195407</c:v>
                </c:pt>
                <c:pt idx="1">
                  <c:v>65.513784461152881</c:v>
                </c:pt>
                <c:pt idx="2">
                  <c:v>64.781491002570689</c:v>
                </c:pt>
                <c:pt idx="3">
                  <c:v>47.680412371134025</c:v>
                </c:pt>
                <c:pt idx="4">
                  <c:v>56.331877729257641</c:v>
                </c:pt>
                <c:pt idx="5">
                  <c:v>72.928994082840234</c:v>
                </c:pt>
                <c:pt idx="6">
                  <c:v>65.106382978723403</c:v>
                </c:pt>
                <c:pt idx="7">
                  <c:v>63.858093126385803</c:v>
                </c:pt>
                <c:pt idx="8">
                  <c:v>64.597701149425291</c:v>
                </c:pt>
                <c:pt idx="9">
                  <c:v>68.275862068965523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6EB-461D-A6FD-1B02AEF92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079792"/>
        <c:axId val="2004081712"/>
      </c:scatterChart>
      <c:catAx>
        <c:axId val="170137136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2004070192"/>
        <c:crosses val="autoZero"/>
        <c:auto val="1"/>
        <c:lblAlgn val="ctr"/>
        <c:lblOffset val="100"/>
        <c:noMultiLvlLbl val="0"/>
      </c:catAx>
      <c:valAx>
        <c:axId val="2004070192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Antall</a:t>
                </a:r>
              </a:p>
            </c:rich>
          </c:tx>
          <c:layout>
            <c:manualLayout>
              <c:xMode val="edge"/>
              <c:yMode val="edge"/>
              <c:x val="8.8202866593164279E-3"/>
              <c:y val="1.56311059007424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70137136"/>
        <c:crosses val="autoZero"/>
        <c:crossBetween val="between"/>
      </c:valAx>
      <c:valAx>
        <c:axId val="2004081712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2940767315759332"/>
              <c:y val="1.941711289768514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2004079792"/>
        <c:crosses val="max"/>
        <c:crossBetween val="midCat"/>
      </c:valAx>
      <c:valAx>
        <c:axId val="2004079792"/>
        <c:scaling>
          <c:orientation val="minMax"/>
        </c:scaling>
        <c:delete val="1"/>
        <c:axPos val="t"/>
        <c:majorTickMark val="out"/>
        <c:minorTickMark val="none"/>
        <c:tickLblPos val="nextTo"/>
        <c:crossAx val="2004081712"/>
        <c:crosses val="max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819932574673834"/>
          <c:y val="0.36371787903897235"/>
          <c:w val="0.15793878445776377"/>
          <c:h val="0.31656860968967271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176162076152188E-3"/>
          <c:y val="7.0383635673859357E-2"/>
          <c:w val="0.98935297974048098"/>
          <c:h val="0.925683227649641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3.3o'!$D$4</c:f>
              <c:strCache>
                <c:ptCount val="1"/>
                <c:pt idx="0">
                  <c:v>I alt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'Figur 3.3o'!$A$5:$A$19</c:f>
              <c:strCache>
                <c:ptCount val="15"/>
                <c:pt idx="0">
                  <c:v>Medisin</c:v>
                </c:pt>
                <c:pt idx="1">
                  <c:v>Økonomi/business/administrasjon/ledelse</c:v>
                </c:pt>
                <c:pt idx="2">
                  <c:v>Samfunnsfag</c:v>
                </c:pt>
                <c:pt idx="3">
                  <c:v>Psykologi</c:v>
                </c:pt>
                <c:pt idx="4">
                  <c:v>Ingeniørfag</c:v>
                </c:pt>
                <c:pt idx="5">
                  <c:v>Realfag</c:v>
                </c:pt>
                <c:pt idx="6">
                  <c:v>Humanistiske fag</c:v>
                </c:pt>
                <c:pt idx="7">
                  <c:v>Kunstfag</c:v>
                </c:pt>
                <c:pt idx="8">
                  <c:v>Veterinærmedisin</c:v>
                </c:pt>
                <c:pt idx="9">
                  <c:v>Odontologi</c:v>
                </c:pt>
                <c:pt idx="10">
                  <c:v>Juridiske fag</c:v>
                </c:pt>
                <c:pt idx="11">
                  <c:v>Informasjons- og kommunikasjonsteknologi</c:v>
                </c:pt>
                <c:pt idx="12">
                  <c:v>Arkitektur</c:v>
                </c:pt>
                <c:pt idx="13">
                  <c:v>Musikk</c:v>
                </c:pt>
                <c:pt idx="14">
                  <c:v>Fysioterapi</c:v>
                </c:pt>
              </c:strCache>
            </c:strRef>
          </c:cat>
          <c:val>
            <c:numRef>
              <c:f>'Figur 3.3o'!$D$5:$D$19</c:f>
              <c:numCache>
                <c:formatCode>General</c:formatCode>
                <c:ptCount val="15"/>
                <c:pt idx="0">
                  <c:v>2965</c:v>
                </c:pt>
                <c:pt idx="1">
                  <c:v>2654</c:v>
                </c:pt>
                <c:pt idx="2">
                  <c:v>1199</c:v>
                </c:pt>
                <c:pt idx="3">
                  <c:v>799</c:v>
                </c:pt>
                <c:pt idx="4">
                  <c:v>572</c:v>
                </c:pt>
                <c:pt idx="5">
                  <c:v>555</c:v>
                </c:pt>
                <c:pt idx="6">
                  <c:v>511</c:v>
                </c:pt>
                <c:pt idx="7">
                  <c:v>425</c:v>
                </c:pt>
                <c:pt idx="8">
                  <c:v>370</c:v>
                </c:pt>
                <c:pt idx="9">
                  <c:v>352</c:v>
                </c:pt>
                <c:pt idx="10">
                  <c:v>351</c:v>
                </c:pt>
                <c:pt idx="11">
                  <c:v>341</c:v>
                </c:pt>
                <c:pt idx="12">
                  <c:v>332</c:v>
                </c:pt>
                <c:pt idx="13">
                  <c:v>271</c:v>
                </c:pt>
                <c:pt idx="14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3A-40D5-A78A-03E55974F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8463312"/>
        <c:axId val="141140320"/>
      </c:barChart>
      <c:scatterChart>
        <c:scatterStyle val="lineMarker"/>
        <c:varyColors val="0"/>
        <c:ser>
          <c:idx val="1"/>
          <c:order val="1"/>
          <c:tx>
            <c:strRef>
              <c:f>'Figur 3.3o'!$E$4</c:f>
              <c:strCache>
                <c:ptCount val="1"/>
                <c:pt idx="0">
                  <c:v>Andel kvinner (%)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5444"/>
              </a:solidFill>
              <a:ln w="9525">
                <a:solidFill>
                  <a:srgbClr val="005444"/>
                </a:solidFill>
                <a:prstDash val="solid"/>
              </a:ln>
              <a:effectLst/>
            </c:spPr>
          </c:marker>
          <c:xVal>
            <c:strRef>
              <c:f>'Figur 3.3o'!$A$5:$A$19</c:f>
              <c:strCache>
                <c:ptCount val="15"/>
                <c:pt idx="0">
                  <c:v>Medisin</c:v>
                </c:pt>
                <c:pt idx="1">
                  <c:v>Økonomi/business/administrasjon/ledelse</c:v>
                </c:pt>
                <c:pt idx="2">
                  <c:v>Samfunnsfag</c:v>
                </c:pt>
                <c:pt idx="3">
                  <c:v>Psykologi</c:v>
                </c:pt>
                <c:pt idx="4">
                  <c:v>Ingeniørfag</c:v>
                </c:pt>
                <c:pt idx="5">
                  <c:v>Realfag</c:v>
                </c:pt>
                <c:pt idx="6">
                  <c:v>Humanistiske fag</c:v>
                </c:pt>
                <c:pt idx="7">
                  <c:v>Kunstfag</c:v>
                </c:pt>
                <c:pt idx="8">
                  <c:v>Veterinærmedisin</c:v>
                </c:pt>
                <c:pt idx="9">
                  <c:v>Odontologi</c:v>
                </c:pt>
                <c:pt idx="10">
                  <c:v>Juridiske fag</c:v>
                </c:pt>
                <c:pt idx="11">
                  <c:v>Informasjons- og kommunikasjonsteknologi</c:v>
                </c:pt>
                <c:pt idx="12">
                  <c:v>Arkitektur</c:v>
                </c:pt>
                <c:pt idx="13">
                  <c:v>Musikk</c:v>
                </c:pt>
                <c:pt idx="14">
                  <c:v>Fysioterapi</c:v>
                </c:pt>
              </c:strCache>
            </c:strRef>
          </c:xVal>
          <c:yVal>
            <c:numRef>
              <c:f>'Figur 3.3o'!$E$5:$E$19</c:f>
              <c:numCache>
                <c:formatCode>0.0</c:formatCode>
                <c:ptCount val="15"/>
                <c:pt idx="0">
                  <c:v>65.463743676222592</c:v>
                </c:pt>
                <c:pt idx="1">
                  <c:v>44.0844009042954</c:v>
                </c:pt>
                <c:pt idx="2">
                  <c:v>72.226855713094238</c:v>
                </c:pt>
                <c:pt idx="3">
                  <c:v>80.725907384230283</c:v>
                </c:pt>
                <c:pt idx="4">
                  <c:v>34.615384615384613</c:v>
                </c:pt>
                <c:pt idx="5">
                  <c:v>60.540540540540547</c:v>
                </c:pt>
                <c:pt idx="6">
                  <c:v>73.972602739726028</c:v>
                </c:pt>
                <c:pt idx="7">
                  <c:v>77.411764705882362</c:v>
                </c:pt>
                <c:pt idx="8">
                  <c:v>92.972972972972983</c:v>
                </c:pt>
                <c:pt idx="9">
                  <c:v>65.909090909090907</c:v>
                </c:pt>
                <c:pt idx="10">
                  <c:v>76.923076923076934</c:v>
                </c:pt>
                <c:pt idx="11">
                  <c:v>32.84457478005865</c:v>
                </c:pt>
                <c:pt idx="12">
                  <c:v>62.349397590361441</c:v>
                </c:pt>
                <c:pt idx="13">
                  <c:v>48.339483394833948</c:v>
                </c:pt>
                <c:pt idx="14">
                  <c:v>45.112781954887218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3A-40D5-A78A-03E55974F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157120"/>
        <c:axId val="141143200"/>
      </c:scatterChart>
      <c:catAx>
        <c:axId val="188463312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3328002959079503"/>
              <c:y val="1.728747304636153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41140320"/>
        <c:crosses val="autoZero"/>
        <c:auto val="1"/>
        <c:lblAlgn val="ctr"/>
        <c:lblOffset val="100"/>
        <c:noMultiLvlLbl val="0"/>
      </c:catAx>
      <c:valAx>
        <c:axId val="141140320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1.2861142769679645E-2"/>
              <c:y val="1.57326236693800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88463312"/>
        <c:crosses val="autoZero"/>
        <c:crossBetween val="between"/>
      </c:valAx>
      <c:valAx>
        <c:axId val="141143200"/>
        <c:scaling>
          <c:orientation val="minMax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41157120"/>
        <c:crosses val="max"/>
        <c:crossBetween val="midCat"/>
      </c:valAx>
      <c:valAx>
        <c:axId val="141157120"/>
        <c:scaling>
          <c:orientation val="minMax"/>
        </c:scaling>
        <c:delete val="1"/>
        <c:axPos val="t"/>
        <c:majorTickMark val="out"/>
        <c:minorTickMark val="none"/>
        <c:tickLblPos val="nextTo"/>
        <c:crossAx val="141143200"/>
        <c:crosses val="max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842954596549284"/>
          <c:y val="0.10959509120584704"/>
          <c:w val="0.13506316058626133"/>
          <c:h val="9.6533942288294983E-2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339712532842352E-3"/>
          <c:y val="6.9929813872914193E-2"/>
          <c:w val="0.98933253593339487"/>
          <c:h val="0.926162409651900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 3.3p'!$B$4</c:f>
              <c:strCache>
                <c:ptCount val="1"/>
                <c:pt idx="0">
                  <c:v>Kvinner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numRef>
              <c:f>'Figur 3.3p'!$A$5:$A$25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'Figur 3.3p'!$B$5:$B$25</c:f>
              <c:numCache>
                <c:formatCode>General</c:formatCode>
                <c:ptCount val="21"/>
                <c:pt idx="0">
                  <c:v>1625</c:v>
                </c:pt>
                <c:pt idx="1">
                  <c:v>1850</c:v>
                </c:pt>
                <c:pt idx="2">
                  <c:v>2275</c:v>
                </c:pt>
                <c:pt idx="3">
                  <c:v>2640</c:v>
                </c:pt>
                <c:pt idx="4">
                  <c:v>2835</c:v>
                </c:pt>
                <c:pt idx="5">
                  <c:v>2715</c:v>
                </c:pt>
                <c:pt idx="6">
                  <c:v>2955</c:v>
                </c:pt>
                <c:pt idx="7">
                  <c:v>3115</c:v>
                </c:pt>
                <c:pt idx="8">
                  <c:v>3570</c:v>
                </c:pt>
                <c:pt idx="9">
                  <c:v>3745</c:v>
                </c:pt>
                <c:pt idx="10">
                  <c:v>4010</c:v>
                </c:pt>
                <c:pt idx="11">
                  <c:v>3960</c:v>
                </c:pt>
                <c:pt idx="12">
                  <c:v>3950</c:v>
                </c:pt>
                <c:pt idx="13">
                  <c:v>3910</c:v>
                </c:pt>
                <c:pt idx="14">
                  <c:v>4145</c:v>
                </c:pt>
                <c:pt idx="15">
                  <c:v>4235</c:v>
                </c:pt>
                <c:pt idx="16">
                  <c:v>4500</c:v>
                </c:pt>
                <c:pt idx="17">
                  <c:v>4610</c:v>
                </c:pt>
                <c:pt idx="18">
                  <c:v>2340</c:v>
                </c:pt>
                <c:pt idx="19">
                  <c:v>1585</c:v>
                </c:pt>
                <c:pt idx="20">
                  <c:v>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69-410A-93E7-2F9321809230}"/>
            </c:ext>
          </c:extLst>
        </c:ser>
        <c:ser>
          <c:idx val="1"/>
          <c:order val="1"/>
          <c:tx>
            <c:strRef>
              <c:f>'Figur 3.3p'!$C$4</c:f>
              <c:strCache>
                <c:ptCount val="1"/>
                <c:pt idx="0">
                  <c:v>Menn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numRef>
              <c:f>'Figur 3.3p'!$A$5:$A$25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'Figur 3.3p'!$C$5:$C$25</c:f>
              <c:numCache>
                <c:formatCode>General</c:formatCode>
                <c:ptCount val="21"/>
                <c:pt idx="0">
                  <c:v>1065</c:v>
                </c:pt>
                <c:pt idx="1">
                  <c:v>1180</c:v>
                </c:pt>
                <c:pt idx="2">
                  <c:v>1465</c:v>
                </c:pt>
                <c:pt idx="3">
                  <c:v>1575</c:v>
                </c:pt>
                <c:pt idx="4">
                  <c:v>1665</c:v>
                </c:pt>
                <c:pt idx="5">
                  <c:v>1690</c:v>
                </c:pt>
                <c:pt idx="6">
                  <c:v>1840</c:v>
                </c:pt>
                <c:pt idx="7">
                  <c:v>1910</c:v>
                </c:pt>
                <c:pt idx="8">
                  <c:v>2150</c:v>
                </c:pt>
                <c:pt idx="9">
                  <c:v>2410</c:v>
                </c:pt>
                <c:pt idx="10">
                  <c:v>2335</c:v>
                </c:pt>
                <c:pt idx="11">
                  <c:v>2440</c:v>
                </c:pt>
                <c:pt idx="12">
                  <c:v>2520</c:v>
                </c:pt>
                <c:pt idx="13">
                  <c:v>2555</c:v>
                </c:pt>
                <c:pt idx="14">
                  <c:v>2745</c:v>
                </c:pt>
                <c:pt idx="15">
                  <c:v>2600</c:v>
                </c:pt>
                <c:pt idx="16">
                  <c:v>2795</c:v>
                </c:pt>
                <c:pt idx="17">
                  <c:v>3070</c:v>
                </c:pt>
                <c:pt idx="18">
                  <c:v>1610</c:v>
                </c:pt>
                <c:pt idx="19">
                  <c:v>1225</c:v>
                </c:pt>
                <c:pt idx="20">
                  <c:v>2860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69-410A-93E7-2F9321809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9657999"/>
        <c:axId val="820264943"/>
      </c:barChart>
      <c:catAx>
        <c:axId val="819657999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20264943"/>
        <c:crosses val="autoZero"/>
        <c:auto val="1"/>
        <c:lblAlgn val="ctr"/>
        <c:lblOffset val="100"/>
        <c:noMultiLvlLbl val="0"/>
      </c:catAx>
      <c:valAx>
        <c:axId val="820264943"/>
        <c:scaling>
          <c:orientation val="minMax"/>
          <c:max val="8000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3.8697809566860292E-3"/>
              <c:y val="1.56310892834316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19657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963885174408841"/>
          <c:y val="0.21376808409102327"/>
          <c:w val="8.5740278397169245E-2"/>
          <c:h val="0.11060743474056026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176162076152188E-3"/>
          <c:y val="7.0342135888674287E-2"/>
          <c:w val="0.98935297974048098"/>
          <c:h val="0.925727046501262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3.3q'!$B$5</c:f>
              <c:strCache>
                <c:ptCount val="1"/>
                <c:pt idx="0">
                  <c:v>2018 - antall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'Figur 3.3q'!$A$6:$A$15</c:f>
              <c:strCache>
                <c:ptCount val="10"/>
                <c:pt idx="0">
                  <c:v>USA</c:v>
                </c:pt>
                <c:pt idx="1">
                  <c:v>Italia</c:v>
                </c:pt>
                <c:pt idx="2">
                  <c:v>Australia</c:v>
                </c:pt>
                <c:pt idx="3">
                  <c:v>Frankrike</c:v>
                </c:pt>
                <c:pt idx="4">
                  <c:v>Spania</c:v>
                </c:pt>
                <c:pt idx="5">
                  <c:v>Storbritannia</c:v>
                </c:pt>
                <c:pt idx="6">
                  <c:v>Danmark</c:v>
                </c:pt>
                <c:pt idx="7">
                  <c:v>Tyskland</c:v>
                </c:pt>
                <c:pt idx="8">
                  <c:v>Nederland</c:v>
                </c:pt>
                <c:pt idx="9">
                  <c:v>Portugal</c:v>
                </c:pt>
              </c:strCache>
            </c:strRef>
          </c:cat>
          <c:val>
            <c:numRef>
              <c:f>'Figur 3.3q'!$B$6:$B$15</c:f>
              <c:numCache>
                <c:formatCode>General</c:formatCode>
                <c:ptCount val="10"/>
                <c:pt idx="0">
                  <c:v>890</c:v>
                </c:pt>
                <c:pt idx="1">
                  <c:v>235</c:v>
                </c:pt>
                <c:pt idx="2">
                  <c:v>1115</c:v>
                </c:pt>
                <c:pt idx="3">
                  <c:v>320</c:v>
                </c:pt>
                <c:pt idx="4">
                  <c:v>315</c:v>
                </c:pt>
                <c:pt idx="5">
                  <c:v>560</c:v>
                </c:pt>
                <c:pt idx="6">
                  <c:v>315</c:v>
                </c:pt>
                <c:pt idx="7">
                  <c:v>260</c:v>
                </c:pt>
                <c:pt idx="8">
                  <c:v>235</c:v>
                </c:pt>
                <c:pt idx="9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B-48F5-AFE2-17F614AFE37B}"/>
            </c:ext>
          </c:extLst>
        </c:ser>
        <c:ser>
          <c:idx val="1"/>
          <c:order val="1"/>
          <c:tx>
            <c:strRef>
              <c:f>'Figur 3.3q'!$D$5</c:f>
              <c:strCache>
                <c:ptCount val="1"/>
                <c:pt idx="0">
                  <c:v>2019 - antall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'Figur 3.3q'!$A$6:$A$15</c:f>
              <c:strCache>
                <c:ptCount val="10"/>
                <c:pt idx="0">
                  <c:v>USA</c:v>
                </c:pt>
                <c:pt idx="1">
                  <c:v>Italia</c:v>
                </c:pt>
                <c:pt idx="2">
                  <c:v>Australia</c:v>
                </c:pt>
                <c:pt idx="3">
                  <c:v>Frankrike</c:v>
                </c:pt>
                <c:pt idx="4">
                  <c:v>Spania</c:v>
                </c:pt>
                <c:pt idx="5">
                  <c:v>Storbritannia</c:v>
                </c:pt>
                <c:pt idx="6">
                  <c:v>Danmark</c:v>
                </c:pt>
                <c:pt idx="7">
                  <c:v>Tyskland</c:v>
                </c:pt>
                <c:pt idx="8">
                  <c:v>Nederland</c:v>
                </c:pt>
                <c:pt idx="9">
                  <c:v>Portugal</c:v>
                </c:pt>
              </c:strCache>
            </c:strRef>
          </c:cat>
          <c:val>
            <c:numRef>
              <c:f>'Figur 3.3q'!$D$6:$D$15</c:f>
              <c:numCache>
                <c:formatCode>General</c:formatCode>
                <c:ptCount val="10"/>
                <c:pt idx="0">
                  <c:v>875</c:v>
                </c:pt>
                <c:pt idx="1">
                  <c:v>310</c:v>
                </c:pt>
                <c:pt idx="2">
                  <c:v>1280</c:v>
                </c:pt>
                <c:pt idx="3">
                  <c:v>365</c:v>
                </c:pt>
                <c:pt idx="4">
                  <c:v>340</c:v>
                </c:pt>
                <c:pt idx="5">
                  <c:v>525</c:v>
                </c:pt>
                <c:pt idx="6">
                  <c:v>325</c:v>
                </c:pt>
                <c:pt idx="7">
                  <c:v>290</c:v>
                </c:pt>
                <c:pt idx="8">
                  <c:v>285</c:v>
                </c:pt>
                <c:pt idx="9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B-48F5-AFE2-17F614AFE37B}"/>
            </c:ext>
          </c:extLst>
        </c:ser>
        <c:ser>
          <c:idx val="2"/>
          <c:order val="2"/>
          <c:tx>
            <c:strRef>
              <c:f>'Figur 3.3q'!$F$5</c:f>
              <c:strCache>
                <c:ptCount val="1"/>
                <c:pt idx="0">
                  <c:v>2020 - antall</c:v>
                </c:pt>
              </c:strCache>
            </c:strRef>
          </c:tx>
          <c:spPr>
            <a:solidFill>
              <a:srgbClr val="95C7ED"/>
            </a:solidFill>
            <a:ln w="22225">
              <a:noFill/>
            </a:ln>
            <a:effectLst/>
          </c:spPr>
          <c:invertIfNegative val="0"/>
          <c:cat>
            <c:strRef>
              <c:f>'Figur 3.3q'!$A$6:$A$15</c:f>
              <c:strCache>
                <c:ptCount val="10"/>
                <c:pt idx="0">
                  <c:v>USA</c:v>
                </c:pt>
                <c:pt idx="1">
                  <c:v>Italia</c:v>
                </c:pt>
                <c:pt idx="2">
                  <c:v>Australia</c:v>
                </c:pt>
                <c:pt idx="3">
                  <c:v>Frankrike</c:v>
                </c:pt>
                <c:pt idx="4">
                  <c:v>Spania</c:v>
                </c:pt>
                <c:pt idx="5">
                  <c:v>Storbritannia</c:v>
                </c:pt>
                <c:pt idx="6">
                  <c:v>Danmark</c:v>
                </c:pt>
                <c:pt idx="7">
                  <c:v>Tyskland</c:v>
                </c:pt>
                <c:pt idx="8">
                  <c:v>Nederland</c:v>
                </c:pt>
                <c:pt idx="9">
                  <c:v>Portugal</c:v>
                </c:pt>
              </c:strCache>
            </c:strRef>
          </c:cat>
          <c:val>
            <c:numRef>
              <c:f>'Figur 3.3q'!$F$6:$F$15</c:f>
              <c:numCache>
                <c:formatCode>General</c:formatCode>
                <c:ptCount val="10"/>
                <c:pt idx="0">
                  <c:v>395</c:v>
                </c:pt>
                <c:pt idx="1">
                  <c:v>220</c:v>
                </c:pt>
                <c:pt idx="2">
                  <c:v>535</c:v>
                </c:pt>
                <c:pt idx="3">
                  <c:v>195</c:v>
                </c:pt>
                <c:pt idx="4">
                  <c:v>215</c:v>
                </c:pt>
                <c:pt idx="5">
                  <c:v>290</c:v>
                </c:pt>
                <c:pt idx="6">
                  <c:v>215</c:v>
                </c:pt>
                <c:pt idx="7">
                  <c:v>195</c:v>
                </c:pt>
                <c:pt idx="8">
                  <c:v>175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B-48F5-AFE2-17F614AFE37B}"/>
            </c:ext>
          </c:extLst>
        </c:ser>
        <c:ser>
          <c:idx val="3"/>
          <c:order val="3"/>
          <c:tx>
            <c:strRef>
              <c:f>'Figur 3.3q'!$H$5</c:f>
              <c:strCache>
                <c:ptCount val="1"/>
                <c:pt idx="0">
                  <c:v>2021 - antall</c:v>
                </c:pt>
              </c:strCache>
            </c:strRef>
          </c:tx>
          <c:spPr>
            <a:solidFill>
              <a:srgbClr val="0063AF"/>
            </a:solidFill>
            <a:ln w="22225">
              <a:noFill/>
            </a:ln>
            <a:effectLst/>
          </c:spPr>
          <c:invertIfNegative val="0"/>
          <c:cat>
            <c:strRef>
              <c:f>'Figur 3.3q'!$A$6:$A$15</c:f>
              <c:strCache>
                <c:ptCount val="10"/>
                <c:pt idx="0">
                  <c:v>USA</c:v>
                </c:pt>
                <c:pt idx="1">
                  <c:v>Italia</c:v>
                </c:pt>
                <c:pt idx="2">
                  <c:v>Australia</c:v>
                </c:pt>
                <c:pt idx="3">
                  <c:v>Frankrike</c:v>
                </c:pt>
                <c:pt idx="4">
                  <c:v>Spania</c:v>
                </c:pt>
                <c:pt idx="5">
                  <c:v>Storbritannia</c:v>
                </c:pt>
                <c:pt idx="6">
                  <c:v>Danmark</c:v>
                </c:pt>
                <c:pt idx="7">
                  <c:v>Tyskland</c:v>
                </c:pt>
                <c:pt idx="8">
                  <c:v>Nederland</c:v>
                </c:pt>
                <c:pt idx="9">
                  <c:v>Portugal</c:v>
                </c:pt>
              </c:strCache>
            </c:strRef>
          </c:cat>
          <c:val>
            <c:numRef>
              <c:f>'Figur 3.3q'!$H$6:$H$15</c:f>
              <c:numCache>
                <c:formatCode>General</c:formatCode>
                <c:ptCount val="10"/>
                <c:pt idx="0">
                  <c:v>225</c:v>
                </c:pt>
                <c:pt idx="1">
                  <c:v>325</c:v>
                </c:pt>
                <c:pt idx="2">
                  <c:v>10</c:v>
                </c:pt>
                <c:pt idx="3">
                  <c:v>295</c:v>
                </c:pt>
                <c:pt idx="4">
                  <c:v>230</c:v>
                </c:pt>
                <c:pt idx="5">
                  <c:v>280</c:v>
                </c:pt>
                <c:pt idx="6">
                  <c:v>220</c:v>
                </c:pt>
                <c:pt idx="7">
                  <c:v>165</c:v>
                </c:pt>
                <c:pt idx="8">
                  <c:v>150</c:v>
                </c:pt>
                <c:pt idx="9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0B-48F5-AFE2-17F614AFE37B}"/>
            </c:ext>
          </c:extLst>
        </c:ser>
        <c:ser>
          <c:idx val="4"/>
          <c:order val="4"/>
          <c:tx>
            <c:strRef>
              <c:f>'Figur 3.3q'!$J$5</c:f>
              <c:strCache>
                <c:ptCount val="1"/>
                <c:pt idx="0">
                  <c:v>2022 - antall</c:v>
                </c:pt>
              </c:strCache>
            </c:strRef>
          </c:tx>
          <c:spPr>
            <a:solidFill>
              <a:srgbClr val="D8BE00"/>
            </a:solidFill>
            <a:ln w="22225">
              <a:noFill/>
            </a:ln>
            <a:effectLst/>
          </c:spPr>
          <c:invertIfNegative val="0"/>
          <c:cat>
            <c:strRef>
              <c:f>'Figur 3.3q'!$A$6:$A$15</c:f>
              <c:strCache>
                <c:ptCount val="10"/>
                <c:pt idx="0">
                  <c:v>USA</c:v>
                </c:pt>
                <c:pt idx="1">
                  <c:v>Italia</c:v>
                </c:pt>
                <c:pt idx="2">
                  <c:v>Australia</c:v>
                </c:pt>
                <c:pt idx="3">
                  <c:v>Frankrike</c:v>
                </c:pt>
                <c:pt idx="4">
                  <c:v>Spania</c:v>
                </c:pt>
                <c:pt idx="5">
                  <c:v>Storbritannia</c:v>
                </c:pt>
                <c:pt idx="6">
                  <c:v>Danmark</c:v>
                </c:pt>
                <c:pt idx="7">
                  <c:v>Tyskland</c:v>
                </c:pt>
                <c:pt idx="8">
                  <c:v>Nederland</c:v>
                </c:pt>
                <c:pt idx="9">
                  <c:v>Portugal</c:v>
                </c:pt>
              </c:strCache>
            </c:strRef>
          </c:cat>
          <c:val>
            <c:numRef>
              <c:f>'Figur 3.3q'!$J$6:$J$15</c:f>
              <c:numCache>
                <c:formatCode>General</c:formatCode>
                <c:ptCount val="10"/>
                <c:pt idx="0">
                  <c:v>950</c:v>
                </c:pt>
                <c:pt idx="1">
                  <c:v>660</c:v>
                </c:pt>
                <c:pt idx="2">
                  <c:v>640</c:v>
                </c:pt>
                <c:pt idx="3">
                  <c:v>565</c:v>
                </c:pt>
                <c:pt idx="4">
                  <c:v>520</c:v>
                </c:pt>
                <c:pt idx="5">
                  <c:v>480</c:v>
                </c:pt>
                <c:pt idx="6">
                  <c:v>440</c:v>
                </c:pt>
                <c:pt idx="7">
                  <c:v>330</c:v>
                </c:pt>
                <c:pt idx="8">
                  <c:v>310</c:v>
                </c:pt>
                <c:pt idx="9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0B-48F5-AFE2-17F614AFE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64244735"/>
        <c:axId val="870200591"/>
      </c:barChart>
      <c:scatterChart>
        <c:scatterStyle val="lineMarker"/>
        <c:varyColors val="0"/>
        <c:ser>
          <c:idx val="5"/>
          <c:order val="5"/>
          <c:tx>
            <c:strRef>
              <c:f>'Figur 3.3q'!$K$5</c:f>
              <c:strCache>
                <c:ptCount val="1"/>
                <c:pt idx="0">
                  <c:v>2022 - andel kvinner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462512"/>
              </a:solidFill>
              <a:ln w="9525">
                <a:solidFill>
                  <a:srgbClr val="462512"/>
                </a:solidFill>
                <a:prstDash val="solid"/>
              </a:ln>
              <a:effectLst/>
            </c:spPr>
          </c:marker>
          <c:xVal>
            <c:strRef>
              <c:f>'Figur 3.3q'!$A$6:$A$15</c:f>
              <c:strCache>
                <c:ptCount val="10"/>
                <c:pt idx="0">
                  <c:v>USA</c:v>
                </c:pt>
                <c:pt idx="1">
                  <c:v>Italia</c:v>
                </c:pt>
                <c:pt idx="2">
                  <c:v>Australia</c:v>
                </c:pt>
                <c:pt idx="3">
                  <c:v>Frankrike</c:v>
                </c:pt>
                <c:pt idx="4">
                  <c:v>Spania</c:v>
                </c:pt>
                <c:pt idx="5">
                  <c:v>Storbritannia</c:v>
                </c:pt>
                <c:pt idx="6">
                  <c:v>Danmark</c:v>
                </c:pt>
                <c:pt idx="7">
                  <c:v>Tyskland</c:v>
                </c:pt>
                <c:pt idx="8">
                  <c:v>Nederland</c:v>
                </c:pt>
                <c:pt idx="9">
                  <c:v>Portugal</c:v>
                </c:pt>
              </c:strCache>
            </c:strRef>
          </c:xVal>
          <c:yVal>
            <c:numRef>
              <c:f>'Figur 3.3q'!$K$6:$K$15</c:f>
              <c:numCache>
                <c:formatCode>0.0</c:formatCode>
                <c:ptCount val="10"/>
                <c:pt idx="0">
                  <c:v>52.631578947368418</c:v>
                </c:pt>
                <c:pt idx="1">
                  <c:v>56.060606060606055</c:v>
                </c:pt>
                <c:pt idx="2">
                  <c:v>62.5</c:v>
                </c:pt>
                <c:pt idx="3">
                  <c:v>64.601769911504419</c:v>
                </c:pt>
                <c:pt idx="4">
                  <c:v>68.269230769230774</c:v>
                </c:pt>
                <c:pt idx="5">
                  <c:v>67.708333333333343</c:v>
                </c:pt>
                <c:pt idx="6">
                  <c:v>77.272727272727266</c:v>
                </c:pt>
                <c:pt idx="7">
                  <c:v>42.424242424242422</c:v>
                </c:pt>
                <c:pt idx="8">
                  <c:v>59.677419354838712</c:v>
                </c:pt>
                <c:pt idx="9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0B-48F5-AFE2-17F614AFE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441775"/>
        <c:axId val="870200111"/>
      </c:scatterChart>
      <c:catAx>
        <c:axId val="864244735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70200591"/>
        <c:crosses val="autoZero"/>
        <c:auto val="1"/>
        <c:lblAlgn val="ctr"/>
        <c:lblOffset val="100"/>
        <c:noMultiLvlLbl val="0"/>
      </c:catAx>
      <c:valAx>
        <c:axId val="870200591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Antall</a:t>
                </a:r>
              </a:p>
            </c:rich>
          </c:tx>
          <c:layout>
            <c:manualLayout>
              <c:xMode val="edge"/>
              <c:yMode val="edge"/>
              <c:x val="8.8202866593164279E-3"/>
              <c:y val="1.572327044025157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64244735"/>
        <c:crosses val="autoZero"/>
        <c:crossBetween val="between"/>
      </c:valAx>
      <c:valAx>
        <c:axId val="870200111"/>
        <c:scaling>
          <c:orientation val="minMax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574441775"/>
        <c:crosses val="max"/>
        <c:crossBetween val="midCat"/>
      </c:valAx>
      <c:valAx>
        <c:axId val="574441775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3591373441307379"/>
              <c:y val="2.159352803041869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majorTickMark val="out"/>
        <c:minorTickMark val="none"/>
        <c:tickLblPos val="nextTo"/>
        <c:crossAx val="870200111"/>
        <c:crosses val="max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324426024709714"/>
          <c:y val="4.8847621176761412E-2"/>
          <c:w val="0.14873551823229933"/>
          <c:h val="0.29085652617030655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176162076152188E-3"/>
          <c:y val="4.3137254901960784E-2"/>
          <c:w val="0.98935297974048098"/>
          <c:h val="0.769878029952138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 3.3r'!$B$4</c:f>
              <c:strCache>
                <c:ptCount val="1"/>
                <c:pt idx="0">
                  <c:v>Bachelor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'Figur 3.3r'!$A$5:$A$11</c:f>
              <c:strCache>
                <c:ptCount val="7"/>
                <c:pt idx="0">
                  <c:v>Primærnæring</c:v>
                </c:pt>
                <c:pt idx="1">
                  <c:v>Humanist/estetisk</c:v>
                </c:pt>
                <c:pt idx="2">
                  <c:v>Lærerutd./ped</c:v>
                </c:pt>
                <c:pt idx="3">
                  <c:v>Helse/sosial/idrett</c:v>
                </c:pt>
                <c:pt idx="4">
                  <c:v>Samfunnsfag/jus</c:v>
                </c:pt>
                <c:pt idx="5">
                  <c:v>Øk./adm</c:v>
                </c:pt>
                <c:pt idx="6">
                  <c:v>Naturvit./håndv./teknis</c:v>
                </c:pt>
              </c:strCache>
            </c:strRef>
          </c:cat>
          <c:val>
            <c:numRef>
              <c:f>'Figur 3.3r'!$B$5:$B$11</c:f>
              <c:numCache>
                <c:formatCode>#,##0</c:formatCode>
                <c:ptCount val="7"/>
                <c:pt idx="0">
                  <c:v>19</c:v>
                </c:pt>
                <c:pt idx="1">
                  <c:v>505</c:v>
                </c:pt>
                <c:pt idx="2">
                  <c:v>223</c:v>
                </c:pt>
                <c:pt idx="3">
                  <c:v>1110</c:v>
                </c:pt>
                <c:pt idx="4">
                  <c:v>1008</c:v>
                </c:pt>
                <c:pt idx="5">
                  <c:v>1336</c:v>
                </c:pt>
                <c:pt idx="6">
                  <c:v>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6E-4A82-8ACF-A4821AA335E8}"/>
            </c:ext>
          </c:extLst>
        </c:ser>
        <c:ser>
          <c:idx val="1"/>
          <c:order val="1"/>
          <c:tx>
            <c:strRef>
              <c:f>'Figur 3.3r'!$C$4</c:f>
              <c:strCache>
                <c:ptCount val="1"/>
                <c:pt idx="0">
                  <c:v>Master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'Figur 3.3r'!$A$5:$A$11</c:f>
              <c:strCache>
                <c:ptCount val="7"/>
                <c:pt idx="0">
                  <c:v>Primærnæring</c:v>
                </c:pt>
                <c:pt idx="1">
                  <c:v>Humanist/estetisk</c:v>
                </c:pt>
                <c:pt idx="2">
                  <c:v>Lærerutd./ped</c:v>
                </c:pt>
                <c:pt idx="3">
                  <c:v>Helse/sosial/idrett</c:v>
                </c:pt>
                <c:pt idx="4">
                  <c:v>Samfunnsfag/jus</c:v>
                </c:pt>
                <c:pt idx="5">
                  <c:v>Øk./adm</c:v>
                </c:pt>
                <c:pt idx="6">
                  <c:v>Naturvit./håndv./teknis</c:v>
                </c:pt>
              </c:strCache>
            </c:strRef>
          </c:cat>
          <c:val>
            <c:numRef>
              <c:f>'Figur 3.3r'!$C$5:$C$11</c:f>
              <c:numCache>
                <c:formatCode>#,##0</c:formatCode>
                <c:ptCount val="7"/>
                <c:pt idx="0">
                  <c:v>20</c:v>
                </c:pt>
                <c:pt idx="1">
                  <c:v>103</c:v>
                </c:pt>
                <c:pt idx="2">
                  <c:v>648</c:v>
                </c:pt>
                <c:pt idx="3">
                  <c:v>311</c:v>
                </c:pt>
                <c:pt idx="4">
                  <c:v>675</c:v>
                </c:pt>
                <c:pt idx="5">
                  <c:v>608</c:v>
                </c:pt>
                <c:pt idx="6">
                  <c:v>1490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6E-4A82-8ACF-A4821AA33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027087"/>
        <c:axId val="824156431"/>
      </c:barChart>
      <c:catAx>
        <c:axId val="884027087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24156431"/>
        <c:crosses val="autoZero"/>
        <c:auto val="1"/>
        <c:lblAlgn val="ctr"/>
        <c:lblOffset val="100"/>
        <c:noMultiLvlLbl val="0"/>
      </c:catAx>
      <c:valAx>
        <c:axId val="824156431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84027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39362285403857"/>
          <c:y val="0.56080786782061365"/>
          <c:w val="0.10385237696823164"/>
          <c:h val="0.13418284815106216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203376938565514E-3"/>
          <c:y val="7.0176624980700944E-2"/>
          <c:w val="0.9893495778826793"/>
          <c:h val="0.925901806391848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 3.3s'!$B$4</c:f>
              <c:strCache>
                <c:ptCount val="1"/>
                <c:pt idx="0">
                  <c:v>Kvinner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numRef>
              <c:f>'Figur 3.3s'!$A$5:$A$25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'Figur 3.3s'!$B$5:$B$25</c:f>
              <c:numCache>
                <c:formatCode>General</c:formatCode>
                <c:ptCount val="21"/>
                <c:pt idx="0">
                  <c:v>1515</c:v>
                </c:pt>
                <c:pt idx="1">
                  <c:v>1660</c:v>
                </c:pt>
                <c:pt idx="2">
                  <c:v>1980</c:v>
                </c:pt>
                <c:pt idx="3">
                  <c:v>2090</c:v>
                </c:pt>
                <c:pt idx="4">
                  <c:v>2405</c:v>
                </c:pt>
                <c:pt idx="5">
                  <c:v>2555</c:v>
                </c:pt>
                <c:pt idx="6">
                  <c:v>2735</c:v>
                </c:pt>
                <c:pt idx="7">
                  <c:v>3075</c:v>
                </c:pt>
                <c:pt idx="8">
                  <c:v>3345</c:v>
                </c:pt>
                <c:pt idx="9">
                  <c:v>3505</c:v>
                </c:pt>
                <c:pt idx="10">
                  <c:v>3675</c:v>
                </c:pt>
                <c:pt idx="11">
                  <c:v>3805</c:v>
                </c:pt>
                <c:pt idx="12">
                  <c:v>4080</c:v>
                </c:pt>
                <c:pt idx="13">
                  <c:v>4375</c:v>
                </c:pt>
                <c:pt idx="14">
                  <c:v>5070</c:v>
                </c:pt>
                <c:pt idx="15">
                  <c:v>5200</c:v>
                </c:pt>
                <c:pt idx="16">
                  <c:v>5350</c:v>
                </c:pt>
                <c:pt idx="17">
                  <c:v>5190</c:v>
                </c:pt>
                <c:pt idx="18">
                  <c:v>2810</c:v>
                </c:pt>
                <c:pt idx="19">
                  <c:v>4240</c:v>
                </c:pt>
                <c:pt idx="20">
                  <c:v>6240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46-460A-9627-A75CF6488BE7}"/>
            </c:ext>
          </c:extLst>
        </c:ser>
        <c:ser>
          <c:idx val="1"/>
          <c:order val="1"/>
          <c:tx>
            <c:strRef>
              <c:f>'Figur 3.3s'!$C$4</c:f>
              <c:strCache>
                <c:ptCount val="1"/>
                <c:pt idx="0">
                  <c:v>Menn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numRef>
              <c:f>'Figur 3.3s'!$A$5:$A$25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'Figur 3.3s'!$C$5:$C$25</c:f>
              <c:numCache>
                <c:formatCode>General</c:formatCode>
                <c:ptCount val="21"/>
                <c:pt idx="0">
                  <c:v>1360</c:v>
                </c:pt>
                <c:pt idx="1">
                  <c:v>1740</c:v>
                </c:pt>
                <c:pt idx="2">
                  <c:v>1730</c:v>
                </c:pt>
                <c:pt idx="3">
                  <c:v>1875</c:v>
                </c:pt>
                <c:pt idx="4">
                  <c:v>2050</c:v>
                </c:pt>
                <c:pt idx="5">
                  <c:v>2135</c:v>
                </c:pt>
                <c:pt idx="6">
                  <c:v>2305</c:v>
                </c:pt>
                <c:pt idx="7">
                  <c:v>2515</c:v>
                </c:pt>
                <c:pt idx="8">
                  <c:v>2815</c:v>
                </c:pt>
                <c:pt idx="9">
                  <c:v>2840</c:v>
                </c:pt>
                <c:pt idx="10">
                  <c:v>3095</c:v>
                </c:pt>
                <c:pt idx="11">
                  <c:v>3270</c:v>
                </c:pt>
                <c:pt idx="12">
                  <c:v>3380</c:v>
                </c:pt>
                <c:pt idx="13">
                  <c:v>3780</c:v>
                </c:pt>
                <c:pt idx="14">
                  <c:v>3810</c:v>
                </c:pt>
                <c:pt idx="15">
                  <c:v>3895</c:v>
                </c:pt>
                <c:pt idx="16">
                  <c:v>3825</c:v>
                </c:pt>
                <c:pt idx="17">
                  <c:v>3705</c:v>
                </c:pt>
                <c:pt idx="18">
                  <c:v>1865</c:v>
                </c:pt>
                <c:pt idx="19">
                  <c:v>2835</c:v>
                </c:pt>
                <c:pt idx="20">
                  <c:v>4045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46-460A-9627-A75CF6488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5232879"/>
        <c:axId val="574442255"/>
      </c:barChart>
      <c:catAx>
        <c:axId val="875232879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574442255"/>
        <c:crosses val="autoZero"/>
        <c:auto val="1"/>
        <c:lblAlgn val="ctr"/>
        <c:lblOffset val="100"/>
        <c:noMultiLvlLbl val="0"/>
      </c:catAx>
      <c:valAx>
        <c:axId val="574442255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8.8086324598106152E-3"/>
              <c:y val="1.56862745098039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75232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726876979889644"/>
          <c:y val="0.12027769692465935"/>
          <c:w val="7.773349356843319E-2"/>
          <c:h val="9.9761153128734903E-2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121784474322705E-3"/>
          <c:y val="7.0425184455248882E-2"/>
          <c:w val="0.98935977694070965"/>
          <c:h val="0.92563935706383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3.3t'!$B$5</c:f>
              <c:strCache>
                <c:ptCount val="1"/>
                <c:pt idx="0">
                  <c:v>2018 - antall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'Figur 3.3t'!$A$6:$A$15</c:f>
              <c:strCache>
                <c:ptCount val="10"/>
                <c:pt idx="0">
                  <c:v>Tyskland</c:v>
                </c:pt>
                <c:pt idx="1">
                  <c:v>Frankrike</c:v>
                </c:pt>
                <c:pt idx="2">
                  <c:v>Italia</c:v>
                </c:pt>
                <c:pt idx="3">
                  <c:v>Nederland</c:v>
                </c:pt>
                <c:pt idx="4">
                  <c:v>Spania</c:v>
                </c:pt>
                <c:pt idx="5">
                  <c:v>USA</c:v>
                </c:pt>
                <c:pt idx="6">
                  <c:v>Danmark</c:v>
                </c:pt>
                <c:pt idx="7">
                  <c:v>Storbritannia</c:v>
                </c:pt>
                <c:pt idx="8">
                  <c:v>Australia</c:v>
                </c:pt>
                <c:pt idx="9">
                  <c:v>Belgia</c:v>
                </c:pt>
              </c:strCache>
            </c:strRef>
          </c:cat>
          <c:val>
            <c:numRef>
              <c:f>'Figur 3.3t'!$B$6:$B$15</c:f>
              <c:numCache>
                <c:formatCode>#,##0</c:formatCode>
                <c:ptCount val="10"/>
                <c:pt idx="0">
                  <c:v>1970</c:v>
                </c:pt>
                <c:pt idx="1">
                  <c:v>1610</c:v>
                </c:pt>
                <c:pt idx="2">
                  <c:v>815</c:v>
                </c:pt>
                <c:pt idx="3">
                  <c:v>915</c:v>
                </c:pt>
                <c:pt idx="4">
                  <c:v>930</c:v>
                </c:pt>
                <c:pt idx="5">
                  <c:v>1215</c:v>
                </c:pt>
                <c:pt idx="6">
                  <c:v>600</c:v>
                </c:pt>
                <c:pt idx="7">
                  <c:v>800</c:v>
                </c:pt>
                <c:pt idx="8">
                  <c:v>1255</c:v>
                </c:pt>
                <c:pt idx="9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A-4C60-B6C9-0DFBC239B1FF}"/>
            </c:ext>
          </c:extLst>
        </c:ser>
        <c:ser>
          <c:idx val="1"/>
          <c:order val="1"/>
          <c:tx>
            <c:strRef>
              <c:f>'Figur 3.3t'!$D$5</c:f>
              <c:strCache>
                <c:ptCount val="1"/>
                <c:pt idx="0">
                  <c:v>2019 - antall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'Figur 3.3t'!$A$6:$A$15</c:f>
              <c:strCache>
                <c:ptCount val="10"/>
                <c:pt idx="0">
                  <c:v>Tyskland</c:v>
                </c:pt>
                <c:pt idx="1">
                  <c:v>Frankrike</c:v>
                </c:pt>
                <c:pt idx="2">
                  <c:v>Italia</c:v>
                </c:pt>
                <c:pt idx="3">
                  <c:v>Nederland</c:v>
                </c:pt>
                <c:pt idx="4">
                  <c:v>Spania</c:v>
                </c:pt>
                <c:pt idx="5">
                  <c:v>USA</c:v>
                </c:pt>
                <c:pt idx="6">
                  <c:v>Danmark</c:v>
                </c:pt>
                <c:pt idx="7">
                  <c:v>Storbritannia</c:v>
                </c:pt>
                <c:pt idx="8">
                  <c:v>Australia</c:v>
                </c:pt>
                <c:pt idx="9">
                  <c:v>Belgia</c:v>
                </c:pt>
              </c:strCache>
            </c:strRef>
          </c:cat>
          <c:val>
            <c:numRef>
              <c:f>'Figur 3.3t'!$D$6:$D$15</c:f>
              <c:numCache>
                <c:formatCode>#,##0</c:formatCode>
                <c:ptCount val="10"/>
                <c:pt idx="0">
                  <c:v>2150</c:v>
                </c:pt>
                <c:pt idx="1">
                  <c:v>1570</c:v>
                </c:pt>
                <c:pt idx="2">
                  <c:v>905</c:v>
                </c:pt>
                <c:pt idx="3">
                  <c:v>975</c:v>
                </c:pt>
                <c:pt idx="4">
                  <c:v>920</c:v>
                </c:pt>
                <c:pt idx="5">
                  <c:v>1140</c:v>
                </c:pt>
                <c:pt idx="6">
                  <c:v>570</c:v>
                </c:pt>
                <c:pt idx="7">
                  <c:v>755</c:v>
                </c:pt>
                <c:pt idx="8">
                  <c:v>1395</c:v>
                </c:pt>
                <c:pt idx="9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4A-4C60-B6C9-0DFBC239B1FF}"/>
            </c:ext>
          </c:extLst>
        </c:ser>
        <c:ser>
          <c:idx val="2"/>
          <c:order val="2"/>
          <c:tx>
            <c:strRef>
              <c:f>'Figur 3.3t'!$F$5</c:f>
              <c:strCache>
                <c:ptCount val="1"/>
                <c:pt idx="0">
                  <c:v>2020 - antall</c:v>
                </c:pt>
              </c:strCache>
            </c:strRef>
          </c:tx>
          <c:spPr>
            <a:solidFill>
              <a:srgbClr val="95C7ED"/>
            </a:solidFill>
            <a:ln w="22225">
              <a:noFill/>
            </a:ln>
            <a:effectLst/>
          </c:spPr>
          <c:invertIfNegative val="0"/>
          <c:cat>
            <c:strRef>
              <c:f>'Figur 3.3t'!$A$6:$A$15</c:f>
              <c:strCache>
                <c:ptCount val="10"/>
                <c:pt idx="0">
                  <c:v>Tyskland</c:v>
                </c:pt>
                <c:pt idx="1">
                  <c:v>Frankrike</c:v>
                </c:pt>
                <c:pt idx="2">
                  <c:v>Italia</c:v>
                </c:pt>
                <c:pt idx="3">
                  <c:v>Nederland</c:v>
                </c:pt>
                <c:pt idx="4">
                  <c:v>Spania</c:v>
                </c:pt>
                <c:pt idx="5">
                  <c:v>USA</c:v>
                </c:pt>
                <c:pt idx="6">
                  <c:v>Danmark</c:v>
                </c:pt>
                <c:pt idx="7">
                  <c:v>Storbritannia</c:v>
                </c:pt>
                <c:pt idx="8">
                  <c:v>Australia</c:v>
                </c:pt>
                <c:pt idx="9">
                  <c:v>Belgia</c:v>
                </c:pt>
              </c:strCache>
            </c:strRef>
          </c:cat>
          <c:val>
            <c:numRef>
              <c:f>'Figur 3.3t'!$F$6:$F$15</c:f>
              <c:numCache>
                <c:formatCode>#,##0</c:formatCode>
                <c:ptCount val="10"/>
                <c:pt idx="0">
                  <c:v>1065</c:v>
                </c:pt>
                <c:pt idx="1">
                  <c:v>920</c:v>
                </c:pt>
                <c:pt idx="2">
                  <c:v>520</c:v>
                </c:pt>
                <c:pt idx="3">
                  <c:v>420</c:v>
                </c:pt>
                <c:pt idx="4">
                  <c:v>560</c:v>
                </c:pt>
                <c:pt idx="5">
                  <c:v>505</c:v>
                </c:pt>
                <c:pt idx="6">
                  <c:v>350</c:v>
                </c:pt>
                <c:pt idx="7">
                  <c:v>450</c:v>
                </c:pt>
                <c:pt idx="8">
                  <c:v>595</c:v>
                </c:pt>
                <c:pt idx="9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4A-4C60-B6C9-0DFBC239B1FF}"/>
            </c:ext>
          </c:extLst>
        </c:ser>
        <c:ser>
          <c:idx val="3"/>
          <c:order val="3"/>
          <c:tx>
            <c:strRef>
              <c:f>'Figur 3.3t'!$H$5</c:f>
              <c:strCache>
                <c:ptCount val="1"/>
                <c:pt idx="0">
                  <c:v>2021 - antall</c:v>
                </c:pt>
              </c:strCache>
            </c:strRef>
          </c:tx>
          <c:spPr>
            <a:solidFill>
              <a:srgbClr val="0063AF"/>
            </a:solidFill>
            <a:ln w="22225">
              <a:noFill/>
            </a:ln>
            <a:effectLst/>
          </c:spPr>
          <c:invertIfNegative val="0"/>
          <c:cat>
            <c:strRef>
              <c:f>'Figur 3.3t'!$A$6:$A$15</c:f>
              <c:strCache>
                <c:ptCount val="10"/>
                <c:pt idx="0">
                  <c:v>Tyskland</c:v>
                </c:pt>
                <c:pt idx="1">
                  <c:v>Frankrike</c:v>
                </c:pt>
                <c:pt idx="2">
                  <c:v>Italia</c:v>
                </c:pt>
                <c:pt idx="3">
                  <c:v>Nederland</c:v>
                </c:pt>
                <c:pt idx="4">
                  <c:v>Spania</c:v>
                </c:pt>
                <c:pt idx="5">
                  <c:v>USA</c:v>
                </c:pt>
                <c:pt idx="6">
                  <c:v>Danmark</c:v>
                </c:pt>
                <c:pt idx="7">
                  <c:v>Storbritannia</c:v>
                </c:pt>
                <c:pt idx="8">
                  <c:v>Australia</c:v>
                </c:pt>
                <c:pt idx="9">
                  <c:v>Belgia</c:v>
                </c:pt>
              </c:strCache>
            </c:strRef>
          </c:cat>
          <c:val>
            <c:numRef>
              <c:f>'Figur 3.3t'!$H$6:$H$15</c:f>
              <c:numCache>
                <c:formatCode>#,##0</c:formatCode>
                <c:ptCount val="10"/>
                <c:pt idx="0">
                  <c:v>1960</c:v>
                </c:pt>
                <c:pt idx="1">
                  <c:v>1460</c:v>
                </c:pt>
                <c:pt idx="2">
                  <c:v>895</c:v>
                </c:pt>
                <c:pt idx="3">
                  <c:v>680</c:v>
                </c:pt>
                <c:pt idx="4">
                  <c:v>755</c:v>
                </c:pt>
                <c:pt idx="5">
                  <c:v>285</c:v>
                </c:pt>
                <c:pt idx="6">
                  <c:v>500</c:v>
                </c:pt>
                <c:pt idx="7">
                  <c:v>395</c:v>
                </c:pt>
                <c:pt idx="8">
                  <c:v>15</c:v>
                </c:pt>
                <c:pt idx="9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4A-4C60-B6C9-0DFBC239B1FF}"/>
            </c:ext>
          </c:extLst>
        </c:ser>
        <c:ser>
          <c:idx val="4"/>
          <c:order val="4"/>
          <c:tx>
            <c:strRef>
              <c:f>'Figur 3.3t'!$J$5</c:f>
              <c:strCache>
                <c:ptCount val="1"/>
                <c:pt idx="0">
                  <c:v>2022 - antall</c:v>
                </c:pt>
              </c:strCache>
            </c:strRef>
          </c:tx>
          <c:spPr>
            <a:solidFill>
              <a:srgbClr val="D8BE00"/>
            </a:solidFill>
            <a:ln w="22225">
              <a:noFill/>
            </a:ln>
            <a:effectLst/>
          </c:spPr>
          <c:invertIfNegative val="0"/>
          <c:cat>
            <c:strRef>
              <c:f>'Figur 3.3t'!$A$6:$A$15</c:f>
              <c:strCache>
                <c:ptCount val="10"/>
                <c:pt idx="0">
                  <c:v>Tyskland</c:v>
                </c:pt>
                <c:pt idx="1">
                  <c:v>Frankrike</c:v>
                </c:pt>
                <c:pt idx="2">
                  <c:v>Italia</c:v>
                </c:pt>
                <c:pt idx="3">
                  <c:v>Nederland</c:v>
                </c:pt>
                <c:pt idx="4">
                  <c:v>Spania</c:v>
                </c:pt>
                <c:pt idx="5">
                  <c:v>USA</c:v>
                </c:pt>
                <c:pt idx="6">
                  <c:v>Danmark</c:v>
                </c:pt>
                <c:pt idx="7">
                  <c:v>Storbritannia</c:v>
                </c:pt>
                <c:pt idx="8">
                  <c:v>Australia</c:v>
                </c:pt>
                <c:pt idx="9">
                  <c:v>Belgia</c:v>
                </c:pt>
              </c:strCache>
            </c:strRef>
          </c:cat>
          <c:val>
            <c:numRef>
              <c:f>'Figur 3.3t'!$J$6:$J$15</c:f>
              <c:numCache>
                <c:formatCode>#,##0</c:formatCode>
                <c:ptCount val="10"/>
                <c:pt idx="0">
                  <c:v>2615</c:v>
                </c:pt>
                <c:pt idx="1">
                  <c:v>2050</c:v>
                </c:pt>
                <c:pt idx="2">
                  <c:v>1500</c:v>
                </c:pt>
                <c:pt idx="3">
                  <c:v>1265</c:v>
                </c:pt>
                <c:pt idx="4">
                  <c:v>1225</c:v>
                </c:pt>
                <c:pt idx="5">
                  <c:v>1120</c:v>
                </c:pt>
                <c:pt idx="6">
                  <c:v>835</c:v>
                </c:pt>
                <c:pt idx="7">
                  <c:v>700</c:v>
                </c:pt>
                <c:pt idx="8">
                  <c:v>665</c:v>
                </c:pt>
                <c:pt idx="9">
                  <c:v>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4A-4C60-B6C9-0DFBC239B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65461455"/>
        <c:axId val="820258703"/>
      </c:barChart>
      <c:scatterChart>
        <c:scatterStyle val="lineMarker"/>
        <c:varyColors val="0"/>
        <c:ser>
          <c:idx val="5"/>
          <c:order val="5"/>
          <c:tx>
            <c:strRef>
              <c:f>'Figur 3.3t'!$K$5</c:f>
              <c:strCache>
                <c:ptCount val="1"/>
                <c:pt idx="0">
                  <c:v>2022 - andel kvinner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462512"/>
              </a:solidFill>
              <a:ln w="9525">
                <a:solidFill>
                  <a:srgbClr val="462512"/>
                </a:solidFill>
                <a:prstDash val="solid"/>
              </a:ln>
              <a:effectLst/>
            </c:spPr>
          </c:marker>
          <c:xVal>
            <c:strRef>
              <c:f>'Figur 3.3t'!$A$6:$A$15</c:f>
              <c:strCache>
                <c:ptCount val="10"/>
                <c:pt idx="0">
                  <c:v>Tyskland</c:v>
                </c:pt>
                <c:pt idx="1">
                  <c:v>Frankrike</c:v>
                </c:pt>
                <c:pt idx="2">
                  <c:v>Italia</c:v>
                </c:pt>
                <c:pt idx="3">
                  <c:v>Nederland</c:v>
                </c:pt>
                <c:pt idx="4">
                  <c:v>Spania</c:v>
                </c:pt>
                <c:pt idx="5">
                  <c:v>USA</c:v>
                </c:pt>
                <c:pt idx="6">
                  <c:v>Danmark</c:v>
                </c:pt>
                <c:pt idx="7">
                  <c:v>Storbritannia</c:v>
                </c:pt>
                <c:pt idx="8">
                  <c:v>Australia</c:v>
                </c:pt>
                <c:pt idx="9">
                  <c:v>Belgia</c:v>
                </c:pt>
              </c:strCache>
            </c:strRef>
          </c:xVal>
          <c:yVal>
            <c:numRef>
              <c:f>'Figur 3.3t'!$K$6:$K$15</c:f>
              <c:numCache>
                <c:formatCode>0.0</c:formatCode>
                <c:ptCount val="10"/>
                <c:pt idx="0">
                  <c:v>61.185468451242834</c:v>
                </c:pt>
                <c:pt idx="1">
                  <c:v>59.268292682926827</c:v>
                </c:pt>
                <c:pt idx="2">
                  <c:v>54.666666666666664</c:v>
                </c:pt>
                <c:pt idx="3">
                  <c:v>61.660079051383399</c:v>
                </c:pt>
                <c:pt idx="4">
                  <c:v>61.224489795918366</c:v>
                </c:pt>
                <c:pt idx="5">
                  <c:v>53.125</c:v>
                </c:pt>
                <c:pt idx="6">
                  <c:v>72.455089820359291</c:v>
                </c:pt>
                <c:pt idx="7">
                  <c:v>65</c:v>
                </c:pt>
                <c:pt idx="8">
                  <c:v>61.65413533834586</c:v>
                </c:pt>
                <c:pt idx="9">
                  <c:v>54.320987654320987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34A-4C60-B6C9-0DFBC239B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259663"/>
        <c:axId val="820259183"/>
      </c:scatterChart>
      <c:catAx>
        <c:axId val="865461455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1.4318028210863764E-2"/>
              <c:y val="1.638904584136258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20258703"/>
        <c:crosses val="autoZero"/>
        <c:auto val="1"/>
        <c:lblAlgn val="ctr"/>
        <c:lblOffset val="100"/>
        <c:noMultiLvlLbl val="0"/>
      </c:catAx>
      <c:valAx>
        <c:axId val="820258703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353772713037497"/>
              <c:y val="2.200898618023188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65461455"/>
        <c:crosses val="autoZero"/>
        <c:crossBetween val="between"/>
      </c:valAx>
      <c:valAx>
        <c:axId val="820259183"/>
        <c:scaling>
          <c:orientation val="minMax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820259663"/>
        <c:crosses val="max"/>
        <c:crossBetween val="midCat"/>
      </c:valAx>
      <c:valAx>
        <c:axId val="820259663"/>
        <c:scaling>
          <c:orientation val="minMax"/>
        </c:scaling>
        <c:delete val="1"/>
        <c:axPos val="t"/>
        <c:majorTickMark val="out"/>
        <c:minorTickMark val="none"/>
        <c:tickLblPos val="nextTo"/>
        <c:crossAx val="820259183"/>
        <c:crosses val="max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011693577770031"/>
          <c:y val="0.27323934511764258"/>
          <c:w val="0.15869897116138318"/>
          <c:h val="0.30279238887021404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096920663749693E-2"/>
          <c:y val="9.4463667820069208E-2"/>
          <c:w val="0.80912738380252625"/>
          <c:h val="0.688152194643489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 3.1e'!$B$4</c:f>
              <c:strCache>
                <c:ptCount val="1"/>
                <c:pt idx="0">
                  <c:v>Forskere/faglig personale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 3.1e'!$A$5:$A$8</c:f>
              <c:strCache>
                <c:ptCount val="4"/>
                <c:pt idx="0">
                  <c:v>Næringslivet</c:v>
                </c:pt>
                <c:pt idx="1">
                  <c:v>Næringsrettede
institutter</c:v>
                </c:pt>
                <c:pt idx="2">
                  <c:v>Offentlig rettede
institutter</c:v>
                </c:pt>
                <c:pt idx="3">
                  <c:v>Universitets- og høgskolesektoren</c:v>
                </c:pt>
              </c:strCache>
            </c:strRef>
          </c:cat>
          <c:val>
            <c:numRef>
              <c:f>'F 3.1e'!$B$5:$B$8</c:f>
              <c:numCache>
                <c:formatCode>_-* #\ ##0_-;\-* #\ ##0_-;_-* "-"??_-;_-@_-</c:formatCode>
                <c:ptCount val="4"/>
                <c:pt idx="0">
                  <c:v>17321</c:v>
                </c:pt>
                <c:pt idx="1">
                  <c:v>2389.6000000000004</c:v>
                </c:pt>
                <c:pt idx="2">
                  <c:v>4614.300000000002</c:v>
                </c:pt>
                <c:pt idx="3">
                  <c:v>14646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D3BF-42DA-9667-D3DD87530C9C}"/>
            </c:ext>
          </c:extLst>
        </c:ser>
        <c:ser>
          <c:idx val="1"/>
          <c:order val="1"/>
          <c:tx>
            <c:strRef>
              <c:f>'F 3.1e'!$C$4</c:f>
              <c:strCache>
                <c:ptCount val="1"/>
                <c:pt idx="0">
                  <c:v>Annet FoU-personale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 3.1e'!$A$5:$A$8</c:f>
              <c:strCache>
                <c:ptCount val="4"/>
                <c:pt idx="0">
                  <c:v>Næringslivet</c:v>
                </c:pt>
                <c:pt idx="1">
                  <c:v>Næringsrettede
institutter</c:v>
                </c:pt>
                <c:pt idx="2">
                  <c:v>Offentlig rettede
institutter</c:v>
                </c:pt>
                <c:pt idx="3">
                  <c:v>Universitets- og høgskolesektoren</c:v>
                </c:pt>
              </c:strCache>
            </c:strRef>
          </c:cat>
          <c:val>
            <c:numRef>
              <c:f>'F 3.1e'!$C$5:$C$8</c:f>
              <c:numCache>
                <c:formatCode>_-* #\ ##0_-;\-* #\ ##0_-;_-* "-"??_-;_-@_-</c:formatCode>
                <c:ptCount val="4"/>
                <c:pt idx="0">
                  <c:v>6423</c:v>
                </c:pt>
                <c:pt idx="1">
                  <c:v>917.90000000000009</c:v>
                </c:pt>
                <c:pt idx="2">
                  <c:v>2265.5999999999995</c:v>
                </c:pt>
                <c:pt idx="3">
                  <c:v>3348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F-42DA-9667-D3DD87530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0342447"/>
        <c:axId val="659646143"/>
        <c:extLst/>
      </c:barChart>
      <c:lineChart>
        <c:grouping val="stacked"/>
        <c:varyColors val="0"/>
        <c:ser>
          <c:idx val="2"/>
          <c:order val="2"/>
          <c:tx>
            <c:strRef>
              <c:f>'F 3.1e'!$D$4</c:f>
              <c:strCache>
                <c:ptCount val="1"/>
                <c:pt idx="0">
                  <c:v>Driftsutgifter per forskerårsverk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 3.1e'!$A$5:$A$8</c:f>
              <c:strCache>
                <c:ptCount val="4"/>
                <c:pt idx="0">
                  <c:v>Næringslivet</c:v>
                </c:pt>
                <c:pt idx="1">
                  <c:v>Næringsrettede
institutter</c:v>
                </c:pt>
                <c:pt idx="2">
                  <c:v>Offentlig rettede
institutter</c:v>
                </c:pt>
                <c:pt idx="3">
                  <c:v>Universitets- og høgskolesektoren</c:v>
                </c:pt>
              </c:strCache>
            </c:strRef>
          </c:cat>
          <c:val>
            <c:numRef>
              <c:f>'F 3.1e'!$D$5:$D$8</c:f>
              <c:numCache>
                <c:formatCode>_-* #\ ##0_-;\-* #\ ##0_-;_-* "-"??_-;_-@_-</c:formatCode>
                <c:ptCount val="4"/>
                <c:pt idx="0">
                  <c:v>2107.6727671612493</c:v>
                </c:pt>
                <c:pt idx="1">
                  <c:v>2279.5865416806155</c:v>
                </c:pt>
                <c:pt idx="2">
                  <c:v>2098.1297271525468</c:v>
                </c:pt>
                <c:pt idx="3">
                  <c:v>1660.3850880786563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D3BF-42DA-9667-D3DD87530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4748848"/>
        <c:axId val="2114754256"/>
      </c:lineChart>
      <c:catAx>
        <c:axId val="380342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9646143"/>
        <c:crosses val="autoZero"/>
        <c:auto val="1"/>
        <c:lblAlgn val="ctr"/>
        <c:lblOffset val="100"/>
        <c:noMultiLvlLbl val="0"/>
      </c:catAx>
      <c:valAx>
        <c:axId val="659646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0342447"/>
        <c:crosses val="autoZero"/>
        <c:crossBetween val="between"/>
      </c:valAx>
      <c:valAx>
        <c:axId val="2114754256"/>
        <c:scaling>
          <c:orientation val="minMax"/>
        </c:scaling>
        <c:delete val="0"/>
        <c:axPos val="r"/>
        <c:numFmt formatCode="_-* #\ ##0_-;\-* #\ 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14748848"/>
        <c:crosses val="max"/>
        <c:crossBetween val="between"/>
      </c:valAx>
      <c:catAx>
        <c:axId val="2114748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4754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 3.4a'!$B$4</c:f>
              <c:strCache>
                <c:ptCount val="1"/>
                <c:pt idx="0">
                  <c:v>Universitetet i Bergen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 3.4a'!$A$5:$A$34</c:f>
              <c:strCach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strCache>
            </c:strRef>
          </c:cat>
          <c:val>
            <c:numRef>
              <c:f>'F 3.4a'!$B$5:$B$34</c:f>
              <c:numCache>
                <c:formatCode>General</c:formatCode>
                <c:ptCount val="30"/>
                <c:pt idx="0">
                  <c:v>91</c:v>
                </c:pt>
                <c:pt idx="1">
                  <c:v>113</c:v>
                </c:pt>
                <c:pt idx="2">
                  <c:v>136</c:v>
                </c:pt>
                <c:pt idx="3">
                  <c:v>116</c:v>
                </c:pt>
                <c:pt idx="4">
                  <c:v>100</c:v>
                </c:pt>
                <c:pt idx="5">
                  <c:v>129</c:v>
                </c:pt>
                <c:pt idx="6">
                  <c:v>132</c:v>
                </c:pt>
                <c:pt idx="7">
                  <c:v>114</c:v>
                </c:pt>
                <c:pt idx="8">
                  <c:v>130</c:v>
                </c:pt>
                <c:pt idx="9">
                  <c:v>158</c:v>
                </c:pt>
                <c:pt idx="10">
                  <c:v>153</c:v>
                </c:pt>
                <c:pt idx="11">
                  <c:v>158</c:v>
                </c:pt>
                <c:pt idx="12">
                  <c:v>157</c:v>
                </c:pt>
                <c:pt idx="13">
                  <c:v>179</c:v>
                </c:pt>
                <c:pt idx="14">
                  <c:v>202</c:v>
                </c:pt>
                <c:pt idx="15">
                  <c:v>233</c:v>
                </c:pt>
                <c:pt idx="16">
                  <c:v>223</c:v>
                </c:pt>
                <c:pt idx="17">
                  <c:v>237</c:v>
                </c:pt>
                <c:pt idx="18">
                  <c:v>254</c:v>
                </c:pt>
                <c:pt idx="19">
                  <c:v>251</c:v>
                </c:pt>
                <c:pt idx="20">
                  <c:v>265</c:v>
                </c:pt>
                <c:pt idx="21">
                  <c:v>216</c:v>
                </c:pt>
                <c:pt idx="22">
                  <c:v>246</c:v>
                </c:pt>
                <c:pt idx="23">
                  <c:v>227</c:v>
                </c:pt>
                <c:pt idx="24">
                  <c:v>222</c:v>
                </c:pt>
                <c:pt idx="25">
                  <c:v>226</c:v>
                </c:pt>
                <c:pt idx="26">
                  <c:v>229</c:v>
                </c:pt>
                <c:pt idx="27">
                  <c:v>242</c:v>
                </c:pt>
                <c:pt idx="28">
                  <c:v>245</c:v>
                </c:pt>
                <c:pt idx="29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8-4644-A0DF-50A77A4CD302}"/>
            </c:ext>
          </c:extLst>
        </c:ser>
        <c:ser>
          <c:idx val="1"/>
          <c:order val="1"/>
          <c:tx>
            <c:strRef>
              <c:f>'F 3.4a'!$C$4</c:f>
              <c:strCache>
                <c:ptCount val="1"/>
                <c:pt idx="0">
                  <c:v>Universitetet i Oslo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 3.4a'!$A$5:$A$34</c:f>
              <c:strCach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strCache>
            </c:strRef>
          </c:cat>
          <c:val>
            <c:numRef>
              <c:f>'F 3.4a'!$C$5:$C$34</c:f>
              <c:numCache>
                <c:formatCode>General</c:formatCode>
                <c:ptCount val="30"/>
                <c:pt idx="0">
                  <c:v>153</c:v>
                </c:pt>
                <c:pt idx="1">
                  <c:v>155</c:v>
                </c:pt>
                <c:pt idx="2">
                  <c:v>192</c:v>
                </c:pt>
                <c:pt idx="3">
                  <c:v>218</c:v>
                </c:pt>
                <c:pt idx="4">
                  <c:v>242</c:v>
                </c:pt>
                <c:pt idx="5">
                  <c:v>224</c:v>
                </c:pt>
                <c:pt idx="6">
                  <c:v>269</c:v>
                </c:pt>
                <c:pt idx="7">
                  <c:v>232</c:v>
                </c:pt>
                <c:pt idx="8">
                  <c:v>232</c:v>
                </c:pt>
                <c:pt idx="9">
                  <c:v>231</c:v>
                </c:pt>
                <c:pt idx="10">
                  <c:v>234</c:v>
                </c:pt>
                <c:pt idx="11">
                  <c:v>266</c:v>
                </c:pt>
                <c:pt idx="12">
                  <c:v>319</c:v>
                </c:pt>
                <c:pt idx="13">
                  <c:v>293</c:v>
                </c:pt>
                <c:pt idx="14">
                  <c:v>344</c:v>
                </c:pt>
                <c:pt idx="15">
                  <c:v>436</c:v>
                </c:pt>
                <c:pt idx="16">
                  <c:v>391</c:v>
                </c:pt>
                <c:pt idx="17">
                  <c:v>416</c:v>
                </c:pt>
                <c:pt idx="18">
                  <c:v>425</c:v>
                </c:pt>
                <c:pt idx="19">
                  <c:v>511</c:v>
                </c:pt>
                <c:pt idx="20">
                  <c:v>524</c:v>
                </c:pt>
                <c:pt idx="21">
                  <c:v>519</c:v>
                </c:pt>
                <c:pt idx="22">
                  <c:v>484</c:v>
                </c:pt>
                <c:pt idx="23">
                  <c:v>451</c:v>
                </c:pt>
                <c:pt idx="24">
                  <c:v>493</c:v>
                </c:pt>
                <c:pt idx="25">
                  <c:v>468</c:v>
                </c:pt>
                <c:pt idx="26">
                  <c:v>483</c:v>
                </c:pt>
                <c:pt idx="27">
                  <c:v>497</c:v>
                </c:pt>
                <c:pt idx="28">
                  <c:v>428</c:v>
                </c:pt>
                <c:pt idx="29">
                  <c:v>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48-4644-A0DF-50A77A4CD302}"/>
            </c:ext>
          </c:extLst>
        </c:ser>
        <c:ser>
          <c:idx val="2"/>
          <c:order val="2"/>
          <c:tx>
            <c:strRef>
              <c:f>'F 3.4a'!$D$4</c:f>
              <c:strCache>
                <c:ptCount val="1"/>
                <c:pt idx="0">
                  <c:v>Norges teknisk-naturvitenskapelige universitet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 3.4a'!$A$5:$A$34</c:f>
              <c:strCach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strCache>
            </c:strRef>
          </c:cat>
          <c:val>
            <c:numRef>
              <c:f>'F 3.4a'!$D$5:$D$34</c:f>
              <c:numCache>
                <c:formatCode>General</c:formatCode>
                <c:ptCount val="30"/>
                <c:pt idx="0">
                  <c:v>174</c:v>
                </c:pt>
                <c:pt idx="1">
                  <c:v>181</c:v>
                </c:pt>
                <c:pt idx="2">
                  <c:v>173</c:v>
                </c:pt>
                <c:pt idx="3">
                  <c:v>172</c:v>
                </c:pt>
                <c:pt idx="4">
                  <c:v>185</c:v>
                </c:pt>
                <c:pt idx="5">
                  <c:v>194</c:v>
                </c:pt>
                <c:pt idx="6">
                  <c:v>196</c:v>
                </c:pt>
                <c:pt idx="7">
                  <c:v>187</c:v>
                </c:pt>
                <c:pt idx="8">
                  <c:v>174</c:v>
                </c:pt>
                <c:pt idx="9">
                  <c:v>203</c:v>
                </c:pt>
                <c:pt idx="10">
                  <c:v>195</c:v>
                </c:pt>
                <c:pt idx="11">
                  <c:v>191</c:v>
                </c:pt>
                <c:pt idx="12">
                  <c:v>218</c:v>
                </c:pt>
                <c:pt idx="13">
                  <c:v>244</c:v>
                </c:pt>
                <c:pt idx="14">
                  <c:v>257</c:v>
                </c:pt>
                <c:pt idx="15">
                  <c:v>314</c:v>
                </c:pt>
                <c:pt idx="16">
                  <c:v>259</c:v>
                </c:pt>
                <c:pt idx="17">
                  <c:v>260</c:v>
                </c:pt>
                <c:pt idx="18">
                  <c:v>335</c:v>
                </c:pt>
                <c:pt idx="19">
                  <c:v>374</c:v>
                </c:pt>
                <c:pt idx="20">
                  <c:v>371</c:v>
                </c:pt>
                <c:pt idx="21">
                  <c:v>367</c:v>
                </c:pt>
                <c:pt idx="22">
                  <c:v>342</c:v>
                </c:pt>
                <c:pt idx="23">
                  <c:v>366</c:v>
                </c:pt>
                <c:pt idx="24">
                  <c:v>362</c:v>
                </c:pt>
                <c:pt idx="25">
                  <c:v>397</c:v>
                </c:pt>
                <c:pt idx="26">
                  <c:v>377</c:v>
                </c:pt>
                <c:pt idx="27">
                  <c:v>406</c:v>
                </c:pt>
                <c:pt idx="28">
                  <c:v>412</c:v>
                </c:pt>
                <c:pt idx="29">
                  <c:v>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48-4644-A0DF-50A77A4CD302}"/>
            </c:ext>
          </c:extLst>
        </c:ser>
        <c:ser>
          <c:idx val="3"/>
          <c:order val="3"/>
          <c:tx>
            <c:strRef>
              <c:f>'F 3.4a'!$E$4</c:f>
              <c:strCache>
                <c:ptCount val="1"/>
                <c:pt idx="0">
                  <c:v>Universitetet i Tromsø - Norges arktiske universitet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 3.4a'!$A$5:$A$34</c:f>
              <c:strCach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strCache>
            </c:strRef>
          </c:cat>
          <c:val>
            <c:numRef>
              <c:f>'F 3.4a'!$E$5:$E$34</c:f>
              <c:numCache>
                <c:formatCode>General</c:formatCode>
                <c:ptCount val="30"/>
                <c:pt idx="0">
                  <c:v>20</c:v>
                </c:pt>
                <c:pt idx="1">
                  <c:v>42</c:v>
                </c:pt>
                <c:pt idx="2">
                  <c:v>45</c:v>
                </c:pt>
                <c:pt idx="3">
                  <c:v>46</c:v>
                </c:pt>
                <c:pt idx="4">
                  <c:v>39</c:v>
                </c:pt>
                <c:pt idx="5">
                  <c:v>59</c:v>
                </c:pt>
                <c:pt idx="6">
                  <c:v>48</c:v>
                </c:pt>
                <c:pt idx="7">
                  <c:v>51</c:v>
                </c:pt>
                <c:pt idx="8">
                  <c:v>62</c:v>
                </c:pt>
                <c:pt idx="9">
                  <c:v>55</c:v>
                </c:pt>
                <c:pt idx="10">
                  <c:v>57</c:v>
                </c:pt>
                <c:pt idx="11">
                  <c:v>70</c:v>
                </c:pt>
                <c:pt idx="12">
                  <c:v>60</c:v>
                </c:pt>
                <c:pt idx="13">
                  <c:v>60</c:v>
                </c:pt>
                <c:pt idx="14">
                  <c:v>100</c:v>
                </c:pt>
                <c:pt idx="15">
                  <c:v>104</c:v>
                </c:pt>
                <c:pt idx="16">
                  <c:v>115</c:v>
                </c:pt>
                <c:pt idx="17">
                  <c:v>96</c:v>
                </c:pt>
                <c:pt idx="18">
                  <c:v>114</c:v>
                </c:pt>
                <c:pt idx="19">
                  <c:v>110</c:v>
                </c:pt>
                <c:pt idx="20">
                  <c:v>123</c:v>
                </c:pt>
                <c:pt idx="21">
                  <c:v>101</c:v>
                </c:pt>
                <c:pt idx="22">
                  <c:v>101</c:v>
                </c:pt>
                <c:pt idx="23">
                  <c:v>104</c:v>
                </c:pt>
                <c:pt idx="24">
                  <c:v>118</c:v>
                </c:pt>
                <c:pt idx="25">
                  <c:v>118</c:v>
                </c:pt>
                <c:pt idx="26">
                  <c:v>120</c:v>
                </c:pt>
                <c:pt idx="27">
                  <c:v>117</c:v>
                </c:pt>
                <c:pt idx="28">
                  <c:v>132</c:v>
                </c:pt>
                <c:pt idx="29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48-4644-A0DF-50A77A4CD302}"/>
            </c:ext>
          </c:extLst>
        </c:ser>
        <c:ser>
          <c:idx val="4"/>
          <c:order val="4"/>
          <c:tx>
            <c:strRef>
              <c:f>'F 3.4a'!$F$4</c:f>
              <c:strCache>
                <c:ptCount val="1"/>
                <c:pt idx="0">
                  <c:v>Norges miljø- og biovitenskapelige universitet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 3.4a'!$A$5:$A$34</c:f>
              <c:strCach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strCache>
            </c:strRef>
          </c:cat>
          <c:val>
            <c:numRef>
              <c:f>'F 3.4a'!$F$5:$F$34</c:f>
              <c:numCache>
                <c:formatCode>General</c:formatCode>
                <c:ptCount val="30"/>
                <c:pt idx="12">
                  <c:v>49</c:v>
                </c:pt>
                <c:pt idx="13">
                  <c:v>48</c:v>
                </c:pt>
                <c:pt idx="14">
                  <c:v>47</c:v>
                </c:pt>
                <c:pt idx="15">
                  <c:v>67</c:v>
                </c:pt>
                <c:pt idx="16">
                  <c:v>49</c:v>
                </c:pt>
                <c:pt idx="17">
                  <c:v>59</c:v>
                </c:pt>
                <c:pt idx="18">
                  <c:v>72</c:v>
                </c:pt>
                <c:pt idx="19">
                  <c:v>65</c:v>
                </c:pt>
                <c:pt idx="20">
                  <c:v>71</c:v>
                </c:pt>
                <c:pt idx="21">
                  <c:v>93</c:v>
                </c:pt>
                <c:pt idx="22">
                  <c:v>94</c:v>
                </c:pt>
                <c:pt idx="23">
                  <c:v>87</c:v>
                </c:pt>
                <c:pt idx="24">
                  <c:v>92</c:v>
                </c:pt>
                <c:pt idx="25">
                  <c:v>87</c:v>
                </c:pt>
                <c:pt idx="26">
                  <c:v>101</c:v>
                </c:pt>
                <c:pt idx="27">
                  <c:v>66</c:v>
                </c:pt>
                <c:pt idx="28">
                  <c:v>86</c:v>
                </c:pt>
                <c:pt idx="2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48-4644-A0DF-50A77A4CD302}"/>
            </c:ext>
          </c:extLst>
        </c:ser>
        <c:ser>
          <c:idx val="5"/>
          <c:order val="5"/>
          <c:tx>
            <c:strRef>
              <c:f>'F 3.4a'!$G$4</c:f>
              <c:strCache>
                <c:ptCount val="1"/>
                <c:pt idx="0">
                  <c:v>Øvrige læresteder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 3.4a'!$A$5:$A$34</c:f>
              <c:strCach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strCache>
            </c:strRef>
          </c:cat>
          <c:val>
            <c:numRef>
              <c:f>'F 3.4a'!$G$5:$G$34</c:f>
              <c:numCache>
                <c:formatCode>General</c:formatCode>
                <c:ptCount val="30"/>
                <c:pt idx="0">
                  <c:v>53</c:v>
                </c:pt>
                <c:pt idx="1">
                  <c:v>60</c:v>
                </c:pt>
                <c:pt idx="2">
                  <c:v>56</c:v>
                </c:pt>
                <c:pt idx="3">
                  <c:v>50</c:v>
                </c:pt>
                <c:pt idx="4">
                  <c:v>59</c:v>
                </c:pt>
                <c:pt idx="5">
                  <c:v>79</c:v>
                </c:pt>
                <c:pt idx="6">
                  <c:v>50</c:v>
                </c:pt>
                <c:pt idx="7">
                  <c:v>63</c:v>
                </c:pt>
                <c:pt idx="8">
                  <c:v>79</c:v>
                </c:pt>
                <c:pt idx="9">
                  <c:v>92</c:v>
                </c:pt>
                <c:pt idx="10">
                  <c:v>84</c:v>
                </c:pt>
                <c:pt idx="11">
                  <c:v>97</c:v>
                </c:pt>
                <c:pt idx="12">
                  <c:v>52</c:v>
                </c:pt>
                <c:pt idx="13">
                  <c:v>81</c:v>
                </c:pt>
                <c:pt idx="14">
                  <c:v>80</c:v>
                </c:pt>
                <c:pt idx="15">
                  <c:v>91</c:v>
                </c:pt>
                <c:pt idx="16">
                  <c:v>111</c:v>
                </c:pt>
                <c:pt idx="17">
                  <c:v>117</c:v>
                </c:pt>
                <c:pt idx="18">
                  <c:v>129</c:v>
                </c:pt>
                <c:pt idx="19">
                  <c:v>150</c:v>
                </c:pt>
                <c:pt idx="20">
                  <c:v>170</c:v>
                </c:pt>
                <c:pt idx="21">
                  <c:v>152</c:v>
                </c:pt>
                <c:pt idx="22">
                  <c:v>169</c:v>
                </c:pt>
                <c:pt idx="23">
                  <c:v>175</c:v>
                </c:pt>
                <c:pt idx="24">
                  <c:v>206</c:v>
                </c:pt>
                <c:pt idx="25">
                  <c:v>268</c:v>
                </c:pt>
                <c:pt idx="26">
                  <c:v>273</c:v>
                </c:pt>
                <c:pt idx="27">
                  <c:v>306</c:v>
                </c:pt>
                <c:pt idx="28">
                  <c:v>298</c:v>
                </c:pt>
                <c:pt idx="29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48-4644-A0DF-50A77A4CD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2240175"/>
        <c:axId val="1572242095"/>
      </c:barChart>
      <c:catAx>
        <c:axId val="1572240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72242095"/>
        <c:crosses val="autoZero"/>
        <c:auto val="1"/>
        <c:lblAlgn val="ctr"/>
        <c:lblOffset val="100"/>
        <c:noMultiLvlLbl val="0"/>
      </c:catAx>
      <c:valAx>
        <c:axId val="1572242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 avlagte doktorgrader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72240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1"/>
          <c:order val="1"/>
          <c:tx>
            <c:strRef>
              <c:f>'F 3.4b'!$C$5</c:f>
              <c:strCache>
                <c:ptCount val="1"/>
                <c:pt idx="0">
                  <c:v>Humaniora og kunstfag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'F 3.4b'!$A$6:$A$35</c:f>
              <c:strCach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strCache>
            </c:strRef>
          </c:cat>
          <c:val>
            <c:numRef>
              <c:f>'F 3.4b'!$C$6:$C$35</c:f>
              <c:numCache>
                <c:formatCode>General</c:formatCode>
                <c:ptCount val="30"/>
                <c:pt idx="0">
                  <c:v>39</c:v>
                </c:pt>
                <c:pt idx="1">
                  <c:v>40</c:v>
                </c:pt>
                <c:pt idx="2">
                  <c:v>46</c:v>
                </c:pt>
                <c:pt idx="3">
                  <c:v>52</c:v>
                </c:pt>
                <c:pt idx="4">
                  <c:v>59</c:v>
                </c:pt>
                <c:pt idx="5">
                  <c:v>78</c:v>
                </c:pt>
                <c:pt idx="6">
                  <c:v>58</c:v>
                </c:pt>
                <c:pt idx="7">
                  <c:v>67</c:v>
                </c:pt>
                <c:pt idx="8">
                  <c:v>78</c:v>
                </c:pt>
                <c:pt idx="9">
                  <c:v>86</c:v>
                </c:pt>
                <c:pt idx="10">
                  <c:v>73</c:v>
                </c:pt>
                <c:pt idx="11">
                  <c:v>89</c:v>
                </c:pt>
                <c:pt idx="12">
                  <c:v>82</c:v>
                </c:pt>
                <c:pt idx="13">
                  <c:v>111</c:v>
                </c:pt>
                <c:pt idx="14">
                  <c:v>118</c:v>
                </c:pt>
                <c:pt idx="15">
                  <c:v>131</c:v>
                </c:pt>
                <c:pt idx="16">
                  <c:v>108</c:v>
                </c:pt>
                <c:pt idx="17">
                  <c:v>98</c:v>
                </c:pt>
                <c:pt idx="18">
                  <c:v>103</c:v>
                </c:pt>
                <c:pt idx="19">
                  <c:v>129</c:v>
                </c:pt>
                <c:pt idx="20">
                  <c:v>142</c:v>
                </c:pt>
                <c:pt idx="21">
                  <c:v>151</c:v>
                </c:pt>
                <c:pt idx="22">
                  <c:v>133</c:v>
                </c:pt>
                <c:pt idx="23">
                  <c:v>144</c:v>
                </c:pt>
                <c:pt idx="24">
                  <c:v>131</c:v>
                </c:pt>
                <c:pt idx="25">
                  <c:v>126</c:v>
                </c:pt>
                <c:pt idx="26">
                  <c:v>131</c:v>
                </c:pt>
                <c:pt idx="27">
                  <c:v>122</c:v>
                </c:pt>
                <c:pt idx="28">
                  <c:v>122</c:v>
                </c:pt>
                <c:pt idx="29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A-41F9-948D-C3DEC05CD6C9}"/>
            </c:ext>
          </c:extLst>
        </c:ser>
        <c:ser>
          <c:idx val="2"/>
          <c:order val="2"/>
          <c:tx>
            <c:strRef>
              <c:f>'F 3.4b'!$D$5</c:f>
              <c:strCache>
                <c:ptCount val="1"/>
                <c:pt idx="0">
                  <c:v>Samfunnsvitenskap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'F 3.4b'!$A$6:$A$35</c:f>
              <c:strCach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strCache>
            </c:strRef>
          </c:cat>
          <c:val>
            <c:numRef>
              <c:f>'F 3.4b'!$D$6:$D$35</c:f>
              <c:numCache>
                <c:formatCode>General</c:formatCode>
                <c:ptCount val="30"/>
                <c:pt idx="0">
                  <c:v>61</c:v>
                </c:pt>
                <c:pt idx="1">
                  <c:v>87</c:v>
                </c:pt>
                <c:pt idx="2">
                  <c:v>98</c:v>
                </c:pt>
                <c:pt idx="3">
                  <c:v>109</c:v>
                </c:pt>
                <c:pt idx="4">
                  <c:v>108</c:v>
                </c:pt>
                <c:pt idx="5">
                  <c:v>126</c:v>
                </c:pt>
                <c:pt idx="6">
                  <c:v>120</c:v>
                </c:pt>
                <c:pt idx="7">
                  <c:v>117</c:v>
                </c:pt>
                <c:pt idx="8">
                  <c:v>111</c:v>
                </c:pt>
                <c:pt idx="9">
                  <c:v>132</c:v>
                </c:pt>
                <c:pt idx="10">
                  <c:v>160</c:v>
                </c:pt>
                <c:pt idx="11">
                  <c:v>143</c:v>
                </c:pt>
                <c:pt idx="12">
                  <c:v>147</c:v>
                </c:pt>
                <c:pt idx="13">
                  <c:v>184</c:v>
                </c:pt>
                <c:pt idx="14">
                  <c:v>225</c:v>
                </c:pt>
                <c:pt idx="15">
                  <c:v>277</c:v>
                </c:pt>
                <c:pt idx="16">
                  <c:v>251</c:v>
                </c:pt>
                <c:pt idx="17">
                  <c:v>247</c:v>
                </c:pt>
                <c:pt idx="18">
                  <c:v>260</c:v>
                </c:pt>
                <c:pt idx="19">
                  <c:v>287</c:v>
                </c:pt>
                <c:pt idx="20">
                  <c:v>279</c:v>
                </c:pt>
                <c:pt idx="21">
                  <c:v>291</c:v>
                </c:pt>
                <c:pt idx="22">
                  <c:v>336</c:v>
                </c:pt>
                <c:pt idx="23">
                  <c:v>318</c:v>
                </c:pt>
                <c:pt idx="24">
                  <c:v>301</c:v>
                </c:pt>
                <c:pt idx="25">
                  <c:v>356</c:v>
                </c:pt>
                <c:pt idx="26">
                  <c:v>350</c:v>
                </c:pt>
                <c:pt idx="27">
                  <c:v>351</c:v>
                </c:pt>
                <c:pt idx="28">
                  <c:v>356</c:v>
                </c:pt>
                <c:pt idx="29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AA-41F9-948D-C3DEC05CD6C9}"/>
            </c:ext>
          </c:extLst>
        </c:ser>
        <c:ser>
          <c:idx val="3"/>
          <c:order val="3"/>
          <c:tx>
            <c:strRef>
              <c:f>'F 3.4b'!$E$5</c:f>
              <c:strCache>
                <c:ptCount val="1"/>
                <c:pt idx="0">
                  <c:v>Matematikk og naturvitenskap 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'F 3.4b'!$A$6:$A$35</c:f>
              <c:strCach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strCache>
            </c:strRef>
          </c:cat>
          <c:val>
            <c:numRef>
              <c:f>'F 3.4b'!$E$6:$E$35</c:f>
              <c:numCache>
                <c:formatCode>General</c:formatCode>
                <c:ptCount val="30"/>
                <c:pt idx="0">
                  <c:v>136</c:v>
                </c:pt>
                <c:pt idx="1">
                  <c:v>156</c:v>
                </c:pt>
                <c:pt idx="2">
                  <c:v>149</c:v>
                </c:pt>
                <c:pt idx="3">
                  <c:v>173</c:v>
                </c:pt>
                <c:pt idx="4">
                  <c:v>186</c:v>
                </c:pt>
                <c:pt idx="5">
                  <c:v>202</c:v>
                </c:pt>
                <c:pt idx="6">
                  <c:v>180</c:v>
                </c:pt>
                <c:pt idx="7">
                  <c:v>178</c:v>
                </c:pt>
                <c:pt idx="8">
                  <c:v>184</c:v>
                </c:pt>
                <c:pt idx="9">
                  <c:v>183</c:v>
                </c:pt>
                <c:pt idx="10">
                  <c:v>191</c:v>
                </c:pt>
                <c:pt idx="11">
                  <c:v>187</c:v>
                </c:pt>
                <c:pt idx="12">
                  <c:v>225</c:v>
                </c:pt>
                <c:pt idx="13">
                  <c:v>212</c:v>
                </c:pt>
                <c:pt idx="14">
                  <c:v>269</c:v>
                </c:pt>
                <c:pt idx="15">
                  <c:v>293</c:v>
                </c:pt>
                <c:pt idx="16">
                  <c:v>277</c:v>
                </c:pt>
                <c:pt idx="17">
                  <c:v>282</c:v>
                </c:pt>
                <c:pt idx="18">
                  <c:v>340</c:v>
                </c:pt>
                <c:pt idx="19">
                  <c:v>330</c:v>
                </c:pt>
                <c:pt idx="20">
                  <c:v>360</c:v>
                </c:pt>
                <c:pt idx="21">
                  <c:v>348</c:v>
                </c:pt>
                <c:pt idx="22">
                  <c:v>318</c:v>
                </c:pt>
                <c:pt idx="23">
                  <c:v>297</c:v>
                </c:pt>
                <c:pt idx="24">
                  <c:v>340</c:v>
                </c:pt>
                <c:pt idx="25">
                  <c:v>297</c:v>
                </c:pt>
                <c:pt idx="26">
                  <c:v>309</c:v>
                </c:pt>
                <c:pt idx="27">
                  <c:v>303</c:v>
                </c:pt>
                <c:pt idx="28">
                  <c:v>319</c:v>
                </c:pt>
                <c:pt idx="29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AA-41F9-948D-C3DEC05CD6C9}"/>
            </c:ext>
          </c:extLst>
        </c:ser>
        <c:ser>
          <c:idx val="4"/>
          <c:order val="4"/>
          <c:tx>
            <c:strRef>
              <c:f>'F 3.4b'!$F$5</c:f>
              <c:strCache>
                <c:ptCount val="1"/>
                <c:pt idx="0">
                  <c:v>Teknologi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'F 3.4b'!$A$6:$A$35</c:f>
              <c:strCach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strCache>
            </c:strRef>
          </c:cat>
          <c:val>
            <c:numRef>
              <c:f>'F 3.4b'!$F$6:$F$35</c:f>
              <c:numCache>
                <c:formatCode>General</c:formatCode>
                <c:ptCount val="30"/>
                <c:pt idx="0">
                  <c:v>125</c:v>
                </c:pt>
                <c:pt idx="1">
                  <c:v>120</c:v>
                </c:pt>
                <c:pt idx="2">
                  <c:v>123</c:v>
                </c:pt>
                <c:pt idx="3">
                  <c:v>119</c:v>
                </c:pt>
                <c:pt idx="4">
                  <c:v>128</c:v>
                </c:pt>
                <c:pt idx="5">
                  <c:v>130</c:v>
                </c:pt>
                <c:pt idx="6">
                  <c:v>121</c:v>
                </c:pt>
                <c:pt idx="7">
                  <c:v>124</c:v>
                </c:pt>
                <c:pt idx="8">
                  <c:v>113</c:v>
                </c:pt>
                <c:pt idx="9">
                  <c:v>135</c:v>
                </c:pt>
                <c:pt idx="10">
                  <c:v>102</c:v>
                </c:pt>
                <c:pt idx="11">
                  <c:v>123</c:v>
                </c:pt>
                <c:pt idx="12">
                  <c:v>124</c:v>
                </c:pt>
                <c:pt idx="13">
                  <c:v>122</c:v>
                </c:pt>
                <c:pt idx="14">
                  <c:v>123</c:v>
                </c:pt>
                <c:pt idx="15">
                  <c:v>141</c:v>
                </c:pt>
                <c:pt idx="16">
                  <c:v>128</c:v>
                </c:pt>
                <c:pt idx="17">
                  <c:v>127</c:v>
                </c:pt>
                <c:pt idx="18">
                  <c:v>175</c:v>
                </c:pt>
                <c:pt idx="19">
                  <c:v>182</c:v>
                </c:pt>
                <c:pt idx="20">
                  <c:v>193</c:v>
                </c:pt>
                <c:pt idx="21">
                  <c:v>159</c:v>
                </c:pt>
                <c:pt idx="22">
                  <c:v>170</c:v>
                </c:pt>
                <c:pt idx="23">
                  <c:v>179</c:v>
                </c:pt>
                <c:pt idx="24">
                  <c:v>201</c:v>
                </c:pt>
                <c:pt idx="25">
                  <c:v>255</c:v>
                </c:pt>
                <c:pt idx="26">
                  <c:v>261</c:v>
                </c:pt>
                <c:pt idx="27">
                  <c:v>268</c:v>
                </c:pt>
                <c:pt idx="28">
                  <c:v>274</c:v>
                </c:pt>
                <c:pt idx="29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AA-41F9-948D-C3DEC05CD6C9}"/>
            </c:ext>
          </c:extLst>
        </c:ser>
        <c:ser>
          <c:idx val="5"/>
          <c:order val="5"/>
          <c:tx>
            <c:strRef>
              <c:f>'F 3.4b'!$G$5</c:f>
              <c:strCache>
                <c:ptCount val="1"/>
                <c:pt idx="0">
                  <c:v>Medisin og helsefag 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'F 3.4b'!$A$6:$A$35</c:f>
              <c:strCach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strCache>
            </c:strRef>
          </c:cat>
          <c:val>
            <c:numRef>
              <c:f>'F 3.4b'!$G$6:$G$35</c:f>
              <c:numCache>
                <c:formatCode>General</c:formatCode>
                <c:ptCount val="30"/>
                <c:pt idx="0">
                  <c:v>92</c:v>
                </c:pt>
                <c:pt idx="1">
                  <c:v>111</c:v>
                </c:pt>
                <c:pt idx="2">
                  <c:v>151</c:v>
                </c:pt>
                <c:pt idx="3">
                  <c:v>120</c:v>
                </c:pt>
                <c:pt idx="4">
                  <c:v>115</c:v>
                </c:pt>
                <c:pt idx="5">
                  <c:v>115</c:v>
                </c:pt>
                <c:pt idx="6">
                  <c:v>183</c:v>
                </c:pt>
                <c:pt idx="7">
                  <c:v>135</c:v>
                </c:pt>
                <c:pt idx="8">
                  <c:v>151</c:v>
                </c:pt>
                <c:pt idx="9">
                  <c:v>154</c:v>
                </c:pt>
                <c:pt idx="10">
                  <c:v>158</c:v>
                </c:pt>
                <c:pt idx="11">
                  <c:v>189</c:v>
                </c:pt>
                <c:pt idx="12">
                  <c:v>220</c:v>
                </c:pt>
                <c:pt idx="13">
                  <c:v>216</c:v>
                </c:pt>
                <c:pt idx="14">
                  <c:v>246</c:v>
                </c:pt>
                <c:pt idx="15">
                  <c:v>337</c:v>
                </c:pt>
                <c:pt idx="16">
                  <c:v>336</c:v>
                </c:pt>
                <c:pt idx="17">
                  <c:v>387</c:v>
                </c:pt>
                <c:pt idx="18">
                  <c:v>396</c:v>
                </c:pt>
                <c:pt idx="19">
                  <c:v>471</c:v>
                </c:pt>
                <c:pt idx="20">
                  <c:v>485</c:v>
                </c:pt>
                <c:pt idx="21">
                  <c:v>445</c:v>
                </c:pt>
                <c:pt idx="22">
                  <c:v>431</c:v>
                </c:pt>
                <c:pt idx="23">
                  <c:v>432</c:v>
                </c:pt>
                <c:pt idx="24">
                  <c:v>477</c:v>
                </c:pt>
                <c:pt idx="25">
                  <c:v>487</c:v>
                </c:pt>
                <c:pt idx="26">
                  <c:v>474</c:v>
                </c:pt>
                <c:pt idx="27">
                  <c:v>552</c:v>
                </c:pt>
                <c:pt idx="28">
                  <c:v>471</c:v>
                </c:pt>
                <c:pt idx="29">
                  <c:v>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AA-41F9-948D-C3DEC05CD6C9}"/>
            </c:ext>
          </c:extLst>
        </c:ser>
        <c:ser>
          <c:idx val="6"/>
          <c:order val="6"/>
          <c:tx>
            <c:strRef>
              <c:f>'F 3.4b'!$H$5</c:f>
              <c:strCache>
                <c:ptCount val="1"/>
                <c:pt idx="0">
                  <c:v>Landbruks- og fiskerifag og veterinærmedisin 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'F 3.4b'!$A$6:$A$35</c:f>
              <c:strCach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strCache>
            </c:strRef>
          </c:cat>
          <c:val>
            <c:numRef>
              <c:f>'F 3.4b'!$H$6:$H$35</c:f>
              <c:numCache>
                <c:formatCode>General</c:formatCode>
                <c:ptCount val="30"/>
                <c:pt idx="0">
                  <c:v>39</c:v>
                </c:pt>
                <c:pt idx="1">
                  <c:v>37</c:v>
                </c:pt>
                <c:pt idx="2">
                  <c:v>35</c:v>
                </c:pt>
                <c:pt idx="3">
                  <c:v>29</c:v>
                </c:pt>
                <c:pt idx="4">
                  <c:v>32</c:v>
                </c:pt>
                <c:pt idx="5">
                  <c:v>34</c:v>
                </c:pt>
                <c:pt idx="6">
                  <c:v>33</c:v>
                </c:pt>
                <c:pt idx="7">
                  <c:v>26</c:v>
                </c:pt>
                <c:pt idx="8">
                  <c:v>40</c:v>
                </c:pt>
                <c:pt idx="9">
                  <c:v>49</c:v>
                </c:pt>
                <c:pt idx="10">
                  <c:v>39</c:v>
                </c:pt>
                <c:pt idx="11">
                  <c:v>51</c:v>
                </c:pt>
                <c:pt idx="12">
                  <c:v>57</c:v>
                </c:pt>
                <c:pt idx="13">
                  <c:v>60</c:v>
                </c:pt>
                <c:pt idx="14">
                  <c:v>49</c:v>
                </c:pt>
                <c:pt idx="15">
                  <c:v>66</c:v>
                </c:pt>
                <c:pt idx="16">
                  <c:v>48</c:v>
                </c:pt>
                <c:pt idx="17">
                  <c:v>44</c:v>
                </c:pt>
                <c:pt idx="18">
                  <c:v>55</c:v>
                </c:pt>
                <c:pt idx="19">
                  <c:v>62</c:v>
                </c:pt>
                <c:pt idx="20">
                  <c:v>65</c:v>
                </c:pt>
                <c:pt idx="21">
                  <c:v>54</c:v>
                </c:pt>
                <c:pt idx="22">
                  <c:v>48</c:v>
                </c:pt>
                <c:pt idx="23">
                  <c:v>40</c:v>
                </c:pt>
                <c:pt idx="24">
                  <c:v>43</c:v>
                </c:pt>
                <c:pt idx="25">
                  <c:v>43</c:v>
                </c:pt>
                <c:pt idx="26">
                  <c:v>58</c:v>
                </c:pt>
                <c:pt idx="27">
                  <c:v>38</c:v>
                </c:pt>
                <c:pt idx="28">
                  <c:v>59</c:v>
                </c:pt>
                <c:pt idx="2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AA-41F9-948D-C3DEC05CD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7496207"/>
        <c:axId val="1597490927"/>
        <c:extLst>
          <c:ext xmlns:c15="http://schemas.microsoft.com/office/drawing/2012/chart" uri="{02D57815-91ED-43cb-92C2-25804820EDAC}">
            <c15:filteredArea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 3.4b'!$B$5</c15:sqref>
                        </c15:formulaRef>
                      </c:ext>
                    </c:extLst>
                    <c:strCache>
                      <c:ptCount val="1"/>
                      <c:pt idx="0">
                        <c:v>Totalt 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cat>
                  <c:strRef>
                    <c:extLst>
                      <c:ext uri="{02D57815-91ED-43cb-92C2-25804820EDAC}">
                        <c15:formulaRef>
                          <c15:sqref>'F 3.4b'!$A$6:$A$35</c15:sqref>
                        </c15:formulaRef>
                      </c:ext>
                    </c:extLst>
                    <c:strCache>
                      <c:ptCount val="30"/>
                      <c:pt idx="0">
                        <c:v>1993</c:v>
                      </c:pt>
                      <c:pt idx="1">
                        <c:v>1994</c:v>
                      </c:pt>
                      <c:pt idx="2">
                        <c:v>1995</c:v>
                      </c:pt>
                      <c:pt idx="3">
                        <c:v>1996</c:v>
                      </c:pt>
                      <c:pt idx="4">
                        <c:v>1997</c:v>
                      </c:pt>
                      <c:pt idx="5">
                        <c:v>1998</c:v>
                      </c:pt>
                      <c:pt idx="6">
                        <c:v>1999</c:v>
                      </c:pt>
                      <c:pt idx="7">
                        <c:v>2000</c:v>
                      </c:pt>
                      <c:pt idx="8">
                        <c:v>2001</c:v>
                      </c:pt>
                      <c:pt idx="9">
                        <c:v>2002</c:v>
                      </c:pt>
                      <c:pt idx="10">
                        <c:v>2003</c:v>
                      </c:pt>
                      <c:pt idx="11">
                        <c:v>2004</c:v>
                      </c:pt>
                      <c:pt idx="12">
                        <c:v>2005</c:v>
                      </c:pt>
                      <c:pt idx="13">
                        <c:v>2006</c:v>
                      </c:pt>
                      <c:pt idx="14">
                        <c:v>2007</c:v>
                      </c:pt>
                      <c:pt idx="15">
                        <c:v>2008</c:v>
                      </c:pt>
                      <c:pt idx="16">
                        <c:v>2009</c:v>
                      </c:pt>
                      <c:pt idx="17">
                        <c:v>2010</c:v>
                      </c:pt>
                      <c:pt idx="18">
                        <c:v>2011</c:v>
                      </c:pt>
                      <c:pt idx="19">
                        <c:v>2012</c:v>
                      </c:pt>
                      <c:pt idx="20">
                        <c:v>2013</c:v>
                      </c:pt>
                      <c:pt idx="21">
                        <c:v>2014</c:v>
                      </c:pt>
                      <c:pt idx="22">
                        <c:v>2015</c:v>
                      </c:pt>
                      <c:pt idx="23">
                        <c:v>2016</c:v>
                      </c:pt>
                      <c:pt idx="24">
                        <c:v>2017</c:v>
                      </c:pt>
                      <c:pt idx="25">
                        <c:v>2018</c:v>
                      </c:pt>
                      <c:pt idx="26">
                        <c:v>2019</c:v>
                      </c:pt>
                      <c:pt idx="27">
                        <c:v>2020</c:v>
                      </c:pt>
                      <c:pt idx="28">
                        <c:v>2021</c:v>
                      </c:pt>
                      <c:pt idx="29">
                        <c:v>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 3.4b'!$B$6:$B$35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492</c:v>
                      </c:pt>
                      <c:pt idx="1">
                        <c:v>551</c:v>
                      </c:pt>
                      <c:pt idx="2">
                        <c:v>602</c:v>
                      </c:pt>
                      <c:pt idx="3">
                        <c:v>602</c:v>
                      </c:pt>
                      <c:pt idx="4">
                        <c:v>628</c:v>
                      </c:pt>
                      <c:pt idx="5">
                        <c:v>685</c:v>
                      </c:pt>
                      <c:pt idx="6">
                        <c:v>695</c:v>
                      </c:pt>
                      <c:pt idx="7">
                        <c:v>647</c:v>
                      </c:pt>
                      <c:pt idx="8">
                        <c:v>677</c:v>
                      </c:pt>
                      <c:pt idx="9">
                        <c:v>739</c:v>
                      </c:pt>
                      <c:pt idx="10">
                        <c:v>723</c:v>
                      </c:pt>
                      <c:pt idx="11">
                        <c:v>782</c:v>
                      </c:pt>
                      <c:pt idx="12">
                        <c:v>855</c:v>
                      </c:pt>
                      <c:pt idx="13">
                        <c:v>905</c:v>
                      </c:pt>
                      <c:pt idx="14">
                        <c:v>1030</c:v>
                      </c:pt>
                      <c:pt idx="15">
                        <c:v>1245</c:v>
                      </c:pt>
                      <c:pt idx="16">
                        <c:v>1148</c:v>
                      </c:pt>
                      <c:pt idx="17">
                        <c:v>1185</c:v>
                      </c:pt>
                      <c:pt idx="18">
                        <c:v>1329</c:v>
                      </c:pt>
                      <c:pt idx="19">
                        <c:v>1461</c:v>
                      </c:pt>
                      <c:pt idx="20">
                        <c:v>1524</c:v>
                      </c:pt>
                      <c:pt idx="21">
                        <c:v>1448</c:v>
                      </c:pt>
                      <c:pt idx="22">
                        <c:v>1436</c:v>
                      </c:pt>
                      <c:pt idx="23">
                        <c:v>1410</c:v>
                      </c:pt>
                      <c:pt idx="24">
                        <c:v>1493</c:v>
                      </c:pt>
                      <c:pt idx="25">
                        <c:v>1564</c:v>
                      </c:pt>
                      <c:pt idx="26">
                        <c:v>1583</c:v>
                      </c:pt>
                      <c:pt idx="27">
                        <c:v>1634</c:v>
                      </c:pt>
                      <c:pt idx="28">
                        <c:v>1601</c:v>
                      </c:pt>
                      <c:pt idx="29">
                        <c:v>1562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11AA-41F9-948D-C3DEC05CD6C9}"/>
                  </c:ext>
                </c:extLst>
              </c15:ser>
            </c15:filteredAreaSeries>
          </c:ext>
        </c:extLst>
      </c:areaChart>
      <c:catAx>
        <c:axId val="1597496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97490927"/>
        <c:crosses val="autoZero"/>
        <c:auto val="1"/>
        <c:lblAlgn val="ctr"/>
        <c:lblOffset val="100"/>
        <c:noMultiLvlLbl val="0"/>
      </c:catAx>
      <c:valAx>
        <c:axId val="1597490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 avlagte doktorgrader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974962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 3.4c'!$B$5</c:f>
              <c:strCache>
                <c:ptCount val="1"/>
                <c:pt idx="0">
                  <c:v>Menn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 3.4c'!$A$6:$A$35</c:f>
              <c:strCach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strCache>
            </c:strRef>
          </c:cat>
          <c:val>
            <c:numRef>
              <c:f>'F 3.4c'!$B$6:$B$35</c:f>
              <c:numCache>
                <c:formatCode>General</c:formatCode>
                <c:ptCount val="30"/>
                <c:pt idx="0">
                  <c:v>367</c:v>
                </c:pt>
                <c:pt idx="1">
                  <c:v>397</c:v>
                </c:pt>
                <c:pt idx="2">
                  <c:v>414</c:v>
                </c:pt>
                <c:pt idx="3">
                  <c:v>397</c:v>
                </c:pt>
                <c:pt idx="4">
                  <c:v>429</c:v>
                </c:pt>
                <c:pt idx="5">
                  <c:v>469</c:v>
                </c:pt>
                <c:pt idx="6">
                  <c:v>431</c:v>
                </c:pt>
                <c:pt idx="7">
                  <c:v>421</c:v>
                </c:pt>
                <c:pt idx="8">
                  <c:v>452</c:v>
                </c:pt>
                <c:pt idx="9">
                  <c:v>444</c:v>
                </c:pt>
                <c:pt idx="10">
                  <c:v>443</c:v>
                </c:pt>
                <c:pt idx="11">
                  <c:v>475</c:v>
                </c:pt>
                <c:pt idx="12">
                  <c:v>512</c:v>
                </c:pt>
                <c:pt idx="13">
                  <c:v>558</c:v>
                </c:pt>
                <c:pt idx="14">
                  <c:v>571</c:v>
                </c:pt>
                <c:pt idx="15">
                  <c:v>685</c:v>
                </c:pt>
                <c:pt idx="16">
                  <c:v>630</c:v>
                </c:pt>
                <c:pt idx="17">
                  <c:v>640</c:v>
                </c:pt>
                <c:pt idx="18">
                  <c:v>719</c:v>
                </c:pt>
                <c:pt idx="19">
                  <c:v>739</c:v>
                </c:pt>
                <c:pt idx="20">
                  <c:v>804</c:v>
                </c:pt>
                <c:pt idx="21">
                  <c:v>718</c:v>
                </c:pt>
                <c:pt idx="22">
                  <c:v>680</c:v>
                </c:pt>
                <c:pt idx="23">
                  <c:v>737</c:v>
                </c:pt>
                <c:pt idx="24">
                  <c:v>743</c:v>
                </c:pt>
                <c:pt idx="25">
                  <c:v>782</c:v>
                </c:pt>
                <c:pt idx="26">
                  <c:v>793</c:v>
                </c:pt>
                <c:pt idx="27">
                  <c:v>808</c:v>
                </c:pt>
                <c:pt idx="28">
                  <c:v>781</c:v>
                </c:pt>
                <c:pt idx="29">
                  <c:v>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6A-45B3-9BEE-B4AAC630DA45}"/>
            </c:ext>
          </c:extLst>
        </c:ser>
        <c:ser>
          <c:idx val="1"/>
          <c:order val="1"/>
          <c:tx>
            <c:strRef>
              <c:f>'F 3.4c'!$C$5</c:f>
              <c:strCache>
                <c:ptCount val="1"/>
                <c:pt idx="0">
                  <c:v>Kvinner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 3.4c'!$A$6:$A$35</c:f>
              <c:strCach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strCache>
            </c:strRef>
          </c:cat>
          <c:val>
            <c:numRef>
              <c:f>'F 3.4c'!$C$6:$C$35</c:f>
              <c:numCache>
                <c:formatCode>General</c:formatCode>
                <c:ptCount val="30"/>
                <c:pt idx="0">
                  <c:v>125</c:v>
                </c:pt>
                <c:pt idx="1">
                  <c:v>154</c:v>
                </c:pt>
                <c:pt idx="2">
                  <c:v>188</c:v>
                </c:pt>
                <c:pt idx="3">
                  <c:v>205</c:v>
                </c:pt>
                <c:pt idx="4">
                  <c:v>199</c:v>
                </c:pt>
                <c:pt idx="5">
                  <c:v>216</c:v>
                </c:pt>
                <c:pt idx="6">
                  <c:v>264</c:v>
                </c:pt>
                <c:pt idx="7">
                  <c:v>226</c:v>
                </c:pt>
                <c:pt idx="8">
                  <c:v>225</c:v>
                </c:pt>
                <c:pt idx="9">
                  <c:v>295</c:v>
                </c:pt>
                <c:pt idx="10">
                  <c:v>280</c:v>
                </c:pt>
                <c:pt idx="11">
                  <c:v>307</c:v>
                </c:pt>
                <c:pt idx="12">
                  <c:v>343</c:v>
                </c:pt>
                <c:pt idx="13">
                  <c:v>347</c:v>
                </c:pt>
                <c:pt idx="14">
                  <c:v>459</c:v>
                </c:pt>
                <c:pt idx="15">
                  <c:v>560</c:v>
                </c:pt>
                <c:pt idx="16">
                  <c:v>518</c:v>
                </c:pt>
                <c:pt idx="17">
                  <c:v>545</c:v>
                </c:pt>
                <c:pt idx="18">
                  <c:v>610</c:v>
                </c:pt>
                <c:pt idx="19">
                  <c:v>722</c:v>
                </c:pt>
                <c:pt idx="20">
                  <c:v>720</c:v>
                </c:pt>
                <c:pt idx="21">
                  <c:v>730</c:v>
                </c:pt>
                <c:pt idx="22">
                  <c:v>756</c:v>
                </c:pt>
                <c:pt idx="23">
                  <c:v>673</c:v>
                </c:pt>
                <c:pt idx="24">
                  <c:v>750</c:v>
                </c:pt>
                <c:pt idx="25">
                  <c:v>782</c:v>
                </c:pt>
                <c:pt idx="26">
                  <c:v>790</c:v>
                </c:pt>
                <c:pt idx="27">
                  <c:v>826</c:v>
                </c:pt>
                <c:pt idx="28">
                  <c:v>820</c:v>
                </c:pt>
                <c:pt idx="29">
                  <c:v>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6A-45B3-9BEE-B4AAC630D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0810240"/>
        <c:axId val="170811200"/>
      </c:barChart>
      <c:scatterChart>
        <c:scatterStyle val="lineMarker"/>
        <c:varyColors val="0"/>
        <c:ser>
          <c:idx val="2"/>
          <c:order val="2"/>
          <c:tx>
            <c:strRef>
              <c:f>'F 3.4c'!$D$5</c:f>
              <c:strCache>
                <c:ptCount val="1"/>
                <c:pt idx="0">
                  <c:v>Andel kvinner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strRef>
              <c:f>'F 3.4c'!$A$6:$A$35</c:f>
              <c:strCach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strCache>
            </c:strRef>
          </c:xVal>
          <c:yVal>
            <c:numRef>
              <c:f>'F 3.4c'!$D$6:$D$35</c:f>
              <c:numCache>
                <c:formatCode>0%</c:formatCode>
                <c:ptCount val="30"/>
                <c:pt idx="0">
                  <c:v>0.25406504065040653</c:v>
                </c:pt>
                <c:pt idx="1">
                  <c:v>0.27949183303085301</c:v>
                </c:pt>
                <c:pt idx="2">
                  <c:v>0.3122923588039867</c:v>
                </c:pt>
                <c:pt idx="3">
                  <c:v>0.34053156146179403</c:v>
                </c:pt>
                <c:pt idx="4">
                  <c:v>0.31687898089171973</c:v>
                </c:pt>
                <c:pt idx="5">
                  <c:v>0.31532846715328466</c:v>
                </c:pt>
                <c:pt idx="6">
                  <c:v>0.37985611510791367</c:v>
                </c:pt>
                <c:pt idx="7">
                  <c:v>0.34930448222565685</c:v>
                </c:pt>
                <c:pt idx="8">
                  <c:v>0.33234859675036926</c:v>
                </c:pt>
                <c:pt idx="9">
                  <c:v>0.39918809201623817</c:v>
                </c:pt>
                <c:pt idx="10">
                  <c:v>0.38727524204702629</c:v>
                </c:pt>
                <c:pt idx="11">
                  <c:v>0.39258312020460356</c:v>
                </c:pt>
                <c:pt idx="12">
                  <c:v>0.40116959064327484</c:v>
                </c:pt>
                <c:pt idx="13">
                  <c:v>0.38342541436464089</c:v>
                </c:pt>
                <c:pt idx="14">
                  <c:v>0.44563106796116503</c:v>
                </c:pt>
                <c:pt idx="15">
                  <c:v>0.44979919678714858</c:v>
                </c:pt>
                <c:pt idx="16">
                  <c:v>0.45121951219512196</c:v>
                </c:pt>
                <c:pt idx="17">
                  <c:v>0.45991561181434598</c:v>
                </c:pt>
                <c:pt idx="18">
                  <c:v>0.45899172310007524</c:v>
                </c:pt>
                <c:pt idx="19">
                  <c:v>0.4941820670773443</c:v>
                </c:pt>
                <c:pt idx="20">
                  <c:v>0.47244094488188976</c:v>
                </c:pt>
                <c:pt idx="21">
                  <c:v>0.5041436464088398</c:v>
                </c:pt>
                <c:pt idx="22">
                  <c:v>0.52646239554317553</c:v>
                </c:pt>
                <c:pt idx="23">
                  <c:v>0.47730496453900711</c:v>
                </c:pt>
                <c:pt idx="24">
                  <c:v>0.50234427327528464</c:v>
                </c:pt>
                <c:pt idx="25">
                  <c:v>0.5</c:v>
                </c:pt>
                <c:pt idx="26">
                  <c:v>0.4990524320909665</c:v>
                </c:pt>
                <c:pt idx="27">
                  <c:v>0.50550795593635256</c:v>
                </c:pt>
                <c:pt idx="28">
                  <c:v>0.51217988757026855</c:v>
                </c:pt>
                <c:pt idx="29">
                  <c:v>0.51728553137003841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6A-45B3-9BEE-B4AAC630D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0669359"/>
        <c:axId val="990671759"/>
      </c:scatterChart>
      <c:catAx>
        <c:axId val="17081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0811200"/>
        <c:crosses val="autoZero"/>
        <c:auto val="1"/>
        <c:lblAlgn val="ctr"/>
        <c:lblOffset val="100"/>
        <c:noMultiLvlLbl val="0"/>
      </c:catAx>
      <c:valAx>
        <c:axId val="17081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0810240"/>
        <c:crosses val="autoZero"/>
        <c:crossBetween val="between"/>
      </c:valAx>
      <c:valAx>
        <c:axId val="990671759"/>
        <c:scaling>
          <c:orientation val="minMax"/>
          <c:max val="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Andel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90669359"/>
        <c:crosses val="max"/>
        <c:crossBetween val="midCat"/>
      </c:valAx>
      <c:valAx>
        <c:axId val="990669359"/>
        <c:scaling>
          <c:orientation val="minMax"/>
        </c:scaling>
        <c:delete val="1"/>
        <c:axPos val="t"/>
        <c:majorTickMark val="out"/>
        <c:minorTickMark val="none"/>
        <c:tickLblPos val="nextTo"/>
        <c:crossAx val="990671759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 3.4d'!$B$6</c:f>
              <c:strCache>
                <c:ptCount val="1"/>
                <c:pt idx="0">
                  <c:v>Totalt 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 3.4d'!$A$7:$A$36</c:f>
              <c:strCach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strCache>
            </c:strRef>
          </c:cat>
          <c:val>
            <c:numRef>
              <c:f>'F 3.4d'!$B$7:$B$36</c:f>
              <c:numCache>
                <c:formatCode>0%</c:formatCode>
                <c:ptCount val="30"/>
                <c:pt idx="0">
                  <c:v>0.25406504065040653</c:v>
                </c:pt>
                <c:pt idx="1">
                  <c:v>0.27949183303085301</c:v>
                </c:pt>
                <c:pt idx="2">
                  <c:v>0.3122923588039867</c:v>
                </c:pt>
                <c:pt idx="3">
                  <c:v>0.34053156146179403</c:v>
                </c:pt>
                <c:pt idx="4">
                  <c:v>0.31687898089171973</c:v>
                </c:pt>
                <c:pt idx="5">
                  <c:v>0.31532846715328466</c:v>
                </c:pt>
                <c:pt idx="6">
                  <c:v>0.37985611510791367</c:v>
                </c:pt>
                <c:pt idx="7">
                  <c:v>0.34930448222565685</c:v>
                </c:pt>
                <c:pt idx="8">
                  <c:v>0.33234859675036926</c:v>
                </c:pt>
                <c:pt idx="9">
                  <c:v>0.39918809201623817</c:v>
                </c:pt>
                <c:pt idx="10">
                  <c:v>0.38727524204702629</c:v>
                </c:pt>
                <c:pt idx="11">
                  <c:v>0.39258312020460356</c:v>
                </c:pt>
                <c:pt idx="12">
                  <c:v>0.40116959064327484</c:v>
                </c:pt>
                <c:pt idx="13">
                  <c:v>0.38342541436464089</c:v>
                </c:pt>
                <c:pt idx="14">
                  <c:v>0.44563106796116503</c:v>
                </c:pt>
                <c:pt idx="15">
                  <c:v>0.44979919678714858</c:v>
                </c:pt>
                <c:pt idx="16">
                  <c:v>0.45121951219512196</c:v>
                </c:pt>
                <c:pt idx="17">
                  <c:v>0.45991561181434598</c:v>
                </c:pt>
                <c:pt idx="18">
                  <c:v>0.45899172310007524</c:v>
                </c:pt>
                <c:pt idx="19">
                  <c:v>0.4941820670773443</c:v>
                </c:pt>
                <c:pt idx="20">
                  <c:v>0.47244094488188976</c:v>
                </c:pt>
                <c:pt idx="21">
                  <c:v>0.5041436464088398</c:v>
                </c:pt>
                <c:pt idx="22">
                  <c:v>0.52646239554317553</c:v>
                </c:pt>
                <c:pt idx="23">
                  <c:v>0.47730496453900711</c:v>
                </c:pt>
                <c:pt idx="24">
                  <c:v>0.50234427327528464</c:v>
                </c:pt>
                <c:pt idx="25">
                  <c:v>0.5</c:v>
                </c:pt>
                <c:pt idx="26">
                  <c:v>0.4990524320909665</c:v>
                </c:pt>
                <c:pt idx="27">
                  <c:v>0.50550795593635256</c:v>
                </c:pt>
                <c:pt idx="28">
                  <c:v>0.51217988757026855</c:v>
                </c:pt>
                <c:pt idx="29">
                  <c:v>0.51728553137003841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96-4BD2-81F2-5B8E92EE103C}"/>
            </c:ext>
          </c:extLst>
        </c:ser>
        <c:ser>
          <c:idx val="1"/>
          <c:order val="1"/>
          <c:tx>
            <c:strRef>
              <c:f>'F 3.4d'!$C$6</c:f>
              <c:strCache>
                <c:ptCount val="1"/>
                <c:pt idx="0">
                  <c:v>Humaniora og kunstfag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 3.4d'!$A$7:$A$36</c:f>
              <c:strCach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strCache>
            </c:strRef>
          </c:cat>
          <c:val>
            <c:numRef>
              <c:f>'F 3.4d'!$C$7:$C$36</c:f>
              <c:numCache>
                <c:formatCode>0%</c:formatCode>
                <c:ptCount val="30"/>
                <c:pt idx="0">
                  <c:v>0.25641025641025639</c:v>
                </c:pt>
                <c:pt idx="1">
                  <c:v>0.25</c:v>
                </c:pt>
                <c:pt idx="2">
                  <c:v>0.39130434782608697</c:v>
                </c:pt>
                <c:pt idx="3">
                  <c:v>0.51923076923076927</c:v>
                </c:pt>
                <c:pt idx="4">
                  <c:v>0.4576271186440678</c:v>
                </c:pt>
                <c:pt idx="5">
                  <c:v>0.47435897435897434</c:v>
                </c:pt>
                <c:pt idx="6">
                  <c:v>0.53448275862068961</c:v>
                </c:pt>
                <c:pt idx="7">
                  <c:v>0.43283582089552236</c:v>
                </c:pt>
                <c:pt idx="8">
                  <c:v>0.4358974358974359</c:v>
                </c:pt>
                <c:pt idx="9">
                  <c:v>0.45348837209302323</c:v>
                </c:pt>
                <c:pt idx="10">
                  <c:v>0.39726027397260272</c:v>
                </c:pt>
                <c:pt idx="11">
                  <c:v>0.3707865168539326</c:v>
                </c:pt>
                <c:pt idx="12">
                  <c:v>0.48780487804878048</c:v>
                </c:pt>
                <c:pt idx="13">
                  <c:v>0.45045045045045046</c:v>
                </c:pt>
                <c:pt idx="14">
                  <c:v>0.52542372881355937</c:v>
                </c:pt>
                <c:pt idx="15">
                  <c:v>0.51145038167938928</c:v>
                </c:pt>
                <c:pt idx="16">
                  <c:v>0.5</c:v>
                </c:pt>
                <c:pt idx="17">
                  <c:v>0.46938775510204084</c:v>
                </c:pt>
                <c:pt idx="18">
                  <c:v>0.39805825242718446</c:v>
                </c:pt>
                <c:pt idx="19">
                  <c:v>0.52713178294573648</c:v>
                </c:pt>
                <c:pt idx="20">
                  <c:v>0.5140845070422535</c:v>
                </c:pt>
                <c:pt idx="21">
                  <c:v>0.48344370860927155</c:v>
                </c:pt>
                <c:pt idx="22">
                  <c:v>0.53383458646616544</c:v>
                </c:pt>
                <c:pt idx="23">
                  <c:v>0.58333333333333337</c:v>
                </c:pt>
                <c:pt idx="24">
                  <c:v>0.48854961832061067</c:v>
                </c:pt>
                <c:pt idx="25">
                  <c:v>0.60317460317460314</c:v>
                </c:pt>
                <c:pt idx="26">
                  <c:v>0.5572519083969466</c:v>
                </c:pt>
                <c:pt idx="27">
                  <c:v>0.54098360655737709</c:v>
                </c:pt>
                <c:pt idx="28">
                  <c:v>0.53278688524590168</c:v>
                </c:pt>
                <c:pt idx="29">
                  <c:v>0.43382352941176472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96-4BD2-81F2-5B8E92EE103C}"/>
            </c:ext>
          </c:extLst>
        </c:ser>
        <c:ser>
          <c:idx val="2"/>
          <c:order val="2"/>
          <c:tx>
            <c:strRef>
              <c:f>'F 3.4d'!$D$6</c:f>
              <c:strCache>
                <c:ptCount val="1"/>
                <c:pt idx="0">
                  <c:v>Samfunnsvitenskap 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 3.4d'!$A$7:$A$36</c:f>
              <c:strCach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strCache>
            </c:strRef>
          </c:cat>
          <c:val>
            <c:numRef>
              <c:f>'F 3.4d'!$D$7:$D$36</c:f>
              <c:numCache>
                <c:formatCode>0%</c:formatCode>
                <c:ptCount val="30"/>
                <c:pt idx="0">
                  <c:v>0.22950819672131148</c:v>
                </c:pt>
                <c:pt idx="1">
                  <c:v>0.35632183908045978</c:v>
                </c:pt>
                <c:pt idx="2">
                  <c:v>0.2857142857142857</c:v>
                </c:pt>
                <c:pt idx="3">
                  <c:v>0.31192660550458717</c:v>
                </c:pt>
                <c:pt idx="4">
                  <c:v>0.43518518518518517</c:v>
                </c:pt>
                <c:pt idx="5">
                  <c:v>0.33333333333333331</c:v>
                </c:pt>
                <c:pt idx="6">
                  <c:v>0.45833333333333331</c:v>
                </c:pt>
                <c:pt idx="7">
                  <c:v>0.37606837606837606</c:v>
                </c:pt>
                <c:pt idx="8">
                  <c:v>0.36936936936936937</c:v>
                </c:pt>
                <c:pt idx="9">
                  <c:v>0.48484848484848486</c:v>
                </c:pt>
                <c:pt idx="10">
                  <c:v>0.41875000000000001</c:v>
                </c:pt>
                <c:pt idx="11">
                  <c:v>0.48951048951048953</c:v>
                </c:pt>
                <c:pt idx="12">
                  <c:v>0.48979591836734693</c:v>
                </c:pt>
                <c:pt idx="13">
                  <c:v>0.41304347826086957</c:v>
                </c:pt>
                <c:pt idx="14">
                  <c:v>0.52</c:v>
                </c:pt>
                <c:pt idx="15">
                  <c:v>0.49819494584837543</c:v>
                </c:pt>
                <c:pt idx="16">
                  <c:v>0.4541832669322709</c:v>
                </c:pt>
                <c:pt idx="17">
                  <c:v>0.50607287449392713</c:v>
                </c:pt>
                <c:pt idx="18">
                  <c:v>0.51923076923076927</c:v>
                </c:pt>
                <c:pt idx="19">
                  <c:v>0.56097560975609762</c:v>
                </c:pt>
                <c:pt idx="20">
                  <c:v>0.55913978494623651</c:v>
                </c:pt>
                <c:pt idx="21">
                  <c:v>0.59450171821305842</c:v>
                </c:pt>
                <c:pt idx="22">
                  <c:v>0.6160714285714286</c:v>
                </c:pt>
                <c:pt idx="23">
                  <c:v>0.5220125786163522</c:v>
                </c:pt>
                <c:pt idx="24">
                  <c:v>0.59468438538205981</c:v>
                </c:pt>
                <c:pt idx="25">
                  <c:v>0.5730337078651685</c:v>
                </c:pt>
                <c:pt idx="26">
                  <c:v>0.56857142857142862</c:v>
                </c:pt>
                <c:pt idx="27">
                  <c:v>0.61823361823361822</c:v>
                </c:pt>
                <c:pt idx="28">
                  <c:v>0.5758426966292135</c:v>
                </c:pt>
                <c:pt idx="29">
                  <c:v>0.6097560975609756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96-4BD2-81F2-5B8E92EE103C}"/>
            </c:ext>
          </c:extLst>
        </c:ser>
        <c:ser>
          <c:idx val="3"/>
          <c:order val="3"/>
          <c:tx>
            <c:strRef>
              <c:f>'F 3.4d'!$E$6</c:f>
              <c:strCache>
                <c:ptCount val="1"/>
                <c:pt idx="0">
                  <c:v>Matematikk og naturvitenskap 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 3.4d'!$A$7:$A$36</c:f>
              <c:strCach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strCache>
            </c:strRef>
          </c:cat>
          <c:val>
            <c:numRef>
              <c:f>'F 3.4d'!$E$7:$E$36</c:f>
              <c:numCache>
                <c:formatCode>0%</c:formatCode>
                <c:ptCount val="30"/>
                <c:pt idx="0">
                  <c:v>0.21323529411764705</c:v>
                </c:pt>
                <c:pt idx="1">
                  <c:v>0.30128205128205127</c:v>
                </c:pt>
                <c:pt idx="2">
                  <c:v>0.26845637583892618</c:v>
                </c:pt>
                <c:pt idx="3">
                  <c:v>0.32369942196531792</c:v>
                </c:pt>
                <c:pt idx="4">
                  <c:v>0.27956989247311825</c:v>
                </c:pt>
                <c:pt idx="5">
                  <c:v>0.31188118811881188</c:v>
                </c:pt>
                <c:pt idx="6">
                  <c:v>0.37222222222222223</c:v>
                </c:pt>
                <c:pt idx="7">
                  <c:v>0.33707865168539325</c:v>
                </c:pt>
                <c:pt idx="8">
                  <c:v>0.32065217391304346</c:v>
                </c:pt>
                <c:pt idx="9">
                  <c:v>0.37704918032786883</c:v>
                </c:pt>
                <c:pt idx="10">
                  <c:v>0.35602094240837695</c:v>
                </c:pt>
                <c:pt idx="11">
                  <c:v>0.34224598930481281</c:v>
                </c:pt>
                <c:pt idx="12">
                  <c:v>0.30222222222222223</c:v>
                </c:pt>
                <c:pt idx="13">
                  <c:v>0.30188679245283018</c:v>
                </c:pt>
                <c:pt idx="14">
                  <c:v>0.33085501858736061</c:v>
                </c:pt>
                <c:pt idx="15">
                  <c:v>0.37201365187713309</c:v>
                </c:pt>
                <c:pt idx="16">
                  <c:v>0.38267148014440433</c:v>
                </c:pt>
                <c:pt idx="17">
                  <c:v>0.34042553191489361</c:v>
                </c:pt>
                <c:pt idx="18">
                  <c:v>0.37941176470588234</c:v>
                </c:pt>
                <c:pt idx="19">
                  <c:v>0.41818181818181815</c:v>
                </c:pt>
                <c:pt idx="20">
                  <c:v>0.36666666666666664</c:v>
                </c:pt>
                <c:pt idx="21">
                  <c:v>0.41666666666666669</c:v>
                </c:pt>
                <c:pt idx="22">
                  <c:v>0.37421383647798739</c:v>
                </c:pt>
                <c:pt idx="23">
                  <c:v>0.37037037037037035</c:v>
                </c:pt>
                <c:pt idx="24">
                  <c:v>0.39411764705882352</c:v>
                </c:pt>
                <c:pt idx="25">
                  <c:v>0.39057239057239057</c:v>
                </c:pt>
                <c:pt idx="26">
                  <c:v>0.39805825242718446</c:v>
                </c:pt>
                <c:pt idx="27">
                  <c:v>0.38613861386138615</c:v>
                </c:pt>
                <c:pt idx="28">
                  <c:v>0.39498432601880878</c:v>
                </c:pt>
                <c:pt idx="29">
                  <c:v>0.35271317829457366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96-4BD2-81F2-5B8E92EE103C}"/>
            </c:ext>
          </c:extLst>
        </c:ser>
        <c:ser>
          <c:idx val="4"/>
          <c:order val="4"/>
          <c:tx>
            <c:strRef>
              <c:f>'F 3.4d'!$F$6</c:f>
              <c:strCache>
                <c:ptCount val="1"/>
                <c:pt idx="0">
                  <c:v>Teknologi 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'F 3.4d'!$A$7:$A$36</c:f>
              <c:strCach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strCache>
            </c:strRef>
          </c:cat>
          <c:val>
            <c:numRef>
              <c:f>'F 3.4d'!$F$7:$F$36</c:f>
              <c:numCache>
                <c:formatCode>0%</c:formatCode>
                <c:ptCount val="30"/>
                <c:pt idx="0">
                  <c:v>0.152</c:v>
                </c:pt>
                <c:pt idx="1">
                  <c:v>0.2</c:v>
                </c:pt>
                <c:pt idx="2">
                  <c:v>0.21138211382113822</c:v>
                </c:pt>
                <c:pt idx="3">
                  <c:v>0.24369747899159663</c:v>
                </c:pt>
                <c:pt idx="4">
                  <c:v>0.140625</c:v>
                </c:pt>
                <c:pt idx="5">
                  <c:v>0.17692307692307693</c:v>
                </c:pt>
                <c:pt idx="6">
                  <c:v>0.20661157024793389</c:v>
                </c:pt>
                <c:pt idx="7">
                  <c:v>0.13709677419354838</c:v>
                </c:pt>
                <c:pt idx="8">
                  <c:v>0.15044247787610621</c:v>
                </c:pt>
                <c:pt idx="9">
                  <c:v>0.16296296296296298</c:v>
                </c:pt>
                <c:pt idx="10">
                  <c:v>0.19607843137254902</c:v>
                </c:pt>
                <c:pt idx="11">
                  <c:v>0.23577235772357724</c:v>
                </c:pt>
                <c:pt idx="12">
                  <c:v>0.17741935483870969</c:v>
                </c:pt>
                <c:pt idx="13">
                  <c:v>0.13114754098360656</c:v>
                </c:pt>
                <c:pt idx="14">
                  <c:v>0.2032520325203252</c:v>
                </c:pt>
                <c:pt idx="15">
                  <c:v>0.21276595744680851</c:v>
                </c:pt>
                <c:pt idx="16">
                  <c:v>0.3046875</c:v>
                </c:pt>
                <c:pt idx="17">
                  <c:v>0.2125984251968504</c:v>
                </c:pt>
                <c:pt idx="18">
                  <c:v>0.25142857142857145</c:v>
                </c:pt>
                <c:pt idx="19">
                  <c:v>0.2032967032967033</c:v>
                </c:pt>
                <c:pt idx="20">
                  <c:v>0.23316062176165803</c:v>
                </c:pt>
                <c:pt idx="21">
                  <c:v>0.27044025157232704</c:v>
                </c:pt>
                <c:pt idx="22">
                  <c:v>0.28823529411764703</c:v>
                </c:pt>
                <c:pt idx="23">
                  <c:v>0.19553072625698323</c:v>
                </c:pt>
                <c:pt idx="24">
                  <c:v>0.29353233830845771</c:v>
                </c:pt>
                <c:pt idx="25">
                  <c:v>0.25490196078431371</c:v>
                </c:pt>
                <c:pt idx="26">
                  <c:v>0.26053639846743293</c:v>
                </c:pt>
                <c:pt idx="27">
                  <c:v>0.28358208955223879</c:v>
                </c:pt>
                <c:pt idx="28">
                  <c:v>0.29197080291970801</c:v>
                </c:pt>
                <c:pt idx="29">
                  <c:v>0.33451957295373663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96-4BD2-81F2-5B8E92EE103C}"/>
            </c:ext>
          </c:extLst>
        </c:ser>
        <c:ser>
          <c:idx val="5"/>
          <c:order val="5"/>
          <c:tx>
            <c:strRef>
              <c:f>'F 3.4d'!$G$6</c:f>
              <c:strCache>
                <c:ptCount val="1"/>
                <c:pt idx="0">
                  <c:v>Medisin og helsefag 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'F 3.4d'!$A$7:$A$36</c:f>
              <c:strCach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strCache>
            </c:strRef>
          </c:cat>
          <c:val>
            <c:numRef>
              <c:f>'F 3.4d'!$G$7:$G$36</c:f>
              <c:numCache>
                <c:formatCode>0%</c:formatCode>
                <c:ptCount val="30"/>
                <c:pt idx="0">
                  <c:v>0.38043478260869568</c:v>
                </c:pt>
                <c:pt idx="1">
                  <c:v>0.28828828828828829</c:v>
                </c:pt>
                <c:pt idx="2">
                  <c:v>0.38410596026490068</c:v>
                </c:pt>
                <c:pt idx="3">
                  <c:v>0.35</c:v>
                </c:pt>
                <c:pt idx="4">
                  <c:v>0.35652173913043478</c:v>
                </c:pt>
                <c:pt idx="5">
                  <c:v>0.34782608695652173</c:v>
                </c:pt>
                <c:pt idx="6">
                  <c:v>0.39344262295081966</c:v>
                </c:pt>
                <c:pt idx="7">
                  <c:v>0.48888888888888887</c:v>
                </c:pt>
                <c:pt idx="8">
                  <c:v>0.37748344370860926</c:v>
                </c:pt>
                <c:pt idx="9">
                  <c:v>0.5</c:v>
                </c:pt>
                <c:pt idx="10">
                  <c:v>0.48101265822784811</c:v>
                </c:pt>
                <c:pt idx="11">
                  <c:v>0.41798941798941797</c:v>
                </c:pt>
                <c:pt idx="12">
                  <c:v>0.48181818181818181</c:v>
                </c:pt>
                <c:pt idx="13">
                  <c:v>0.51851851851851849</c:v>
                </c:pt>
                <c:pt idx="14">
                  <c:v>0.58943089430894313</c:v>
                </c:pt>
                <c:pt idx="15">
                  <c:v>0.54599406528189909</c:v>
                </c:pt>
                <c:pt idx="16">
                  <c:v>0.52976190476190477</c:v>
                </c:pt>
                <c:pt idx="17">
                  <c:v>0.57881136950904388</c:v>
                </c:pt>
                <c:pt idx="18">
                  <c:v>0.58333333333333337</c:v>
                </c:pt>
                <c:pt idx="19">
                  <c:v>0.61571125265392779</c:v>
                </c:pt>
                <c:pt idx="20">
                  <c:v>0.58350515463917529</c:v>
                </c:pt>
                <c:pt idx="21">
                  <c:v>0.6</c:v>
                </c:pt>
                <c:pt idx="22">
                  <c:v>0.64733178654292345</c:v>
                </c:pt>
                <c:pt idx="23">
                  <c:v>0.59027777777777779</c:v>
                </c:pt>
                <c:pt idx="24">
                  <c:v>0.61006289308176098</c:v>
                </c:pt>
                <c:pt idx="25">
                  <c:v>0.61806981519507187</c:v>
                </c:pt>
                <c:pt idx="26">
                  <c:v>0.63502109704641352</c:v>
                </c:pt>
                <c:pt idx="27">
                  <c:v>0.60326086956521741</c:v>
                </c:pt>
                <c:pt idx="28">
                  <c:v>0.65817409766454349</c:v>
                </c:pt>
                <c:pt idx="29">
                  <c:v>0.65052631578947373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796-4BD2-81F2-5B8E92EE103C}"/>
            </c:ext>
          </c:extLst>
        </c:ser>
        <c:ser>
          <c:idx val="6"/>
          <c:order val="6"/>
          <c:tx>
            <c:strRef>
              <c:f>'F 3.4d'!$H$6</c:f>
              <c:strCache>
                <c:ptCount val="1"/>
                <c:pt idx="0">
                  <c:v>Landbruks- og fiskerifag og veterinærmedisin 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 3.4d'!$A$7:$A$36</c:f>
              <c:strCach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strCache>
            </c:strRef>
          </c:cat>
          <c:val>
            <c:numRef>
              <c:f>'F 3.4d'!$H$7:$H$36</c:f>
              <c:numCache>
                <c:formatCode>0%</c:formatCode>
                <c:ptCount val="30"/>
                <c:pt idx="0">
                  <c:v>0.46153846153846156</c:v>
                </c:pt>
                <c:pt idx="1">
                  <c:v>0.27027027027027029</c:v>
                </c:pt>
                <c:pt idx="2">
                  <c:v>0.51428571428571423</c:v>
                </c:pt>
                <c:pt idx="3">
                  <c:v>0.58620689655172409</c:v>
                </c:pt>
                <c:pt idx="4">
                  <c:v>0.4375</c:v>
                </c:pt>
                <c:pt idx="5">
                  <c:v>0.3235294117647059</c:v>
                </c:pt>
                <c:pt idx="6">
                  <c:v>0.42424242424242425</c:v>
                </c:pt>
                <c:pt idx="7">
                  <c:v>0.38461538461538464</c:v>
                </c:pt>
                <c:pt idx="8">
                  <c:v>0.42499999999999999</c:v>
                </c:pt>
                <c:pt idx="9">
                  <c:v>0.48979591836734693</c:v>
                </c:pt>
                <c:pt idx="10">
                  <c:v>0.51282051282051277</c:v>
                </c:pt>
                <c:pt idx="11">
                  <c:v>0.62745098039215685</c:v>
                </c:pt>
                <c:pt idx="12">
                  <c:v>0.61403508771929827</c:v>
                </c:pt>
                <c:pt idx="13">
                  <c:v>0.48333333333333334</c:v>
                </c:pt>
                <c:pt idx="14">
                  <c:v>0.42857142857142855</c:v>
                </c:pt>
                <c:pt idx="15">
                  <c:v>0.48484848484848486</c:v>
                </c:pt>
                <c:pt idx="16">
                  <c:v>0.5625</c:v>
                </c:pt>
                <c:pt idx="17">
                  <c:v>0.61363636363636365</c:v>
                </c:pt>
                <c:pt idx="18">
                  <c:v>0.54545454545454541</c:v>
                </c:pt>
                <c:pt idx="19">
                  <c:v>0.45161290322580644</c:v>
                </c:pt>
                <c:pt idx="20">
                  <c:v>0.47692307692307695</c:v>
                </c:pt>
                <c:pt idx="21">
                  <c:v>0.53703703703703709</c:v>
                </c:pt>
                <c:pt idx="22">
                  <c:v>0.64583333333333337</c:v>
                </c:pt>
                <c:pt idx="23">
                  <c:v>0.57499999999999996</c:v>
                </c:pt>
                <c:pt idx="24">
                  <c:v>0.53488372093023251</c:v>
                </c:pt>
                <c:pt idx="25">
                  <c:v>0.46511627906976744</c:v>
                </c:pt>
                <c:pt idx="26">
                  <c:v>0.44827586206896552</c:v>
                </c:pt>
                <c:pt idx="27">
                  <c:v>0.44736842105263158</c:v>
                </c:pt>
                <c:pt idx="28">
                  <c:v>0.57627118644067798</c:v>
                </c:pt>
                <c:pt idx="29">
                  <c:v>0.69767441860465118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796-4BD2-81F2-5B8E92EE1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833439"/>
        <c:axId val="989832959"/>
      </c:lineChart>
      <c:catAx>
        <c:axId val="989833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89832959"/>
        <c:crosses val="autoZero"/>
        <c:auto val="1"/>
        <c:lblAlgn val="ctr"/>
        <c:lblOffset val="100"/>
        <c:noMultiLvlLbl val="0"/>
      </c:catAx>
      <c:valAx>
        <c:axId val="98983295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89833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382252750321099E-2"/>
          <c:y val="0.1029082774049217"/>
          <c:w val="0.9046122917123085"/>
          <c:h val="0.474958516091528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 3.4a'!$B$4</c:f>
              <c:strCache>
                <c:ptCount val="1"/>
                <c:pt idx="0">
                  <c:v>1990-1999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 3.4a'!$A$5:$A$11</c:f>
              <c:strCache>
                <c:ptCount val="7"/>
                <c:pt idx="0">
                  <c:v>Totalt</c:v>
                </c:pt>
                <c:pt idx="1">
                  <c:v>Humaniora og kunstfag</c:v>
                </c:pt>
                <c:pt idx="2">
                  <c:v>Samfunnsvitenskap</c:v>
                </c:pt>
                <c:pt idx="3">
                  <c:v>Matematikk og naturvitenskap</c:v>
                </c:pt>
                <c:pt idx="4">
                  <c:v>Teknologi</c:v>
                </c:pt>
                <c:pt idx="5">
                  <c:v>Medisin og helsefag</c:v>
                </c:pt>
                <c:pt idx="6">
                  <c:v>Landbruks- og fiskerifag og veterinærmedisin</c:v>
                </c:pt>
              </c:strCache>
            </c:strRef>
          </c:cat>
          <c:val>
            <c:numRef>
              <c:f>'T 3.4a'!$B$5:$B$11</c:f>
              <c:numCache>
                <c:formatCode>0.0</c:formatCode>
                <c:ptCount val="7"/>
                <c:pt idx="0">
                  <c:v>37.1</c:v>
                </c:pt>
                <c:pt idx="1">
                  <c:v>43</c:v>
                </c:pt>
                <c:pt idx="2">
                  <c:v>40.5</c:v>
                </c:pt>
                <c:pt idx="3">
                  <c:v>34.5</c:v>
                </c:pt>
                <c:pt idx="4">
                  <c:v>32.6</c:v>
                </c:pt>
                <c:pt idx="5">
                  <c:v>40.6</c:v>
                </c:pt>
                <c:pt idx="6">
                  <c:v>35.9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4-4607-99FA-0A98AD9F9AA1}"/>
            </c:ext>
          </c:extLst>
        </c:ser>
        <c:ser>
          <c:idx val="1"/>
          <c:order val="1"/>
          <c:tx>
            <c:strRef>
              <c:f>'T 3.4a'!$C$4</c:f>
              <c:strCache>
                <c:ptCount val="1"/>
                <c:pt idx="0">
                  <c:v>2000-2009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 3.4a'!$A$5:$A$11</c:f>
              <c:strCache>
                <c:ptCount val="7"/>
                <c:pt idx="0">
                  <c:v>Totalt</c:v>
                </c:pt>
                <c:pt idx="1">
                  <c:v>Humaniora og kunstfag</c:v>
                </c:pt>
                <c:pt idx="2">
                  <c:v>Samfunnsvitenskap</c:v>
                </c:pt>
                <c:pt idx="3">
                  <c:v>Matematikk og naturvitenskap</c:v>
                </c:pt>
                <c:pt idx="4">
                  <c:v>Teknologi</c:v>
                </c:pt>
                <c:pt idx="5">
                  <c:v>Medisin og helsefag</c:v>
                </c:pt>
                <c:pt idx="6">
                  <c:v>Landbruks- og fiskerifag og veterinærmedisin</c:v>
                </c:pt>
              </c:strCache>
            </c:strRef>
          </c:cat>
          <c:val>
            <c:numRef>
              <c:f>'T 3.4a'!$C$5:$C$11</c:f>
              <c:numCache>
                <c:formatCode>0.0</c:formatCode>
                <c:ptCount val="7"/>
                <c:pt idx="0">
                  <c:v>37.9</c:v>
                </c:pt>
                <c:pt idx="1">
                  <c:v>42</c:v>
                </c:pt>
                <c:pt idx="2">
                  <c:v>41.2</c:v>
                </c:pt>
                <c:pt idx="3">
                  <c:v>33.799999999999997</c:v>
                </c:pt>
                <c:pt idx="4">
                  <c:v>33.4</c:v>
                </c:pt>
                <c:pt idx="5">
                  <c:v>40.5</c:v>
                </c:pt>
                <c:pt idx="6">
                  <c:v>36.9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B4-4607-99FA-0A98AD9F9AA1}"/>
            </c:ext>
          </c:extLst>
        </c:ser>
        <c:ser>
          <c:idx val="2"/>
          <c:order val="2"/>
          <c:tx>
            <c:strRef>
              <c:f>'T 3.4a'!$D$4</c:f>
              <c:strCache>
                <c:ptCount val="1"/>
                <c:pt idx="0">
                  <c:v>2010-2019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 3.4a'!$A$5:$A$11</c:f>
              <c:strCache>
                <c:ptCount val="7"/>
                <c:pt idx="0">
                  <c:v>Totalt</c:v>
                </c:pt>
                <c:pt idx="1">
                  <c:v>Humaniora og kunstfag</c:v>
                </c:pt>
                <c:pt idx="2">
                  <c:v>Samfunnsvitenskap</c:v>
                </c:pt>
                <c:pt idx="3">
                  <c:v>Matematikk og naturvitenskap</c:v>
                </c:pt>
                <c:pt idx="4">
                  <c:v>Teknologi</c:v>
                </c:pt>
                <c:pt idx="5">
                  <c:v>Medisin og helsefag</c:v>
                </c:pt>
                <c:pt idx="6">
                  <c:v>Landbruks- og fiskerifag og veterinærmedisin</c:v>
                </c:pt>
              </c:strCache>
            </c:strRef>
          </c:cat>
          <c:val>
            <c:numRef>
              <c:f>'T 3.4a'!$D$5:$D$11</c:f>
              <c:numCache>
                <c:formatCode>0.0</c:formatCode>
                <c:ptCount val="7"/>
                <c:pt idx="0">
                  <c:v>37.6</c:v>
                </c:pt>
                <c:pt idx="1">
                  <c:v>40.1</c:v>
                </c:pt>
                <c:pt idx="2">
                  <c:v>40.1</c:v>
                </c:pt>
                <c:pt idx="3">
                  <c:v>33.4</c:v>
                </c:pt>
                <c:pt idx="4">
                  <c:v>33.200000000000003</c:v>
                </c:pt>
                <c:pt idx="5">
                  <c:v>40.4</c:v>
                </c:pt>
                <c:pt idx="6">
                  <c:v>36.6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B4-4607-99FA-0A98AD9F9AA1}"/>
            </c:ext>
          </c:extLst>
        </c:ser>
        <c:ser>
          <c:idx val="3"/>
          <c:order val="3"/>
          <c:tx>
            <c:strRef>
              <c:f>'T 3.4a'!$E$4</c:f>
              <c:strCache>
                <c:ptCount val="1"/>
                <c:pt idx="0">
                  <c:v>2020-2022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 3.4a'!$A$5:$A$11</c:f>
              <c:strCache>
                <c:ptCount val="7"/>
                <c:pt idx="0">
                  <c:v>Totalt</c:v>
                </c:pt>
                <c:pt idx="1">
                  <c:v>Humaniora og kunstfag</c:v>
                </c:pt>
                <c:pt idx="2">
                  <c:v>Samfunnsvitenskap</c:v>
                </c:pt>
                <c:pt idx="3">
                  <c:v>Matematikk og naturvitenskap</c:v>
                </c:pt>
                <c:pt idx="4">
                  <c:v>Teknologi</c:v>
                </c:pt>
                <c:pt idx="5">
                  <c:v>Medisin og helsefag</c:v>
                </c:pt>
                <c:pt idx="6">
                  <c:v>Landbruks- og fiskerifag og veterinærmedisin</c:v>
                </c:pt>
              </c:strCache>
            </c:strRef>
          </c:cat>
          <c:val>
            <c:numRef>
              <c:f>'T 3.4a'!$E$5:$E$11</c:f>
              <c:numCache>
                <c:formatCode>0.0</c:formatCode>
                <c:ptCount val="7"/>
                <c:pt idx="0">
                  <c:v>37.6</c:v>
                </c:pt>
                <c:pt idx="1">
                  <c:v>40.1</c:v>
                </c:pt>
                <c:pt idx="2">
                  <c:v>39.799999999999997</c:v>
                </c:pt>
                <c:pt idx="3">
                  <c:v>33.1</c:v>
                </c:pt>
                <c:pt idx="4">
                  <c:v>33.700000000000003</c:v>
                </c:pt>
                <c:pt idx="5">
                  <c:v>40.4</c:v>
                </c:pt>
                <c:pt idx="6">
                  <c:v>36.5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B4-4607-99FA-0A98AD9F9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2213775"/>
        <c:axId val="1572229135"/>
      </c:barChart>
      <c:catAx>
        <c:axId val="15722137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Alder</a:t>
                </a:r>
              </a:p>
            </c:rich>
          </c:tx>
          <c:layout>
            <c:manualLayout>
              <c:xMode val="edge"/>
              <c:yMode val="edge"/>
              <c:x val="2.4195523022797357E-3"/>
              <c:y val="1.878490020962119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72229135"/>
        <c:crosses val="autoZero"/>
        <c:auto val="1"/>
        <c:lblAlgn val="ctr"/>
        <c:lblOffset val="100"/>
        <c:noMultiLvlLbl val="0"/>
      </c:catAx>
      <c:valAx>
        <c:axId val="1572229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722137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99560550021269"/>
          <c:y val="1.6218710916168996E-2"/>
          <c:w val="0.64316296592222211"/>
          <c:h val="7.55038841621307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 3.4e'!$B$5</c:f>
              <c:strCache>
                <c:ptCount val="1"/>
                <c:pt idx="0">
                  <c:v>Humaniora og kunstfag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 3.4e'!$A$6:$A$35</c:f>
              <c:numCache>
                <c:formatCode>General</c:formatCod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numCache>
            </c:numRef>
          </c:cat>
          <c:val>
            <c:numRef>
              <c:f>'F 3.4e'!$B$6:$B$35</c:f>
              <c:numCache>
                <c:formatCode>0%</c:formatCode>
                <c:ptCount val="30"/>
                <c:pt idx="0">
                  <c:v>0.16</c:v>
                </c:pt>
                <c:pt idx="1">
                  <c:v>0.1</c:v>
                </c:pt>
                <c:pt idx="2">
                  <c:v>0.13</c:v>
                </c:pt>
                <c:pt idx="3">
                  <c:v>0.13</c:v>
                </c:pt>
                <c:pt idx="4">
                  <c:v>0.1</c:v>
                </c:pt>
                <c:pt idx="5">
                  <c:v>0.15</c:v>
                </c:pt>
                <c:pt idx="6">
                  <c:v>0.12</c:v>
                </c:pt>
                <c:pt idx="7">
                  <c:v>0.15</c:v>
                </c:pt>
                <c:pt idx="8">
                  <c:v>0.17</c:v>
                </c:pt>
                <c:pt idx="9">
                  <c:v>0.1</c:v>
                </c:pt>
                <c:pt idx="10">
                  <c:v>0.11</c:v>
                </c:pt>
                <c:pt idx="11">
                  <c:v>0.08</c:v>
                </c:pt>
                <c:pt idx="12">
                  <c:v>0.06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0.18</c:v>
                </c:pt>
                <c:pt idx="16">
                  <c:v>0.19</c:v>
                </c:pt>
                <c:pt idx="17">
                  <c:v>0.15</c:v>
                </c:pt>
                <c:pt idx="18">
                  <c:v>0.22</c:v>
                </c:pt>
                <c:pt idx="19">
                  <c:v>0.24</c:v>
                </c:pt>
                <c:pt idx="20">
                  <c:v>0.25</c:v>
                </c:pt>
                <c:pt idx="21">
                  <c:v>0.27</c:v>
                </c:pt>
                <c:pt idx="22">
                  <c:v>0.26</c:v>
                </c:pt>
                <c:pt idx="23">
                  <c:v>0.31</c:v>
                </c:pt>
                <c:pt idx="24">
                  <c:v>0.26</c:v>
                </c:pt>
                <c:pt idx="25">
                  <c:v>0.28999999999999998</c:v>
                </c:pt>
                <c:pt idx="26">
                  <c:v>0.34</c:v>
                </c:pt>
                <c:pt idx="27">
                  <c:v>0.26</c:v>
                </c:pt>
                <c:pt idx="28">
                  <c:v>0.36</c:v>
                </c:pt>
                <c:pt idx="29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2-411A-AD35-19C65C585B42}"/>
            </c:ext>
          </c:extLst>
        </c:ser>
        <c:ser>
          <c:idx val="1"/>
          <c:order val="1"/>
          <c:tx>
            <c:strRef>
              <c:f>'F 3.4e'!$C$5</c:f>
              <c:strCache>
                <c:ptCount val="1"/>
                <c:pt idx="0">
                  <c:v>Samfunnsvitenskap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 3.4e'!$A$6:$A$35</c:f>
              <c:numCache>
                <c:formatCode>General</c:formatCod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numCache>
            </c:numRef>
          </c:cat>
          <c:val>
            <c:numRef>
              <c:f>'F 3.4e'!$C$6:$C$35</c:f>
              <c:numCache>
                <c:formatCode>0%</c:formatCode>
                <c:ptCount val="30"/>
                <c:pt idx="1">
                  <c:v>0.05</c:v>
                </c:pt>
                <c:pt idx="2">
                  <c:v>0.01</c:v>
                </c:pt>
                <c:pt idx="3">
                  <c:v>0.1</c:v>
                </c:pt>
                <c:pt idx="4">
                  <c:v>0.08</c:v>
                </c:pt>
                <c:pt idx="5">
                  <c:v>0.09</c:v>
                </c:pt>
                <c:pt idx="6">
                  <c:v>0.03</c:v>
                </c:pt>
                <c:pt idx="7">
                  <c:v>0.03</c:v>
                </c:pt>
                <c:pt idx="8">
                  <c:v>0.12</c:v>
                </c:pt>
                <c:pt idx="9">
                  <c:v>0.08</c:v>
                </c:pt>
                <c:pt idx="10">
                  <c:v>0.16</c:v>
                </c:pt>
                <c:pt idx="11">
                  <c:v>0.14000000000000001</c:v>
                </c:pt>
                <c:pt idx="12">
                  <c:v>0.15</c:v>
                </c:pt>
                <c:pt idx="13">
                  <c:v>0.16</c:v>
                </c:pt>
                <c:pt idx="14">
                  <c:v>0.14000000000000001</c:v>
                </c:pt>
                <c:pt idx="15">
                  <c:v>0.17</c:v>
                </c:pt>
                <c:pt idx="16">
                  <c:v>0.16</c:v>
                </c:pt>
                <c:pt idx="17">
                  <c:v>0.19</c:v>
                </c:pt>
                <c:pt idx="18">
                  <c:v>0.18</c:v>
                </c:pt>
                <c:pt idx="19">
                  <c:v>0.2</c:v>
                </c:pt>
                <c:pt idx="20">
                  <c:v>0.23</c:v>
                </c:pt>
                <c:pt idx="21">
                  <c:v>0.18</c:v>
                </c:pt>
                <c:pt idx="22">
                  <c:v>0.25</c:v>
                </c:pt>
                <c:pt idx="23">
                  <c:v>0.25</c:v>
                </c:pt>
                <c:pt idx="24">
                  <c:v>0.28000000000000003</c:v>
                </c:pt>
                <c:pt idx="25">
                  <c:v>0.32</c:v>
                </c:pt>
                <c:pt idx="26">
                  <c:v>0.31</c:v>
                </c:pt>
                <c:pt idx="27">
                  <c:v>0.3</c:v>
                </c:pt>
                <c:pt idx="28">
                  <c:v>0.28999999999999998</c:v>
                </c:pt>
                <c:pt idx="29">
                  <c:v>0.28999999999999998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2-411A-AD35-19C65C585B42}"/>
            </c:ext>
          </c:extLst>
        </c:ser>
        <c:ser>
          <c:idx val="2"/>
          <c:order val="2"/>
          <c:tx>
            <c:strRef>
              <c:f>'F 3.4e'!$D$5</c:f>
              <c:strCache>
                <c:ptCount val="1"/>
                <c:pt idx="0">
                  <c:v>Matematikk og naturvitenskap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 3.4e'!$A$6:$A$35</c:f>
              <c:numCache>
                <c:formatCode>General</c:formatCod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numCache>
            </c:numRef>
          </c:cat>
          <c:val>
            <c:numRef>
              <c:f>'F 3.4e'!$D$6:$D$35</c:f>
              <c:numCache>
                <c:formatCode>0%</c:formatCode>
                <c:ptCount val="30"/>
                <c:pt idx="0">
                  <c:v>0.13</c:v>
                </c:pt>
                <c:pt idx="1">
                  <c:v>0.1</c:v>
                </c:pt>
                <c:pt idx="2">
                  <c:v>0.13</c:v>
                </c:pt>
                <c:pt idx="3">
                  <c:v>0.18</c:v>
                </c:pt>
                <c:pt idx="4">
                  <c:v>0.15</c:v>
                </c:pt>
                <c:pt idx="5">
                  <c:v>0.15</c:v>
                </c:pt>
                <c:pt idx="6">
                  <c:v>0.09</c:v>
                </c:pt>
                <c:pt idx="7">
                  <c:v>0.16</c:v>
                </c:pt>
                <c:pt idx="8">
                  <c:v>0.2</c:v>
                </c:pt>
                <c:pt idx="9">
                  <c:v>0.18</c:v>
                </c:pt>
                <c:pt idx="10">
                  <c:v>0.19</c:v>
                </c:pt>
                <c:pt idx="11">
                  <c:v>0.18</c:v>
                </c:pt>
                <c:pt idx="12">
                  <c:v>0.25</c:v>
                </c:pt>
                <c:pt idx="13">
                  <c:v>0.26</c:v>
                </c:pt>
                <c:pt idx="14">
                  <c:v>0.28999999999999998</c:v>
                </c:pt>
                <c:pt idx="15">
                  <c:v>0.31</c:v>
                </c:pt>
                <c:pt idx="16">
                  <c:v>0.37</c:v>
                </c:pt>
                <c:pt idx="17">
                  <c:v>0.35</c:v>
                </c:pt>
                <c:pt idx="18">
                  <c:v>0.47</c:v>
                </c:pt>
                <c:pt idx="19">
                  <c:v>0.5</c:v>
                </c:pt>
                <c:pt idx="20">
                  <c:v>0.51</c:v>
                </c:pt>
                <c:pt idx="21">
                  <c:v>0.48</c:v>
                </c:pt>
                <c:pt idx="22">
                  <c:v>0.55000000000000004</c:v>
                </c:pt>
                <c:pt idx="23">
                  <c:v>0.54</c:v>
                </c:pt>
                <c:pt idx="24">
                  <c:v>0.54</c:v>
                </c:pt>
                <c:pt idx="25">
                  <c:v>0.57999999999999996</c:v>
                </c:pt>
                <c:pt idx="26">
                  <c:v>0.56000000000000005</c:v>
                </c:pt>
                <c:pt idx="27">
                  <c:v>0.54</c:v>
                </c:pt>
                <c:pt idx="28">
                  <c:v>0.63</c:v>
                </c:pt>
                <c:pt idx="29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2-411A-AD35-19C65C585B42}"/>
            </c:ext>
          </c:extLst>
        </c:ser>
        <c:ser>
          <c:idx val="3"/>
          <c:order val="3"/>
          <c:tx>
            <c:strRef>
              <c:f>'F 3.4e'!$E$5</c:f>
              <c:strCache>
                <c:ptCount val="1"/>
                <c:pt idx="0">
                  <c:v>Teknologi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 3.4e'!$A$6:$A$35</c:f>
              <c:numCache>
                <c:formatCode>General</c:formatCod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numCache>
            </c:numRef>
          </c:cat>
          <c:val>
            <c:numRef>
              <c:f>'F 3.4e'!$E$6:$E$35</c:f>
              <c:numCache>
                <c:formatCode>0%</c:formatCode>
                <c:ptCount val="30"/>
                <c:pt idx="0">
                  <c:v>0.18</c:v>
                </c:pt>
                <c:pt idx="1">
                  <c:v>0.13</c:v>
                </c:pt>
                <c:pt idx="2">
                  <c:v>0.15</c:v>
                </c:pt>
                <c:pt idx="3">
                  <c:v>0.14000000000000001</c:v>
                </c:pt>
                <c:pt idx="4">
                  <c:v>0.11</c:v>
                </c:pt>
                <c:pt idx="5">
                  <c:v>0.15</c:v>
                </c:pt>
                <c:pt idx="6">
                  <c:v>0.16</c:v>
                </c:pt>
                <c:pt idx="7">
                  <c:v>0.1</c:v>
                </c:pt>
                <c:pt idx="8">
                  <c:v>0.25</c:v>
                </c:pt>
                <c:pt idx="9">
                  <c:v>0.21</c:v>
                </c:pt>
                <c:pt idx="10">
                  <c:v>0.32</c:v>
                </c:pt>
                <c:pt idx="11">
                  <c:v>0.24</c:v>
                </c:pt>
                <c:pt idx="12">
                  <c:v>0.22</c:v>
                </c:pt>
                <c:pt idx="13">
                  <c:v>0.36</c:v>
                </c:pt>
                <c:pt idx="14">
                  <c:v>0.33</c:v>
                </c:pt>
                <c:pt idx="15">
                  <c:v>0.35</c:v>
                </c:pt>
                <c:pt idx="16">
                  <c:v>0.4</c:v>
                </c:pt>
                <c:pt idx="17">
                  <c:v>0.43</c:v>
                </c:pt>
                <c:pt idx="18">
                  <c:v>0.63</c:v>
                </c:pt>
                <c:pt idx="19">
                  <c:v>0.67</c:v>
                </c:pt>
                <c:pt idx="20">
                  <c:v>0.65</c:v>
                </c:pt>
                <c:pt idx="21">
                  <c:v>0.65</c:v>
                </c:pt>
                <c:pt idx="22">
                  <c:v>0.66</c:v>
                </c:pt>
                <c:pt idx="23">
                  <c:v>0.67</c:v>
                </c:pt>
                <c:pt idx="24">
                  <c:v>0.65</c:v>
                </c:pt>
                <c:pt idx="25">
                  <c:v>0.67</c:v>
                </c:pt>
                <c:pt idx="26">
                  <c:v>0.56000000000000005</c:v>
                </c:pt>
                <c:pt idx="27">
                  <c:v>0.6</c:v>
                </c:pt>
                <c:pt idx="28">
                  <c:v>0.59</c:v>
                </c:pt>
                <c:pt idx="29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2-411A-AD35-19C65C585B42}"/>
            </c:ext>
          </c:extLst>
        </c:ser>
        <c:ser>
          <c:idx val="4"/>
          <c:order val="4"/>
          <c:tx>
            <c:strRef>
              <c:f>'F 3.4e'!$F$5</c:f>
              <c:strCache>
                <c:ptCount val="1"/>
                <c:pt idx="0">
                  <c:v>Medisin og helsefag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 3.4e'!$A$6:$A$35</c:f>
              <c:numCache>
                <c:formatCode>General</c:formatCod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numCache>
            </c:numRef>
          </c:cat>
          <c:val>
            <c:numRef>
              <c:f>'F 3.4e'!$F$6:$F$35</c:f>
              <c:numCache>
                <c:formatCode>0%</c:formatCode>
                <c:ptCount val="30"/>
                <c:pt idx="0">
                  <c:v>0.08</c:v>
                </c:pt>
                <c:pt idx="1">
                  <c:v>0.06</c:v>
                </c:pt>
                <c:pt idx="2">
                  <c:v>0.09</c:v>
                </c:pt>
                <c:pt idx="3">
                  <c:v>0.08</c:v>
                </c:pt>
                <c:pt idx="4">
                  <c:v>0.11</c:v>
                </c:pt>
                <c:pt idx="5">
                  <c:v>0.1</c:v>
                </c:pt>
                <c:pt idx="6">
                  <c:v>0.11</c:v>
                </c:pt>
                <c:pt idx="7">
                  <c:v>0.16</c:v>
                </c:pt>
                <c:pt idx="8">
                  <c:v>0.18</c:v>
                </c:pt>
                <c:pt idx="9">
                  <c:v>0.12</c:v>
                </c:pt>
                <c:pt idx="10">
                  <c:v>0.22</c:v>
                </c:pt>
                <c:pt idx="11">
                  <c:v>0.24</c:v>
                </c:pt>
                <c:pt idx="12">
                  <c:v>0.27</c:v>
                </c:pt>
                <c:pt idx="13">
                  <c:v>0.23</c:v>
                </c:pt>
                <c:pt idx="14">
                  <c:v>0.22</c:v>
                </c:pt>
                <c:pt idx="15">
                  <c:v>0.24</c:v>
                </c:pt>
                <c:pt idx="16">
                  <c:v>0.21</c:v>
                </c:pt>
                <c:pt idx="17">
                  <c:v>0.24</c:v>
                </c:pt>
                <c:pt idx="18">
                  <c:v>0.19</c:v>
                </c:pt>
                <c:pt idx="19">
                  <c:v>0.21</c:v>
                </c:pt>
                <c:pt idx="20">
                  <c:v>0.22</c:v>
                </c:pt>
                <c:pt idx="21">
                  <c:v>0.25</c:v>
                </c:pt>
                <c:pt idx="22">
                  <c:v>0.25</c:v>
                </c:pt>
                <c:pt idx="23">
                  <c:v>0.24</c:v>
                </c:pt>
                <c:pt idx="24">
                  <c:v>0.27</c:v>
                </c:pt>
                <c:pt idx="25">
                  <c:v>0.28000000000000003</c:v>
                </c:pt>
                <c:pt idx="26">
                  <c:v>0.26</c:v>
                </c:pt>
                <c:pt idx="27">
                  <c:v>0.31</c:v>
                </c:pt>
                <c:pt idx="28">
                  <c:v>0.32</c:v>
                </c:pt>
                <c:pt idx="29">
                  <c:v>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2-411A-AD35-19C65C585B42}"/>
            </c:ext>
          </c:extLst>
        </c:ser>
        <c:ser>
          <c:idx val="5"/>
          <c:order val="5"/>
          <c:tx>
            <c:strRef>
              <c:f>'F 3.4e'!$G$5</c:f>
              <c:strCache>
                <c:ptCount val="1"/>
                <c:pt idx="0">
                  <c:v>Landbruks- og fiskerifag og veterinærmedisin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 3.4e'!$A$6:$A$35</c:f>
              <c:numCache>
                <c:formatCode>General</c:formatCod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numCache>
            </c:numRef>
          </c:cat>
          <c:val>
            <c:numRef>
              <c:f>'F 3.4e'!$G$6:$G$35</c:f>
              <c:numCache>
                <c:formatCode>0%</c:formatCode>
                <c:ptCount val="30"/>
                <c:pt idx="0">
                  <c:v>0.1</c:v>
                </c:pt>
                <c:pt idx="1">
                  <c:v>0.14000000000000001</c:v>
                </c:pt>
                <c:pt idx="2">
                  <c:v>0.17</c:v>
                </c:pt>
                <c:pt idx="3">
                  <c:v>0.17</c:v>
                </c:pt>
                <c:pt idx="4">
                  <c:v>0.13</c:v>
                </c:pt>
                <c:pt idx="5">
                  <c:v>0.15</c:v>
                </c:pt>
                <c:pt idx="6">
                  <c:v>0.12</c:v>
                </c:pt>
                <c:pt idx="7">
                  <c:v>0.23</c:v>
                </c:pt>
                <c:pt idx="8">
                  <c:v>0.3</c:v>
                </c:pt>
                <c:pt idx="9">
                  <c:v>0.22</c:v>
                </c:pt>
                <c:pt idx="10">
                  <c:v>0.26</c:v>
                </c:pt>
                <c:pt idx="11">
                  <c:v>0.24</c:v>
                </c:pt>
                <c:pt idx="12">
                  <c:v>0.18</c:v>
                </c:pt>
                <c:pt idx="13">
                  <c:v>0.38</c:v>
                </c:pt>
                <c:pt idx="14">
                  <c:v>0.41</c:v>
                </c:pt>
                <c:pt idx="15">
                  <c:v>0.23</c:v>
                </c:pt>
                <c:pt idx="16">
                  <c:v>0.27</c:v>
                </c:pt>
                <c:pt idx="17">
                  <c:v>0.39</c:v>
                </c:pt>
                <c:pt idx="18">
                  <c:v>0.42</c:v>
                </c:pt>
                <c:pt idx="19">
                  <c:v>0.56000000000000005</c:v>
                </c:pt>
                <c:pt idx="20">
                  <c:v>0.54</c:v>
                </c:pt>
                <c:pt idx="21">
                  <c:v>0.54</c:v>
                </c:pt>
                <c:pt idx="22">
                  <c:v>0.42</c:v>
                </c:pt>
                <c:pt idx="23">
                  <c:v>0.57999999999999996</c:v>
                </c:pt>
                <c:pt idx="24">
                  <c:v>0.49</c:v>
                </c:pt>
                <c:pt idx="25">
                  <c:v>0.65</c:v>
                </c:pt>
                <c:pt idx="26">
                  <c:v>0.66</c:v>
                </c:pt>
                <c:pt idx="27">
                  <c:v>0.53</c:v>
                </c:pt>
                <c:pt idx="28">
                  <c:v>0.61</c:v>
                </c:pt>
                <c:pt idx="29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22-411A-AD35-19C65C585B42}"/>
            </c:ext>
          </c:extLst>
        </c:ser>
        <c:ser>
          <c:idx val="6"/>
          <c:order val="6"/>
          <c:tx>
            <c:strRef>
              <c:f>'F 3.4e'!$H$5</c:f>
              <c:strCache>
                <c:ptCount val="1"/>
                <c:pt idx="0">
                  <c:v>Totalt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 3.4e'!$A$6:$A$35</c:f>
              <c:numCache>
                <c:formatCode>General</c:formatCod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numCache>
            </c:numRef>
          </c:cat>
          <c:val>
            <c:numRef>
              <c:f>'F 3.4e'!$H$6:$H$35</c:f>
              <c:numCache>
                <c:formatCode>0%</c:formatCode>
                <c:ptCount val="30"/>
                <c:pt idx="0">
                  <c:v>0.12</c:v>
                </c:pt>
                <c:pt idx="1">
                  <c:v>0.09</c:v>
                </c:pt>
                <c:pt idx="2">
                  <c:v>0.11</c:v>
                </c:pt>
                <c:pt idx="3">
                  <c:v>0.14000000000000001</c:v>
                </c:pt>
                <c:pt idx="4">
                  <c:v>0.12</c:v>
                </c:pt>
                <c:pt idx="5">
                  <c:v>0.13</c:v>
                </c:pt>
                <c:pt idx="6">
                  <c:v>0.1</c:v>
                </c:pt>
                <c:pt idx="7">
                  <c:v>0.13</c:v>
                </c:pt>
                <c:pt idx="8">
                  <c:v>0.19</c:v>
                </c:pt>
                <c:pt idx="9">
                  <c:v>0.15</c:v>
                </c:pt>
                <c:pt idx="10">
                  <c:v>0.2</c:v>
                </c:pt>
                <c:pt idx="11">
                  <c:v>0.19</c:v>
                </c:pt>
                <c:pt idx="12">
                  <c:v>0.21</c:v>
                </c:pt>
                <c:pt idx="13">
                  <c:v>0.24</c:v>
                </c:pt>
                <c:pt idx="14">
                  <c:v>0.23</c:v>
                </c:pt>
                <c:pt idx="15">
                  <c:v>0.25</c:v>
                </c:pt>
                <c:pt idx="16">
                  <c:v>0.26</c:v>
                </c:pt>
                <c:pt idx="17">
                  <c:v>0.28000000000000003</c:v>
                </c:pt>
                <c:pt idx="18">
                  <c:v>0.33</c:v>
                </c:pt>
                <c:pt idx="19">
                  <c:v>0.35</c:v>
                </c:pt>
                <c:pt idx="20">
                  <c:v>0.36</c:v>
                </c:pt>
                <c:pt idx="21">
                  <c:v>0.35</c:v>
                </c:pt>
                <c:pt idx="22">
                  <c:v>0.37</c:v>
                </c:pt>
                <c:pt idx="23">
                  <c:v>0.38</c:v>
                </c:pt>
                <c:pt idx="24">
                  <c:v>0.39</c:v>
                </c:pt>
                <c:pt idx="25">
                  <c:v>0.42</c:v>
                </c:pt>
                <c:pt idx="26">
                  <c:v>0.4</c:v>
                </c:pt>
                <c:pt idx="27">
                  <c:v>0.4</c:v>
                </c:pt>
                <c:pt idx="28">
                  <c:v>0.44</c:v>
                </c:pt>
                <c:pt idx="29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22-411A-AD35-19C65C585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7387615"/>
        <c:axId val="1567388575"/>
      </c:lineChart>
      <c:catAx>
        <c:axId val="1567387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67388575"/>
        <c:crosses val="autoZero"/>
        <c:auto val="1"/>
        <c:lblAlgn val="ctr"/>
        <c:lblOffset val="100"/>
        <c:noMultiLvlLbl val="0"/>
      </c:catAx>
      <c:valAx>
        <c:axId val="156738857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673876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'F 3.4f'!$A$6</c:f>
              <c:strCache>
                <c:ptCount val="1"/>
                <c:pt idx="0">
                  <c:v>Humaniora og kunstfag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 3.4f'!$B$4:$G$4</c:f>
              <c:strCache>
                <c:ptCount val="6"/>
                <c:pt idx="0">
                  <c:v>Europa (N = 3 000)</c:v>
                </c:pt>
                <c:pt idx="1">
                  <c:v>Asia (N = 1 782)</c:v>
                </c:pt>
                <c:pt idx="2">
                  <c:v>Afrika (N = 700)</c:v>
                </c:pt>
                <c:pt idx="3">
                  <c:v>Nord-Amerika (N = 232)</c:v>
                </c:pt>
                <c:pt idx="4">
                  <c:v>Latin-Amerika og Karibia (N = 218)</c:v>
                </c:pt>
                <c:pt idx="5">
                  <c:v>Oseania (N = 43)</c:v>
                </c:pt>
              </c:strCache>
            </c:strRef>
          </c:cat>
          <c:val>
            <c:numRef>
              <c:f>'F 3.4f'!$B$6:$G$6</c:f>
              <c:numCache>
                <c:formatCode>#,##0</c:formatCode>
                <c:ptCount val="6"/>
                <c:pt idx="0">
                  <c:v>260</c:v>
                </c:pt>
                <c:pt idx="1">
                  <c:v>38</c:v>
                </c:pt>
                <c:pt idx="2">
                  <c:v>45</c:v>
                </c:pt>
                <c:pt idx="3">
                  <c:v>28</c:v>
                </c:pt>
                <c:pt idx="4">
                  <c:v>19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F4-477C-B979-2FA68FF55735}"/>
            </c:ext>
          </c:extLst>
        </c:ser>
        <c:ser>
          <c:idx val="2"/>
          <c:order val="2"/>
          <c:tx>
            <c:strRef>
              <c:f>'F 3.4f'!$A$7</c:f>
              <c:strCache>
                <c:ptCount val="1"/>
                <c:pt idx="0">
                  <c:v>Samfunnsvitenskap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 3.4f'!$B$4:$G$4</c:f>
              <c:strCache>
                <c:ptCount val="6"/>
                <c:pt idx="0">
                  <c:v>Europa (N = 3 000)</c:v>
                </c:pt>
                <c:pt idx="1">
                  <c:v>Asia (N = 1 782)</c:v>
                </c:pt>
                <c:pt idx="2">
                  <c:v>Afrika (N = 700)</c:v>
                </c:pt>
                <c:pt idx="3">
                  <c:v>Nord-Amerika (N = 232)</c:v>
                </c:pt>
                <c:pt idx="4">
                  <c:v>Latin-Amerika og Karibia (N = 218)</c:v>
                </c:pt>
                <c:pt idx="5">
                  <c:v>Oseania (N = 43)</c:v>
                </c:pt>
              </c:strCache>
            </c:strRef>
          </c:cat>
          <c:val>
            <c:numRef>
              <c:f>'F 3.4f'!$B$7:$G$7</c:f>
              <c:numCache>
                <c:formatCode>#,##0</c:formatCode>
                <c:ptCount val="6"/>
                <c:pt idx="0">
                  <c:v>443</c:v>
                </c:pt>
                <c:pt idx="1">
                  <c:v>193</c:v>
                </c:pt>
                <c:pt idx="2">
                  <c:v>163</c:v>
                </c:pt>
                <c:pt idx="3">
                  <c:v>55</c:v>
                </c:pt>
                <c:pt idx="4">
                  <c:v>34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F4-477C-B979-2FA68FF55735}"/>
            </c:ext>
          </c:extLst>
        </c:ser>
        <c:ser>
          <c:idx val="3"/>
          <c:order val="3"/>
          <c:tx>
            <c:strRef>
              <c:f>'F 3.4f'!$A$8</c:f>
              <c:strCache>
                <c:ptCount val="1"/>
                <c:pt idx="0">
                  <c:v>Matematikk og naturvitenskap 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 3.4f'!$B$4:$G$4</c:f>
              <c:strCache>
                <c:ptCount val="6"/>
                <c:pt idx="0">
                  <c:v>Europa (N = 3 000)</c:v>
                </c:pt>
                <c:pt idx="1">
                  <c:v>Asia (N = 1 782)</c:v>
                </c:pt>
                <c:pt idx="2">
                  <c:v>Afrika (N = 700)</c:v>
                </c:pt>
                <c:pt idx="3">
                  <c:v>Nord-Amerika (N = 232)</c:v>
                </c:pt>
                <c:pt idx="4">
                  <c:v>Latin-Amerika og Karibia (N = 218)</c:v>
                </c:pt>
                <c:pt idx="5">
                  <c:v>Oseania (N = 43)</c:v>
                </c:pt>
              </c:strCache>
            </c:strRef>
          </c:cat>
          <c:val>
            <c:numRef>
              <c:f>'F 3.4f'!$B$8:$G$8</c:f>
              <c:numCache>
                <c:formatCode>#,##0</c:formatCode>
                <c:ptCount val="6"/>
                <c:pt idx="0">
                  <c:v>970</c:v>
                </c:pt>
                <c:pt idx="1">
                  <c:v>496</c:v>
                </c:pt>
                <c:pt idx="2">
                  <c:v>132</c:v>
                </c:pt>
                <c:pt idx="3">
                  <c:v>63</c:v>
                </c:pt>
                <c:pt idx="4">
                  <c:v>55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F4-477C-B979-2FA68FF55735}"/>
            </c:ext>
          </c:extLst>
        </c:ser>
        <c:ser>
          <c:idx val="4"/>
          <c:order val="4"/>
          <c:tx>
            <c:strRef>
              <c:f>'F 3.4f'!$A$9</c:f>
              <c:strCache>
                <c:ptCount val="1"/>
                <c:pt idx="0">
                  <c:v>Teknologi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 3.4f'!$B$4:$G$4</c:f>
              <c:strCache>
                <c:ptCount val="6"/>
                <c:pt idx="0">
                  <c:v>Europa (N = 3 000)</c:v>
                </c:pt>
                <c:pt idx="1">
                  <c:v>Asia (N = 1 782)</c:v>
                </c:pt>
                <c:pt idx="2">
                  <c:v>Afrika (N = 700)</c:v>
                </c:pt>
                <c:pt idx="3">
                  <c:v>Nord-Amerika (N = 232)</c:v>
                </c:pt>
                <c:pt idx="4">
                  <c:v>Latin-Amerika og Karibia (N = 218)</c:v>
                </c:pt>
                <c:pt idx="5">
                  <c:v>Oseania (N = 43)</c:v>
                </c:pt>
              </c:strCache>
            </c:strRef>
          </c:cat>
          <c:val>
            <c:numRef>
              <c:f>'F 3.4f'!$B$9:$G$9</c:f>
              <c:numCache>
                <c:formatCode>#,##0</c:formatCode>
                <c:ptCount val="6"/>
                <c:pt idx="0">
                  <c:v>522</c:v>
                </c:pt>
                <c:pt idx="1">
                  <c:v>700</c:v>
                </c:pt>
                <c:pt idx="2">
                  <c:v>88</c:v>
                </c:pt>
                <c:pt idx="3">
                  <c:v>23</c:v>
                </c:pt>
                <c:pt idx="4">
                  <c:v>72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F4-477C-B979-2FA68FF55735}"/>
            </c:ext>
          </c:extLst>
        </c:ser>
        <c:ser>
          <c:idx val="5"/>
          <c:order val="5"/>
          <c:tx>
            <c:strRef>
              <c:f>'F 3.4f'!$A$10</c:f>
              <c:strCache>
                <c:ptCount val="1"/>
                <c:pt idx="0">
                  <c:v>Medisin og helsefag 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 3.4f'!$B$4:$G$4</c:f>
              <c:strCache>
                <c:ptCount val="6"/>
                <c:pt idx="0">
                  <c:v>Europa (N = 3 000)</c:v>
                </c:pt>
                <c:pt idx="1">
                  <c:v>Asia (N = 1 782)</c:v>
                </c:pt>
                <c:pt idx="2">
                  <c:v>Afrika (N = 700)</c:v>
                </c:pt>
                <c:pt idx="3">
                  <c:v>Nord-Amerika (N = 232)</c:v>
                </c:pt>
                <c:pt idx="4">
                  <c:v>Latin-Amerika og Karibia (N = 218)</c:v>
                </c:pt>
                <c:pt idx="5">
                  <c:v>Oseania (N = 43)</c:v>
                </c:pt>
              </c:strCache>
            </c:strRef>
          </c:cat>
          <c:val>
            <c:numRef>
              <c:f>'F 3.4f'!$B$10:$G$10</c:f>
              <c:numCache>
                <c:formatCode>#,##0</c:formatCode>
                <c:ptCount val="6"/>
                <c:pt idx="0">
                  <c:v>707</c:v>
                </c:pt>
                <c:pt idx="1">
                  <c:v>291</c:v>
                </c:pt>
                <c:pt idx="2">
                  <c:v>190</c:v>
                </c:pt>
                <c:pt idx="3">
                  <c:v>51</c:v>
                </c:pt>
                <c:pt idx="4">
                  <c:v>24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F4-477C-B979-2FA68FF55735}"/>
            </c:ext>
          </c:extLst>
        </c:ser>
        <c:ser>
          <c:idx val="6"/>
          <c:order val="6"/>
          <c:tx>
            <c:strRef>
              <c:f>'F 3.4f'!$A$11</c:f>
              <c:strCache>
                <c:ptCount val="1"/>
                <c:pt idx="0">
                  <c:v>Landbruks- og fiskerifag og veterinærmedisin 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 3.4f'!$B$4:$G$4</c:f>
              <c:strCache>
                <c:ptCount val="6"/>
                <c:pt idx="0">
                  <c:v>Europa (N = 3 000)</c:v>
                </c:pt>
                <c:pt idx="1">
                  <c:v>Asia (N = 1 782)</c:v>
                </c:pt>
                <c:pt idx="2">
                  <c:v>Afrika (N = 700)</c:v>
                </c:pt>
                <c:pt idx="3">
                  <c:v>Nord-Amerika (N = 232)</c:v>
                </c:pt>
                <c:pt idx="4">
                  <c:v>Latin-Amerika og Karibia (N = 218)</c:v>
                </c:pt>
                <c:pt idx="5">
                  <c:v>Oseania (N = 43)</c:v>
                </c:pt>
              </c:strCache>
            </c:strRef>
          </c:cat>
          <c:val>
            <c:numRef>
              <c:f>'F 3.4f'!$B$11:$G$11</c:f>
              <c:numCache>
                <c:formatCode>#,##0</c:formatCode>
                <c:ptCount val="6"/>
                <c:pt idx="0">
                  <c:v>98</c:v>
                </c:pt>
                <c:pt idx="1">
                  <c:v>64</c:v>
                </c:pt>
                <c:pt idx="2">
                  <c:v>82</c:v>
                </c:pt>
                <c:pt idx="3">
                  <c:v>12</c:v>
                </c:pt>
                <c:pt idx="4">
                  <c:v>14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F4-477C-B979-2FA68FF55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4060912"/>
        <c:axId val="10040628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 3.4f'!$A$5</c15:sqref>
                        </c15:formulaRef>
                      </c:ext>
                    </c:extLst>
                    <c:strCache>
                      <c:ptCount val="1"/>
                      <c:pt idx="0">
                        <c:v>Totalt 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 3.4f'!$B$4:$G$4</c15:sqref>
                        </c15:formulaRef>
                      </c:ext>
                    </c:extLst>
                    <c:strCache>
                      <c:ptCount val="6"/>
                      <c:pt idx="0">
                        <c:v>Europa (N = 3 000)</c:v>
                      </c:pt>
                      <c:pt idx="1">
                        <c:v>Asia (N = 1 782)</c:v>
                      </c:pt>
                      <c:pt idx="2">
                        <c:v>Afrika (N = 700)</c:v>
                      </c:pt>
                      <c:pt idx="3">
                        <c:v>Nord-Amerika (N = 232)</c:v>
                      </c:pt>
                      <c:pt idx="4">
                        <c:v>Latin-Amerika og Karibia (N = 218)</c:v>
                      </c:pt>
                      <c:pt idx="5">
                        <c:v>Oseania (N = 43)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 3.4f'!$B$5:$G$5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3000</c:v>
                      </c:pt>
                      <c:pt idx="1">
                        <c:v>1782</c:v>
                      </c:pt>
                      <c:pt idx="2">
                        <c:v>700</c:v>
                      </c:pt>
                      <c:pt idx="3">
                        <c:v>232</c:v>
                      </c:pt>
                      <c:pt idx="4">
                        <c:v>218</c:v>
                      </c:pt>
                      <c:pt idx="5">
                        <c:v>43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EBF4-477C-B979-2FA68FF55735}"/>
                  </c:ext>
                </c:extLst>
              </c15:ser>
            </c15:filteredBarSeries>
          </c:ext>
        </c:extLst>
      </c:barChart>
      <c:catAx>
        <c:axId val="100406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04062832"/>
        <c:crosses val="autoZero"/>
        <c:auto val="1"/>
        <c:lblAlgn val="ctr"/>
        <c:lblOffset val="100"/>
        <c:noMultiLvlLbl val="0"/>
      </c:catAx>
      <c:valAx>
        <c:axId val="100406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 doktorgrader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04060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408646233270428E-2"/>
          <c:y val="0.11340625180984387"/>
          <c:w val="0.8782497559705863"/>
          <c:h val="0.56410310707616751"/>
        </c:manualLayout>
      </c:layout>
      <c:areaChart>
        <c:grouping val="stacked"/>
        <c:varyColors val="0"/>
        <c:ser>
          <c:idx val="0"/>
          <c:order val="0"/>
          <c:tx>
            <c:strRef>
              <c:f>'F 3.4g'!$B$4</c:f>
              <c:strCache>
                <c:ptCount val="1"/>
                <c:pt idx="0">
                  <c:v>Humaniora og kunstfag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'F 3.4g'!$A$5:$A$21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'F 3.4g'!$B$5:$B$21</c:f>
              <c:numCache>
                <c:formatCode>#,##0</c:formatCode>
                <c:ptCount val="17"/>
                <c:pt idx="0">
                  <c:v>122</c:v>
                </c:pt>
                <c:pt idx="1">
                  <c:v>127</c:v>
                </c:pt>
                <c:pt idx="2">
                  <c:v>162</c:v>
                </c:pt>
                <c:pt idx="3">
                  <c:v>201</c:v>
                </c:pt>
                <c:pt idx="4">
                  <c:v>175</c:v>
                </c:pt>
                <c:pt idx="5">
                  <c:v>166</c:v>
                </c:pt>
                <c:pt idx="6">
                  <c:v>148</c:v>
                </c:pt>
                <c:pt idx="7">
                  <c:v>142</c:v>
                </c:pt>
                <c:pt idx="8">
                  <c:v>174</c:v>
                </c:pt>
                <c:pt idx="9">
                  <c:v>111</c:v>
                </c:pt>
                <c:pt idx="10">
                  <c:v>147</c:v>
                </c:pt>
                <c:pt idx="11">
                  <c:v>184</c:v>
                </c:pt>
                <c:pt idx="12">
                  <c:v>191</c:v>
                </c:pt>
                <c:pt idx="13">
                  <c:v>219</c:v>
                </c:pt>
                <c:pt idx="14">
                  <c:v>186</c:v>
                </c:pt>
                <c:pt idx="15">
                  <c:v>146</c:v>
                </c:pt>
                <c:pt idx="16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2F-4EC0-933F-99F81AC3C7E4}"/>
            </c:ext>
          </c:extLst>
        </c:ser>
        <c:ser>
          <c:idx val="1"/>
          <c:order val="1"/>
          <c:tx>
            <c:strRef>
              <c:f>'F 3.4g'!$C$4</c:f>
              <c:strCache>
                <c:ptCount val="1"/>
                <c:pt idx="0">
                  <c:v>Samfunnsvitenskap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'F 3.4g'!$A$5:$A$21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'F 3.4g'!$C$5:$C$21</c:f>
              <c:numCache>
                <c:formatCode>#,##0</c:formatCode>
                <c:ptCount val="17"/>
                <c:pt idx="0">
                  <c:v>341</c:v>
                </c:pt>
                <c:pt idx="1">
                  <c:v>387</c:v>
                </c:pt>
                <c:pt idx="2">
                  <c:v>386</c:v>
                </c:pt>
                <c:pt idx="3">
                  <c:v>394</c:v>
                </c:pt>
                <c:pt idx="4">
                  <c:v>371</c:v>
                </c:pt>
                <c:pt idx="5">
                  <c:v>394</c:v>
                </c:pt>
                <c:pt idx="6">
                  <c:v>363</c:v>
                </c:pt>
                <c:pt idx="7">
                  <c:v>358</c:v>
                </c:pt>
                <c:pt idx="8">
                  <c:v>379</c:v>
                </c:pt>
                <c:pt idx="9">
                  <c:v>347</c:v>
                </c:pt>
                <c:pt idx="10">
                  <c:v>455</c:v>
                </c:pt>
                <c:pt idx="11">
                  <c:v>443</c:v>
                </c:pt>
                <c:pt idx="12">
                  <c:v>455</c:v>
                </c:pt>
                <c:pt idx="13">
                  <c:v>495</c:v>
                </c:pt>
                <c:pt idx="14">
                  <c:v>441</c:v>
                </c:pt>
                <c:pt idx="15">
                  <c:v>496</c:v>
                </c:pt>
                <c:pt idx="16">
                  <c:v>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2F-4EC0-933F-99F81AC3C7E4}"/>
            </c:ext>
          </c:extLst>
        </c:ser>
        <c:ser>
          <c:idx val="2"/>
          <c:order val="2"/>
          <c:tx>
            <c:strRef>
              <c:f>'F 3.4g'!$D$4</c:f>
              <c:strCache>
                <c:ptCount val="1"/>
                <c:pt idx="0">
                  <c:v>Matematikk og naturvitenskap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'F 3.4g'!$A$5:$A$21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'F 3.4g'!$D$5:$D$21</c:f>
              <c:numCache>
                <c:formatCode>#,##0</c:formatCode>
                <c:ptCount val="17"/>
                <c:pt idx="0">
                  <c:v>353</c:v>
                </c:pt>
                <c:pt idx="1">
                  <c:v>389</c:v>
                </c:pt>
                <c:pt idx="2">
                  <c:v>421</c:v>
                </c:pt>
                <c:pt idx="3">
                  <c:v>477</c:v>
                </c:pt>
                <c:pt idx="4">
                  <c:v>432</c:v>
                </c:pt>
                <c:pt idx="5">
                  <c:v>418</c:v>
                </c:pt>
                <c:pt idx="6">
                  <c:v>354</c:v>
                </c:pt>
                <c:pt idx="7">
                  <c:v>333</c:v>
                </c:pt>
                <c:pt idx="8">
                  <c:v>379</c:v>
                </c:pt>
                <c:pt idx="9">
                  <c:v>370</c:v>
                </c:pt>
                <c:pt idx="10">
                  <c:v>376</c:v>
                </c:pt>
                <c:pt idx="11">
                  <c:v>428</c:v>
                </c:pt>
                <c:pt idx="12">
                  <c:v>384</c:v>
                </c:pt>
                <c:pt idx="13">
                  <c:v>465</c:v>
                </c:pt>
                <c:pt idx="14">
                  <c:v>455</c:v>
                </c:pt>
                <c:pt idx="15">
                  <c:v>377</c:v>
                </c:pt>
                <c:pt idx="16">
                  <c:v>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2F-4EC0-933F-99F81AC3C7E4}"/>
            </c:ext>
          </c:extLst>
        </c:ser>
        <c:ser>
          <c:idx val="3"/>
          <c:order val="3"/>
          <c:tx>
            <c:strRef>
              <c:f>'F 3.4g'!$E$4</c:f>
              <c:strCache>
                <c:ptCount val="1"/>
                <c:pt idx="0">
                  <c:v>Teknologi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'F 3.4g'!$A$5:$A$21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'F 3.4g'!$E$5:$E$21</c:f>
              <c:numCache>
                <c:formatCode>#,##0</c:formatCode>
                <c:ptCount val="17"/>
                <c:pt idx="0">
                  <c:v>140</c:v>
                </c:pt>
                <c:pt idx="1">
                  <c:v>154</c:v>
                </c:pt>
                <c:pt idx="2">
                  <c:v>209</c:v>
                </c:pt>
                <c:pt idx="3">
                  <c:v>265</c:v>
                </c:pt>
                <c:pt idx="4">
                  <c:v>244</c:v>
                </c:pt>
                <c:pt idx="5">
                  <c:v>251</c:v>
                </c:pt>
                <c:pt idx="6">
                  <c:v>191</c:v>
                </c:pt>
                <c:pt idx="7">
                  <c:v>210</c:v>
                </c:pt>
                <c:pt idx="8">
                  <c:v>203</c:v>
                </c:pt>
                <c:pt idx="9">
                  <c:v>315</c:v>
                </c:pt>
                <c:pt idx="10">
                  <c:v>314</c:v>
                </c:pt>
                <c:pt idx="11">
                  <c:v>351</c:v>
                </c:pt>
                <c:pt idx="12">
                  <c:v>385</c:v>
                </c:pt>
                <c:pt idx="13">
                  <c:v>421</c:v>
                </c:pt>
                <c:pt idx="14">
                  <c:v>389</c:v>
                </c:pt>
                <c:pt idx="15">
                  <c:v>491</c:v>
                </c:pt>
                <c:pt idx="16">
                  <c:v>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2F-4EC0-933F-99F81AC3C7E4}"/>
            </c:ext>
          </c:extLst>
        </c:ser>
        <c:ser>
          <c:idx val="4"/>
          <c:order val="4"/>
          <c:tx>
            <c:strRef>
              <c:f>'F 3.4g'!$F$4</c:f>
              <c:strCache>
                <c:ptCount val="1"/>
                <c:pt idx="0">
                  <c:v>Medisin og helsefag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'F 3.4g'!$A$5:$A$21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'F 3.4g'!$F$5:$F$21</c:f>
              <c:numCache>
                <c:formatCode>#,##0</c:formatCode>
                <c:ptCount val="17"/>
                <c:pt idx="0">
                  <c:v>458</c:v>
                </c:pt>
                <c:pt idx="1">
                  <c:v>473</c:v>
                </c:pt>
                <c:pt idx="2">
                  <c:v>497</c:v>
                </c:pt>
                <c:pt idx="3">
                  <c:v>579</c:v>
                </c:pt>
                <c:pt idx="4">
                  <c:v>509</c:v>
                </c:pt>
                <c:pt idx="5">
                  <c:v>475</c:v>
                </c:pt>
                <c:pt idx="6">
                  <c:v>519</c:v>
                </c:pt>
                <c:pt idx="7">
                  <c:v>593</c:v>
                </c:pt>
                <c:pt idx="8">
                  <c:v>568</c:v>
                </c:pt>
                <c:pt idx="9">
                  <c:v>603</c:v>
                </c:pt>
                <c:pt idx="10">
                  <c:v>584</c:v>
                </c:pt>
                <c:pt idx="11">
                  <c:v>547</c:v>
                </c:pt>
                <c:pt idx="12">
                  <c:v>606</c:v>
                </c:pt>
                <c:pt idx="13">
                  <c:v>633</c:v>
                </c:pt>
                <c:pt idx="14">
                  <c:v>614</c:v>
                </c:pt>
                <c:pt idx="15">
                  <c:v>562</c:v>
                </c:pt>
                <c:pt idx="16">
                  <c:v>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2F-4EC0-933F-99F81AC3C7E4}"/>
            </c:ext>
          </c:extLst>
        </c:ser>
        <c:ser>
          <c:idx val="5"/>
          <c:order val="5"/>
          <c:tx>
            <c:strRef>
              <c:f>'F 3.4g'!$G$4</c:f>
              <c:strCache>
                <c:ptCount val="1"/>
                <c:pt idx="0">
                  <c:v>Landbruks- og fiskerifag og veterinærmedisin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'F 3.4g'!$A$5:$A$21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'F 3.4g'!$G$5:$G$21</c:f>
              <c:numCache>
                <c:formatCode>#,##0</c:formatCode>
                <c:ptCount val="17"/>
                <c:pt idx="0">
                  <c:v>53</c:v>
                </c:pt>
                <c:pt idx="1">
                  <c:v>49</c:v>
                </c:pt>
                <c:pt idx="2">
                  <c:v>69</c:v>
                </c:pt>
                <c:pt idx="3">
                  <c:v>70</c:v>
                </c:pt>
                <c:pt idx="4">
                  <c:v>70</c:v>
                </c:pt>
                <c:pt idx="5">
                  <c:v>49</c:v>
                </c:pt>
                <c:pt idx="6">
                  <c:v>36</c:v>
                </c:pt>
                <c:pt idx="7">
                  <c:v>43</c:v>
                </c:pt>
                <c:pt idx="8">
                  <c:v>41</c:v>
                </c:pt>
                <c:pt idx="9">
                  <c:v>50</c:v>
                </c:pt>
                <c:pt idx="10">
                  <c:v>55</c:v>
                </c:pt>
                <c:pt idx="11">
                  <c:v>46</c:v>
                </c:pt>
                <c:pt idx="12">
                  <c:v>44</c:v>
                </c:pt>
                <c:pt idx="13">
                  <c:v>29</c:v>
                </c:pt>
                <c:pt idx="14">
                  <c:v>24</c:v>
                </c:pt>
                <c:pt idx="15">
                  <c:v>58</c:v>
                </c:pt>
                <c:pt idx="16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2F-4EC0-933F-99F81AC3C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8375296"/>
        <c:axId val="888373376"/>
      </c:areaChart>
      <c:catAx>
        <c:axId val="888375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7.6959718878115554E-3"/>
              <c:y val="7.434806713139816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88373376"/>
        <c:crosses val="autoZero"/>
        <c:auto val="1"/>
        <c:lblAlgn val="ctr"/>
        <c:lblOffset val="100"/>
        <c:noMultiLvlLbl val="0"/>
      </c:catAx>
      <c:valAx>
        <c:axId val="888373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883752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 3.4h'!$B$5</c:f>
              <c:strCache>
                <c:ptCount val="1"/>
                <c:pt idx="0">
                  <c:v>Andel som har avlagt doktorgrad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 3.4h'!$A$6:$A$16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'F 3.4h'!$B$6:$B$16</c:f>
              <c:numCache>
                <c:formatCode>0%</c:formatCode>
                <c:ptCount val="11"/>
                <c:pt idx="0">
                  <c:v>0.81935923653715059</c:v>
                </c:pt>
                <c:pt idx="1">
                  <c:v>0.82963901203293222</c:v>
                </c:pt>
                <c:pt idx="2">
                  <c:v>0.8044724770642202</c:v>
                </c:pt>
                <c:pt idx="3">
                  <c:v>0.80513595166163143</c:v>
                </c:pt>
                <c:pt idx="4">
                  <c:v>0.81066074403109378</c:v>
                </c:pt>
                <c:pt idx="5">
                  <c:v>0.82201939532230461</c:v>
                </c:pt>
                <c:pt idx="6">
                  <c:v>0.79639975170701427</c:v>
                </c:pt>
                <c:pt idx="7">
                  <c:v>0.79809410363311495</c:v>
                </c:pt>
                <c:pt idx="8">
                  <c:v>0.75</c:v>
                </c:pt>
                <c:pt idx="9">
                  <c:v>0.72884187082405349</c:v>
                </c:pt>
                <c:pt idx="10">
                  <c:v>0.65458311755567067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E-43C2-9BCA-96575D51F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8262608"/>
        <c:axId val="238256368"/>
      </c:barChart>
      <c:catAx>
        <c:axId val="23826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38256368"/>
        <c:crosses val="autoZero"/>
        <c:auto val="1"/>
        <c:lblAlgn val="ctr"/>
        <c:lblOffset val="100"/>
        <c:noMultiLvlLbl val="0"/>
      </c:catAx>
      <c:valAx>
        <c:axId val="2382563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38262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'F 3.4i'!$B$6</c:f>
              <c:strCache>
                <c:ptCount val="1"/>
                <c:pt idx="0">
                  <c:v>Avlagt doktorgrad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5F-46F3-8430-E919F781B9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5F-46F3-8430-E919F781B9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5F-46F3-8430-E919F781B9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5F-46F3-8430-E919F781B93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75F-46F3-8430-E919F781B93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75F-46F3-8430-E919F781B93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75F-46F3-8430-E919F781B93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75F-46F3-8430-E919F781B934}"/>
              </c:ext>
            </c:extLst>
          </c:dPt>
          <c:dLbls>
            <c:dLbl>
              <c:idx val="0"/>
              <c:layout>
                <c:manualLayout>
                  <c:x val="-5.8266281781260539E-2"/>
                  <c:y val="-1.10272674249052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5F-46F3-8430-E919F781B934}"/>
                </c:ext>
              </c:extLst>
            </c:dLbl>
            <c:dLbl>
              <c:idx val="1"/>
              <c:layout>
                <c:manualLayout>
                  <c:x val="4.575377370769123E-2"/>
                  <c:y val="5.912438028579845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5F-46F3-8430-E919F781B934}"/>
                </c:ext>
              </c:extLst>
            </c:dLbl>
            <c:dLbl>
              <c:idx val="7"/>
              <c:layout>
                <c:manualLayout>
                  <c:x val="-8.1338342253708187E-2"/>
                  <c:y val="1.605861767279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5F-46F3-8430-E919F781B93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 3.4i'!$A$7:$A$15</c15:sqref>
                  </c15:fullRef>
                </c:ext>
              </c:extLst>
              <c:f>'F 3.4i'!$A$7:$A$14</c:f>
              <c:strCache>
                <c:ptCount val="8"/>
                <c:pt idx="0">
                  <c:v>Universiteter og høgskoler</c:v>
                </c:pt>
                <c:pt idx="1">
                  <c:v>Helseforetak</c:v>
                </c:pt>
                <c:pt idx="2">
                  <c:v>Instituttsektoren</c:v>
                </c:pt>
                <c:pt idx="3">
                  <c:v>Andre næringer</c:v>
                </c:pt>
                <c:pt idx="4">
                  <c:v>Off.adm. mv.</c:v>
                </c:pt>
                <c:pt idx="5">
                  <c:v>Undervisning</c:v>
                </c:pt>
                <c:pt idx="6">
                  <c:v>Helsetjenester</c:v>
                </c:pt>
                <c:pt idx="7">
                  <c:v>Ukjent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 3.4i'!$B$7:$B$15</c15:sqref>
                  </c15:fullRef>
                </c:ext>
              </c:extLst>
              <c:f>'F 3.4i'!$B$7:$B$14</c:f>
              <c:numCache>
                <c:formatCode>_-* #\ ##0_-;\-* #\ ##0_-;_-* "-"??_-;_-@_-</c:formatCode>
                <c:ptCount val="8"/>
                <c:pt idx="0">
                  <c:v>4401</c:v>
                </c:pt>
                <c:pt idx="1">
                  <c:v>1633</c:v>
                </c:pt>
                <c:pt idx="2">
                  <c:v>1650</c:v>
                </c:pt>
                <c:pt idx="3">
                  <c:v>2492</c:v>
                </c:pt>
                <c:pt idx="4">
                  <c:v>532</c:v>
                </c:pt>
                <c:pt idx="5">
                  <c:v>295</c:v>
                </c:pt>
                <c:pt idx="6">
                  <c:v>1123</c:v>
                </c:pt>
                <c:pt idx="7">
                  <c:v>2793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10-C75F-46F3-8430-E919F781B93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18842592592591E-2"/>
          <c:y val="0.21091666666666664"/>
          <c:w val="0.88466759259259264"/>
          <c:h val="0.7689246913580246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'F. 3.1f'!$C$4</c:f>
              <c:strCache>
                <c:ptCount val="1"/>
                <c:pt idx="0">
                  <c:v>FoU-årsverk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'F. 3.1f'!$A$5:$B$10</c:f>
              <c:multiLvlStrCache>
                <c:ptCount val="6"/>
                <c:lvl>
                  <c:pt idx="0">
                    <c:v>forskere/faglig pers.</c:v>
                  </c:pt>
                  <c:pt idx="1">
                    <c:v>teknisk/adm. pers.</c:v>
                  </c:pt>
                  <c:pt idx="2">
                    <c:v>forskere/faglig pers.</c:v>
                  </c:pt>
                  <c:pt idx="3">
                    <c:v>teknisk/adm. pers.</c:v>
                  </c:pt>
                  <c:pt idx="4">
                    <c:v>forskere/faglig pers.</c:v>
                  </c:pt>
                  <c:pt idx="5">
                    <c:v>teknisk/adm. pers.</c:v>
                  </c:pt>
                </c:lvl>
                <c:lvl>
                  <c:pt idx="0">
                    <c:v>Næringslivet</c:v>
                  </c:pt>
                  <c:pt idx="2">
                    <c:v>Institutt-sektoren</c:v>
                  </c:pt>
                  <c:pt idx="4">
                    <c:v>Univ. og høgskolesektoren</c:v>
                  </c:pt>
                </c:lvl>
              </c:multiLvlStrCache>
            </c:multiLvlStrRef>
          </c:cat>
          <c:val>
            <c:numRef>
              <c:f>'F. 3.1f'!$C$5:$C$10</c:f>
              <c:numCache>
                <c:formatCode>#,##0</c:formatCode>
                <c:ptCount val="6"/>
                <c:pt idx="0">
                  <c:v>-17321</c:v>
                </c:pt>
                <c:pt idx="1">
                  <c:v>-6423</c:v>
                </c:pt>
                <c:pt idx="2">
                  <c:v>-7004</c:v>
                </c:pt>
                <c:pt idx="3">
                  <c:v>-3184</c:v>
                </c:pt>
                <c:pt idx="4">
                  <c:v>-14646</c:v>
                </c:pt>
                <c:pt idx="5">
                  <c:v>-3348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9-47F4-A43F-539A12770E44}"/>
            </c:ext>
          </c:extLst>
        </c:ser>
        <c:ser>
          <c:idx val="1"/>
          <c:order val="1"/>
          <c:tx>
            <c:strRef>
              <c:f>'F. 3.1f'!$D$4</c:f>
              <c:strCache>
                <c:ptCount val="1"/>
                <c:pt idx="0">
                  <c:v>FoU-personale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'F. 3.1f'!$A$5:$B$10</c:f>
              <c:multiLvlStrCache>
                <c:ptCount val="6"/>
                <c:lvl>
                  <c:pt idx="0">
                    <c:v>forskere/faglig pers.</c:v>
                  </c:pt>
                  <c:pt idx="1">
                    <c:v>teknisk/adm. pers.</c:v>
                  </c:pt>
                  <c:pt idx="2">
                    <c:v>forskere/faglig pers.</c:v>
                  </c:pt>
                  <c:pt idx="3">
                    <c:v>teknisk/adm. pers.</c:v>
                  </c:pt>
                  <c:pt idx="4">
                    <c:v>forskere/faglig pers.</c:v>
                  </c:pt>
                  <c:pt idx="5">
                    <c:v>teknisk/adm. pers.</c:v>
                  </c:pt>
                </c:lvl>
                <c:lvl>
                  <c:pt idx="0">
                    <c:v>Næringslivet</c:v>
                  </c:pt>
                  <c:pt idx="2">
                    <c:v>Institutt-sektoren</c:v>
                  </c:pt>
                  <c:pt idx="4">
                    <c:v>Univ. og høgskolesektoren</c:v>
                  </c:pt>
                </c:lvl>
              </c:multiLvlStrCache>
            </c:multiLvlStrRef>
          </c:cat>
          <c:val>
            <c:numRef>
              <c:f>'F. 3.1f'!$D$5:$D$10</c:f>
              <c:numCache>
                <c:formatCode>#,##0</c:formatCode>
                <c:ptCount val="6"/>
                <c:pt idx="0">
                  <c:v>27122</c:v>
                </c:pt>
                <c:pt idx="1">
                  <c:v>12460</c:v>
                </c:pt>
                <c:pt idx="2">
                  <c:v>9064</c:v>
                </c:pt>
                <c:pt idx="3">
                  <c:v>4959</c:v>
                </c:pt>
                <c:pt idx="4">
                  <c:v>30715</c:v>
                </c:pt>
                <c:pt idx="5">
                  <c:v>9924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29-47F4-A43F-539A12770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974430144"/>
        <c:axId val="295288096"/>
      </c:barChart>
      <c:catAx>
        <c:axId val="19744301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95288096"/>
        <c:crosses val="autoZero"/>
        <c:auto val="1"/>
        <c:lblAlgn val="ctr"/>
        <c:lblOffset val="500"/>
        <c:noMultiLvlLbl val="0"/>
      </c:catAx>
      <c:valAx>
        <c:axId val="295288096"/>
        <c:scaling>
          <c:orientation val="minMax"/>
          <c:max val="30000"/>
          <c:min val="-300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 #,##0;\ 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7443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26752314814815"/>
          <c:y val="5.0396825396825393E-3"/>
          <c:w val="0.41625558985455924"/>
          <c:h val="8.66834521462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 3.4j'!$A$5</c:f>
              <c:strCache>
                <c:ptCount val="1"/>
                <c:pt idx="0">
                  <c:v>Teknisk/admnistrativt personale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 3.4j'!$B$4:$M$4</c15:sqref>
                  </c15:fullRef>
                </c:ext>
              </c:extLst>
              <c:f>'F 3.4j'!$B$4:$L$4</c:f>
              <c:strCache>
                <c:ptCount val="11"/>
                <c:pt idx="0">
                  <c:v>0-1 år</c:v>
                </c:pt>
                <c:pt idx="1">
                  <c:v>2 år</c:v>
                </c:pt>
                <c:pt idx="2">
                  <c:v>3 år</c:v>
                </c:pt>
                <c:pt idx="3">
                  <c:v>4 år</c:v>
                </c:pt>
                <c:pt idx="4">
                  <c:v>5 år</c:v>
                </c:pt>
                <c:pt idx="5">
                  <c:v>6 år</c:v>
                </c:pt>
                <c:pt idx="6">
                  <c:v>7 år</c:v>
                </c:pt>
                <c:pt idx="7">
                  <c:v>8 år</c:v>
                </c:pt>
                <c:pt idx="8">
                  <c:v>9 år</c:v>
                </c:pt>
                <c:pt idx="9">
                  <c:v>10 år</c:v>
                </c:pt>
                <c:pt idx="10">
                  <c:v>&gt;10 år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 3.4j'!$B$5:$M$5</c15:sqref>
                  </c15:fullRef>
                </c:ext>
              </c:extLst>
              <c:f>'F 3.4j'!$B$5:$L$5</c:f>
              <c:numCache>
                <c:formatCode>_-* #\ ##0_-;\-* #\ ##0_-;_-* "-"??_-;_-@_-</c:formatCode>
                <c:ptCount val="11"/>
                <c:pt idx="0">
                  <c:v>70</c:v>
                </c:pt>
                <c:pt idx="1">
                  <c:v>42</c:v>
                </c:pt>
                <c:pt idx="2">
                  <c:v>41</c:v>
                </c:pt>
                <c:pt idx="3">
                  <c:v>43</c:v>
                </c:pt>
                <c:pt idx="4">
                  <c:v>38</c:v>
                </c:pt>
                <c:pt idx="5">
                  <c:v>43</c:v>
                </c:pt>
                <c:pt idx="6">
                  <c:v>53</c:v>
                </c:pt>
                <c:pt idx="7">
                  <c:v>43</c:v>
                </c:pt>
                <c:pt idx="8">
                  <c:v>51</c:v>
                </c:pt>
                <c:pt idx="9">
                  <c:v>27</c:v>
                </c:pt>
                <c:pt idx="1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5-4E09-ABD1-26F6090E3B42}"/>
            </c:ext>
          </c:extLst>
        </c:ser>
        <c:ser>
          <c:idx val="1"/>
          <c:order val="1"/>
          <c:tx>
            <c:strRef>
              <c:f>'F 3.4j'!$A$6</c:f>
              <c:strCache>
                <c:ptCount val="1"/>
                <c:pt idx="0">
                  <c:v>Postdoktor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 3.4j'!$B$4:$M$4</c15:sqref>
                  </c15:fullRef>
                </c:ext>
              </c:extLst>
              <c:f>'F 3.4j'!$B$4:$L$4</c:f>
              <c:strCache>
                <c:ptCount val="11"/>
                <c:pt idx="0">
                  <c:v>0-1 år</c:v>
                </c:pt>
                <c:pt idx="1">
                  <c:v>2 år</c:v>
                </c:pt>
                <c:pt idx="2">
                  <c:v>3 år</c:v>
                </c:pt>
                <c:pt idx="3">
                  <c:v>4 år</c:v>
                </c:pt>
                <c:pt idx="4">
                  <c:v>5 år</c:v>
                </c:pt>
                <c:pt idx="5">
                  <c:v>6 år</c:v>
                </c:pt>
                <c:pt idx="6">
                  <c:v>7 år</c:v>
                </c:pt>
                <c:pt idx="7">
                  <c:v>8 år</c:v>
                </c:pt>
                <c:pt idx="8">
                  <c:v>9 år</c:v>
                </c:pt>
                <c:pt idx="9">
                  <c:v>10 år</c:v>
                </c:pt>
                <c:pt idx="10">
                  <c:v>&gt;10 år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 3.4j'!$B$6:$M$6</c15:sqref>
                  </c15:fullRef>
                </c:ext>
              </c:extLst>
              <c:f>'F 3.4j'!$B$6:$L$6</c:f>
              <c:numCache>
                <c:formatCode>_-* #\ ##0_-;\-* #\ ##0_-;_-* "-"??_-;_-@_-</c:formatCode>
                <c:ptCount val="11"/>
                <c:pt idx="0">
                  <c:v>353</c:v>
                </c:pt>
                <c:pt idx="1">
                  <c:v>208</c:v>
                </c:pt>
                <c:pt idx="2">
                  <c:v>152</c:v>
                </c:pt>
                <c:pt idx="3">
                  <c:v>108</c:v>
                </c:pt>
                <c:pt idx="4">
                  <c:v>65</c:v>
                </c:pt>
                <c:pt idx="5">
                  <c:v>47</c:v>
                </c:pt>
                <c:pt idx="6">
                  <c:v>35</c:v>
                </c:pt>
                <c:pt idx="7">
                  <c:v>24</c:v>
                </c:pt>
                <c:pt idx="8">
                  <c:v>17</c:v>
                </c:pt>
                <c:pt idx="9">
                  <c:v>10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05-4E09-ABD1-26F6090E3B42}"/>
            </c:ext>
          </c:extLst>
        </c:ser>
        <c:ser>
          <c:idx val="2"/>
          <c:order val="2"/>
          <c:tx>
            <c:strRef>
              <c:f>'F 3.4j'!$A$7</c:f>
              <c:strCache>
                <c:ptCount val="1"/>
                <c:pt idx="0">
                  <c:v>Klinisk stilling ved helseforetak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 3.4j'!$B$4:$M$4</c15:sqref>
                  </c15:fullRef>
                </c:ext>
              </c:extLst>
              <c:f>'F 3.4j'!$B$4:$L$4</c:f>
              <c:strCache>
                <c:ptCount val="11"/>
                <c:pt idx="0">
                  <c:v>0-1 år</c:v>
                </c:pt>
                <c:pt idx="1">
                  <c:v>2 år</c:v>
                </c:pt>
                <c:pt idx="2">
                  <c:v>3 år</c:v>
                </c:pt>
                <c:pt idx="3">
                  <c:v>4 år</c:v>
                </c:pt>
                <c:pt idx="4">
                  <c:v>5 år</c:v>
                </c:pt>
                <c:pt idx="5">
                  <c:v>6 år</c:v>
                </c:pt>
                <c:pt idx="6">
                  <c:v>7 år</c:v>
                </c:pt>
                <c:pt idx="7">
                  <c:v>8 år</c:v>
                </c:pt>
                <c:pt idx="8">
                  <c:v>9 år</c:v>
                </c:pt>
                <c:pt idx="9">
                  <c:v>10 år</c:v>
                </c:pt>
                <c:pt idx="10">
                  <c:v>&gt;10 år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 3.4j'!$B$7:$M$7</c15:sqref>
                  </c15:fullRef>
                </c:ext>
              </c:extLst>
              <c:f>'F 3.4j'!$B$7:$L$7</c:f>
              <c:numCache>
                <c:formatCode>_-* #\ ##0_-;\-* #\ ##0_-;_-* "-"??_-;_-@_-</c:formatCode>
                <c:ptCount val="11"/>
                <c:pt idx="0">
                  <c:v>168</c:v>
                </c:pt>
                <c:pt idx="1">
                  <c:v>65</c:v>
                </c:pt>
                <c:pt idx="2">
                  <c:v>90</c:v>
                </c:pt>
                <c:pt idx="3">
                  <c:v>79</c:v>
                </c:pt>
                <c:pt idx="4">
                  <c:v>70</c:v>
                </c:pt>
                <c:pt idx="5">
                  <c:v>69</c:v>
                </c:pt>
                <c:pt idx="6">
                  <c:v>79</c:v>
                </c:pt>
                <c:pt idx="7">
                  <c:v>85</c:v>
                </c:pt>
                <c:pt idx="8">
                  <c:v>78</c:v>
                </c:pt>
                <c:pt idx="9">
                  <c:v>55</c:v>
                </c:pt>
                <c:pt idx="10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05-4E09-ABD1-26F6090E3B42}"/>
            </c:ext>
          </c:extLst>
        </c:ser>
        <c:ser>
          <c:idx val="3"/>
          <c:order val="3"/>
          <c:tx>
            <c:strRef>
              <c:f>'F 3.4j'!$A$8</c:f>
              <c:strCache>
                <c:ptCount val="1"/>
                <c:pt idx="0">
                  <c:v>Forsker ved helseforetak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 3.4j'!$B$4:$M$4</c15:sqref>
                  </c15:fullRef>
                </c:ext>
              </c:extLst>
              <c:f>'F 3.4j'!$B$4:$L$4</c:f>
              <c:strCache>
                <c:ptCount val="11"/>
                <c:pt idx="0">
                  <c:v>0-1 år</c:v>
                </c:pt>
                <c:pt idx="1">
                  <c:v>2 år</c:v>
                </c:pt>
                <c:pt idx="2">
                  <c:v>3 år</c:v>
                </c:pt>
                <c:pt idx="3">
                  <c:v>4 år</c:v>
                </c:pt>
                <c:pt idx="4">
                  <c:v>5 år</c:v>
                </c:pt>
                <c:pt idx="5">
                  <c:v>6 år</c:v>
                </c:pt>
                <c:pt idx="6">
                  <c:v>7 år</c:v>
                </c:pt>
                <c:pt idx="7">
                  <c:v>8 år</c:v>
                </c:pt>
                <c:pt idx="8">
                  <c:v>9 år</c:v>
                </c:pt>
                <c:pt idx="9">
                  <c:v>10 år</c:v>
                </c:pt>
                <c:pt idx="10">
                  <c:v>&gt;10 år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 3.4j'!$B$8:$M$8</c15:sqref>
                  </c15:fullRef>
                </c:ext>
              </c:extLst>
              <c:f>'F 3.4j'!$B$8:$L$8</c:f>
              <c:numCache>
                <c:formatCode>_-* #\ ##0_-;\-* #\ ##0_-;_-* "-"??_-;_-@_-</c:formatCode>
                <c:ptCount val="11"/>
                <c:pt idx="0">
                  <c:v>92</c:v>
                </c:pt>
                <c:pt idx="1">
                  <c:v>56</c:v>
                </c:pt>
                <c:pt idx="2">
                  <c:v>48</c:v>
                </c:pt>
                <c:pt idx="3">
                  <c:v>53</c:v>
                </c:pt>
                <c:pt idx="4">
                  <c:v>48</c:v>
                </c:pt>
                <c:pt idx="5">
                  <c:v>52</c:v>
                </c:pt>
                <c:pt idx="6">
                  <c:v>46</c:v>
                </c:pt>
                <c:pt idx="7">
                  <c:v>70</c:v>
                </c:pt>
                <c:pt idx="8">
                  <c:v>62</c:v>
                </c:pt>
                <c:pt idx="9">
                  <c:v>48</c:v>
                </c:pt>
                <c:pt idx="1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05-4E09-ABD1-26F6090E3B42}"/>
            </c:ext>
          </c:extLst>
        </c:ser>
        <c:ser>
          <c:idx val="4"/>
          <c:order val="4"/>
          <c:tx>
            <c:strRef>
              <c:f>'F 3.4j'!$A$9</c:f>
              <c:strCache>
                <c:ptCount val="1"/>
                <c:pt idx="0">
                  <c:v>Forsker ved univ. eller høgsk.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 3.4j'!$B$4:$M$4</c15:sqref>
                  </c15:fullRef>
                </c:ext>
              </c:extLst>
              <c:f>'F 3.4j'!$B$4:$L$4</c:f>
              <c:strCache>
                <c:ptCount val="11"/>
                <c:pt idx="0">
                  <c:v>0-1 år</c:v>
                </c:pt>
                <c:pt idx="1">
                  <c:v>2 år</c:v>
                </c:pt>
                <c:pt idx="2">
                  <c:v>3 år</c:v>
                </c:pt>
                <c:pt idx="3">
                  <c:v>4 år</c:v>
                </c:pt>
                <c:pt idx="4">
                  <c:v>5 år</c:v>
                </c:pt>
                <c:pt idx="5">
                  <c:v>6 år</c:v>
                </c:pt>
                <c:pt idx="6">
                  <c:v>7 år</c:v>
                </c:pt>
                <c:pt idx="7">
                  <c:v>8 år</c:v>
                </c:pt>
                <c:pt idx="8">
                  <c:v>9 år</c:v>
                </c:pt>
                <c:pt idx="9">
                  <c:v>10 år</c:v>
                </c:pt>
                <c:pt idx="10">
                  <c:v>&gt;10 år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 3.4j'!$B$9:$M$9</c15:sqref>
                  </c15:fullRef>
                </c:ext>
              </c:extLst>
              <c:f>'F 3.4j'!$B$9:$L$9</c:f>
              <c:numCache>
                <c:formatCode>_-* #\ ##0_-;\-* #\ ##0_-;_-* "-"??_-;_-@_-</c:formatCode>
                <c:ptCount val="11"/>
                <c:pt idx="0">
                  <c:v>153</c:v>
                </c:pt>
                <c:pt idx="1">
                  <c:v>48</c:v>
                </c:pt>
                <c:pt idx="2">
                  <c:v>49</c:v>
                </c:pt>
                <c:pt idx="3">
                  <c:v>57</c:v>
                </c:pt>
                <c:pt idx="4">
                  <c:v>68</c:v>
                </c:pt>
                <c:pt idx="5">
                  <c:v>66</c:v>
                </c:pt>
                <c:pt idx="6">
                  <c:v>66</c:v>
                </c:pt>
                <c:pt idx="7">
                  <c:v>49</c:v>
                </c:pt>
                <c:pt idx="8">
                  <c:v>42</c:v>
                </c:pt>
                <c:pt idx="9">
                  <c:v>32</c:v>
                </c:pt>
                <c:pt idx="1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05-4E09-ABD1-26F6090E3B42}"/>
            </c:ext>
          </c:extLst>
        </c:ser>
        <c:ser>
          <c:idx val="5"/>
          <c:order val="5"/>
          <c:tx>
            <c:strRef>
              <c:f>'F 3.4j'!$A$10</c:f>
              <c:strCache>
                <c:ptCount val="1"/>
                <c:pt idx="0">
                  <c:v>Forsker i instituttsektoren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 3.4j'!$B$4:$M$4</c15:sqref>
                  </c15:fullRef>
                </c:ext>
              </c:extLst>
              <c:f>'F 3.4j'!$B$4:$L$4</c:f>
              <c:strCache>
                <c:ptCount val="11"/>
                <c:pt idx="0">
                  <c:v>0-1 år</c:v>
                </c:pt>
                <c:pt idx="1">
                  <c:v>2 år</c:v>
                </c:pt>
                <c:pt idx="2">
                  <c:v>3 år</c:v>
                </c:pt>
                <c:pt idx="3">
                  <c:v>4 år</c:v>
                </c:pt>
                <c:pt idx="4">
                  <c:v>5 år</c:v>
                </c:pt>
                <c:pt idx="5">
                  <c:v>6 år</c:v>
                </c:pt>
                <c:pt idx="6">
                  <c:v>7 år</c:v>
                </c:pt>
                <c:pt idx="7">
                  <c:v>8 år</c:v>
                </c:pt>
                <c:pt idx="8">
                  <c:v>9 år</c:v>
                </c:pt>
                <c:pt idx="9">
                  <c:v>10 år</c:v>
                </c:pt>
                <c:pt idx="10">
                  <c:v>&gt;10 år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 3.4j'!$B$10:$M$10</c15:sqref>
                  </c15:fullRef>
                </c:ext>
              </c:extLst>
              <c:f>'F 3.4j'!$B$10:$L$10</c:f>
              <c:numCache>
                <c:formatCode>_-* #\ ##0_-;\-* #\ ##0_-;_-* "-"??_-;_-@_-</c:formatCode>
                <c:ptCount val="11"/>
                <c:pt idx="0">
                  <c:v>271</c:v>
                </c:pt>
                <c:pt idx="1">
                  <c:v>131</c:v>
                </c:pt>
                <c:pt idx="2">
                  <c:v>132</c:v>
                </c:pt>
                <c:pt idx="3">
                  <c:v>122</c:v>
                </c:pt>
                <c:pt idx="4">
                  <c:v>130</c:v>
                </c:pt>
                <c:pt idx="5">
                  <c:v>155</c:v>
                </c:pt>
                <c:pt idx="6">
                  <c:v>122</c:v>
                </c:pt>
                <c:pt idx="7">
                  <c:v>120</c:v>
                </c:pt>
                <c:pt idx="8">
                  <c:v>85</c:v>
                </c:pt>
                <c:pt idx="9">
                  <c:v>76</c:v>
                </c:pt>
                <c:pt idx="10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05-4E09-ABD1-26F6090E3B42}"/>
            </c:ext>
          </c:extLst>
        </c:ser>
        <c:ser>
          <c:idx val="6"/>
          <c:order val="6"/>
          <c:tx>
            <c:strRef>
              <c:f>'F 3.4j'!$A$11</c:f>
              <c:strCache>
                <c:ptCount val="1"/>
                <c:pt idx="0">
                  <c:v>Annen fast, faglig stilling ved univ. eller høgsk.*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 3.4j'!$B$4:$M$4</c15:sqref>
                  </c15:fullRef>
                </c:ext>
              </c:extLst>
              <c:f>'F 3.4j'!$B$4:$L$4</c:f>
              <c:strCache>
                <c:ptCount val="11"/>
                <c:pt idx="0">
                  <c:v>0-1 år</c:v>
                </c:pt>
                <c:pt idx="1">
                  <c:v>2 år</c:v>
                </c:pt>
                <c:pt idx="2">
                  <c:v>3 år</c:v>
                </c:pt>
                <c:pt idx="3">
                  <c:v>4 år</c:v>
                </c:pt>
                <c:pt idx="4">
                  <c:v>5 år</c:v>
                </c:pt>
                <c:pt idx="5">
                  <c:v>6 år</c:v>
                </c:pt>
                <c:pt idx="6">
                  <c:v>7 år</c:v>
                </c:pt>
                <c:pt idx="7">
                  <c:v>8 år</c:v>
                </c:pt>
                <c:pt idx="8">
                  <c:v>9 år</c:v>
                </c:pt>
                <c:pt idx="9">
                  <c:v>10 år</c:v>
                </c:pt>
                <c:pt idx="10">
                  <c:v>&gt;10 år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 3.4j'!$B$11:$M$11</c15:sqref>
                  </c15:fullRef>
                </c:ext>
              </c:extLst>
              <c:f>'F 3.4j'!$B$11:$L$11</c:f>
              <c:numCache>
                <c:formatCode>_-* #\ ##0_-;\-* #\ ##0_-;_-* "-"??_-;_-@_-</c:formatCode>
                <c:ptCount val="11"/>
                <c:pt idx="0">
                  <c:v>155</c:v>
                </c:pt>
                <c:pt idx="1">
                  <c:v>22</c:v>
                </c:pt>
                <c:pt idx="2">
                  <c:v>16</c:v>
                </c:pt>
                <c:pt idx="3">
                  <c:v>15</c:v>
                </c:pt>
                <c:pt idx="4">
                  <c:v>18</c:v>
                </c:pt>
                <c:pt idx="5">
                  <c:v>17</c:v>
                </c:pt>
                <c:pt idx="6">
                  <c:v>8</c:v>
                </c:pt>
                <c:pt idx="7">
                  <c:v>18</c:v>
                </c:pt>
                <c:pt idx="8">
                  <c:v>13</c:v>
                </c:pt>
                <c:pt idx="9">
                  <c:v>12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05-4E09-ABD1-26F6090E3B42}"/>
            </c:ext>
          </c:extLst>
        </c:ser>
        <c:ser>
          <c:idx val="7"/>
          <c:order val="7"/>
          <c:tx>
            <c:strRef>
              <c:f>'F 3.4j'!$A$12</c:f>
              <c:strCache>
                <c:ptCount val="1"/>
                <c:pt idx="0">
                  <c:v>Førsteamanuensis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 3.4j'!$B$4:$M$4</c15:sqref>
                  </c15:fullRef>
                </c:ext>
              </c:extLst>
              <c:f>'F 3.4j'!$B$4:$L$4</c:f>
              <c:strCache>
                <c:ptCount val="11"/>
                <c:pt idx="0">
                  <c:v>0-1 år</c:v>
                </c:pt>
                <c:pt idx="1">
                  <c:v>2 år</c:v>
                </c:pt>
                <c:pt idx="2">
                  <c:v>3 år</c:v>
                </c:pt>
                <c:pt idx="3">
                  <c:v>4 år</c:v>
                </c:pt>
                <c:pt idx="4">
                  <c:v>5 år</c:v>
                </c:pt>
                <c:pt idx="5">
                  <c:v>6 år</c:v>
                </c:pt>
                <c:pt idx="6">
                  <c:v>7 år</c:v>
                </c:pt>
                <c:pt idx="7">
                  <c:v>8 år</c:v>
                </c:pt>
                <c:pt idx="8">
                  <c:v>9 år</c:v>
                </c:pt>
                <c:pt idx="9">
                  <c:v>10 år</c:v>
                </c:pt>
                <c:pt idx="10">
                  <c:v>&gt;10 år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 3.4j'!$B$12:$M$12</c15:sqref>
                  </c15:fullRef>
                </c:ext>
              </c:extLst>
              <c:f>'F 3.4j'!$B$12:$L$12</c:f>
              <c:numCache>
                <c:formatCode>_-* #\ ##0_-;\-* #\ ##0_-;_-* "-"??_-;_-@_-</c:formatCode>
                <c:ptCount val="11"/>
                <c:pt idx="0">
                  <c:v>294</c:v>
                </c:pt>
                <c:pt idx="1">
                  <c:v>233</c:v>
                </c:pt>
                <c:pt idx="2">
                  <c:v>225</c:v>
                </c:pt>
                <c:pt idx="3">
                  <c:v>226</c:v>
                </c:pt>
                <c:pt idx="4">
                  <c:v>249</c:v>
                </c:pt>
                <c:pt idx="5">
                  <c:v>227</c:v>
                </c:pt>
                <c:pt idx="6">
                  <c:v>255</c:v>
                </c:pt>
                <c:pt idx="7">
                  <c:v>202</c:v>
                </c:pt>
                <c:pt idx="8">
                  <c:v>166</c:v>
                </c:pt>
                <c:pt idx="9">
                  <c:v>138</c:v>
                </c:pt>
                <c:pt idx="10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D05-4E09-ABD1-26F6090E3B42}"/>
            </c:ext>
          </c:extLst>
        </c:ser>
        <c:ser>
          <c:idx val="8"/>
          <c:order val="8"/>
          <c:tx>
            <c:strRef>
              <c:f>'F 3.4j'!$A$13</c:f>
              <c:strCache>
                <c:ptCount val="1"/>
                <c:pt idx="0">
                  <c:v>Professor/dosent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 3.4j'!$B$4:$M$4</c15:sqref>
                  </c15:fullRef>
                </c:ext>
              </c:extLst>
              <c:f>'F 3.4j'!$B$4:$L$4</c:f>
              <c:strCache>
                <c:ptCount val="11"/>
                <c:pt idx="0">
                  <c:v>0-1 år</c:v>
                </c:pt>
                <c:pt idx="1">
                  <c:v>2 år</c:v>
                </c:pt>
                <c:pt idx="2">
                  <c:v>3 år</c:v>
                </c:pt>
                <c:pt idx="3">
                  <c:v>4 år</c:v>
                </c:pt>
                <c:pt idx="4">
                  <c:v>5 år</c:v>
                </c:pt>
                <c:pt idx="5">
                  <c:v>6 år</c:v>
                </c:pt>
                <c:pt idx="6">
                  <c:v>7 år</c:v>
                </c:pt>
                <c:pt idx="7">
                  <c:v>8 år</c:v>
                </c:pt>
                <c:pt idx="8">
                  <c:v>9 år</c:v>
                </c:pt>
                <c:pt idx="9">
                  <c:v>10 år</c:v>
                </c:pt>
                <c:pt idx="10">
                  <c:v>&gt;10 år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 3.4j'!$B$13:$M$13</c15:sqref>
                  </c15:fullRef>
                </c:ext>
              </c:extLst>
              <c:f>'F 3.4j'!$B$13:$L$13</c:f>
              <c:numCache>
                <c:formatCode>_-* #\ ##0_-;\-* #\ ##0_-;_-* "-"??_-;_-@_-</c:formatCode>
                <c:ptCount val="11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14</c:v>
                </c:pt>
                <c:pt idx="5">
                  <c:v>40</c:v>
                </c:pt>
                <c:pt idx="6">
                  <c:v>50</c:v>
                </c:pt>
                <c:pt idx="7">
                  <c:v>104</c:v>
                </c:pt>
                <c:pt idx="8">
                  <c:v>109</c:v>
                </c:pt>
                <c:pt idx="9">
                  <c:v>140</c:v>
                </c:pt>
                <c:pt idx="10">
                  <c:v>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D05-4E09-ABD1-26F6090E3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6569056"/>
        <c:axId val="1506570496"/>
      </c:barChart>
      <c:catAx>
        <c:axId val="150656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06570496"/>
        <c:crosses val="autoZero"/>
        <c:auto val="1"/>
        <c:lblAlgn val="ctr"/>
        <c:lblOffset val="100"/>
        <c:noMultiLvlLbl val="0"/>
      </c:catAx>
      <c:valAx>
        <c:axId val="1506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0656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1"/>
          <c:tx>
            <c:strRef>
              <c:f>'F 3.4k'!$C$5</c:f>
              <c:strCache>
                <c:ptCount val="1"/>
                <c:pt idx="0">
                  <c:v>Ikke disputert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B7-4CD0-AE3D-DC47549958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B7-4CD0-AE3D-DC47549958C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B7-4CD0-AE3D-DC47549958C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B7-4CD0-AE3D-DC47549958C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0B7-4CD0-AE3D-DC47549958C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0B7-4CD0-AE3D-DC47549958C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0B7-4CD0-AE3D-DC47549958C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0B7-4CD0-AE3D-DC47549958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 3.4k'!$A$6:$A$13</c:f>
              <c:strCache>
                <c:ptCount val="8"/>
                <c:pt idx="0">
                  <c:v>Universiteter og høgskoler</c:v>
                </c:pt>
                <c:pt idx="1">
                  <c:v>Helseforetak</c:v>
                </c:pt>
                <c:pt idx="2">
                  <c:v>Instituttsektoren</c:v>
                </c:pt>
                <c:pt idx="3">
                  <c:v>Andre næringer</c:v>
                </c:pt>
                <c:pt idx="4">
                  <c:v>Off.adm. mv.</c:v>
                </c:pt>
                <c:pt idx="5">
                  <c:v>Undervisning</c:v>
                </c:pt>
                <c:pt idx="6">
                  <c:v>Helsetjenester</c:v>
                </c:pt>
                <c:pt idx="7">
                  <c:v>Ukjent</c:v>
                </c:pt>
              </c:strCache>
            </c:strRef>
          </c:cat>
          <c:val>
            <c:numRef>
              <c:f>'F 3.4k'!$C$6:$C$13</c:f>
              <c:numCache>
                <c:formatCode>_-* #\ ##0_-;\-* #\ ##0_-;_-* "-"??_-;_-@_-</c:formatCode>
                <c:ptCount val="8"/>
                <c:pt idx="0">
                  <c:v>676</c:v>
                </c:pt>
                <c:pt idx="1">
                  <c:v>203</c:v>
                </c:pt>
                <c:pt idx="2">
                  <c:v>156</c:v>
                </c:pt>
                <c:pt idx="3">
                  <c:v>877</c:v>
                </c:pt>
                <c:pt idx="4">
                  <c:v>252</c:v>
                </c:pt>
                <c:pt idx="5">
                  <c:v>231</c:v>
                </c:pt>
                <c:pt idx="6">
                  <c:v>406</c:v>
                </c:pt>
                <c:pt idx="7">
                  <c:v>1371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B7-4CD0-AE3D-DC47549958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 3.4k'!$B$5</c15:sqref>
                        </c15:formulaRef>
                      </c:ext>
                    </c:extLst>
                    <c:strCache>
                      <c:ptCount val="1"/>
                      <c:pt idx="0">
                        <c:v>Avlagt doktorgrad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00B7-4CD0-AE3D-DC47549958C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00B7-4CD0-AE3D-DC47549958CC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00B7-4CD0-AE3D-DC47549958CC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00B7-4CD0-AE3D-DC47549958CC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00B7-4CD0-AE3D-DC47549958CC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00B7-4CD0-AE3D-DC47549958CC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00B7-4CD0-AE3D-DC47549958CC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00B7-4CD0-AE3D-DC47549958C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b-NO"/>
                    </a:p>
                  </c:tx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 3.4k'!$A$6:$A$13</c15:sqref>
                        </c15:formulaRef>
                      </c:ext>
                    </c:extLst>
                    <c:strCache>
                      <c:ptCount val="8"/>
                      <c:pt idx="0">
                        <c:v>Universiteter og høgskoler</c:v>
                      </c:pt>
                      <c:pt idx="1">
                        <c:v>Helseforetak</c:v>
                      </c:pt>
                      <c:pt idx="2">
                        <c:v>Instituttsektoren</c:v>
                      </c:pt>
                      <c:pt idx="3">
                        <c:v>Andre næringer</c:v>
                      </c:pt>
                      <c:pt idx="4">
                        <c:v>Off.adm. mv.</c:v>
                      </c:pt>
                      <c:pt idx="5">
                        <c:v>Undervisning</c:v>
                      </c:pt>
                      <c:pt idx="6">
                        <c:v>Helsetjenester</c:v>
                      </c:pt>
                      <c:pt idx="7">
                        <c:v>Ukjent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 3.4k'!$B$6:$B$13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8"/>
                      <c:pt idx="0">
                        <c:v>4401</c:v>
                      </c:pt>
                      <c:pt idx="1">
                        <c:v>1633</c:v>
                      </c:pt>
                      <c:pt idx="2">
                        <c:v>1650</c:v>
                      </c:pt>
                      <c:pt idx="3">
                        <c:v>2492</c:v>
                      </c:pt>
                      <c:pt idx="4">
                        <c:v>532</c:v>
                      </c:pt>
                      <c:pt idx="5">
                        <c:v>295</c:v>
                      </c:pt>
                      <c:pt idx="6">
                        <c:v>1123</c:v>
                      </c:pt>
                      <c:pt idx="7">
                        <c:v>2793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1-00B7-4CD0-AE3D-DC47549958CC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211111111111122E-2"/>
          <c:y val="8.5674603174603181E-2"/>
          <c:w val="0.8215438499977078"/>
          <c:h val="0.631309463341248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 3.1g'!$C$3</c:f>
              <c:strCache>
                <c:ptCount val="1"/>
                <c:pt idx="0">
                  <c:v>Forskere/ faglig personale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'F 3.1g'!$A$4:$B$12</c:f>
              <c:multiLvlStrCache>
                <c:ptCount val="9"/>
                <c:lvl>
                  <c:pt idx="0">
                    <c:v>1970</c:v>
                  </c:pt>
                  <c:pt idx="1">
                    <c:v>1995</c:v>
                  </c:pt>
                  <c:pt idx="2">
                    <c:v>2021</c:v>
                  </c:pt>
                  <c:pt idx="3">
                    <c:v>1970</c:v>
                  </c:pt>
                  <c:pt idx="4">
                    <c:v>1995</c:v>
                  </c:pt>
                  <c:pt idx="5">
                    <c:v>2021</c:v>
                  </c:pt>
                  <c:pt idx="6">
                    <c:v>1970</c:v>
                  </c:pt>
                  <c:pt idx="7">
                    <c:v>1995</c:v>
                  </c:pt>
                  <c:pt idx="8">
                    <c:v>2021</c:v>
                  </c:pt>
                </c:lvl>
                <c:lvl>
                  <c:pt idx="0">
                    <c:v>Næringslivet</c:v>
                  </c:pt>
                  <c:pt idx="3">
                    <c:v>Instituttsektoren</c:v>
                  </c:pt>
                  <c:pt idx="6">
                    <c:v>Univ. og høgskolesektoren</c:v>
                  </c:pt>
                </c:lvl>
              </c:multiLvlStrCache>
            </c:multiLvlStrRef>
          </c:cat>
          <c:val>
            <c:numRef>
              <c:f>'F 3.1g'!$C$4:$C$12</c:f>
              <c:numCache>
                <c:formatCode>#,##0</c:formatCode>
                <c:ptCount val="9"/>
                <c:pt idx="0">
                  <c:v>1314</c:v>
                </c:pt>
                <c:pt idx="1">
                  <c:v>8012</c:v>
                </c:pt>
                <c:pt idx="2">
                  <c:v>27122</c:v>
                </c:pt>
                <c:pt idx="3">
                  <c:v>2366</c:v>
                </c:pt>
                <c:pt idx="4">
                  <c:v>6048</c:v>
                </c:pt>
                <c:pt idx="5">
                  <c:v>9061</c:v>
                </c:pt>
                <c:pt idx="6">
                  <c:v>4105</c:v>
                </c:pt>
                <c:pt idx="7">
                  <c:v>12652</c:v>
                </c:pt>
                <c:pt idx="8">
                  <c:v>30715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FF-4B00-9EB0-52E45C84135E}"/>
            </c:ext>
          </c:extLst>
        </c:ser>
        <c:ser>
          <c:idx val="1"/>
          <c:order val="1"/>
          <c:tx>
            <c:strRef>
              <c:f>'F 3.1g'!$D$3</c:f>
              <c:strCache>
                <c:ptCount val="1"/>
                <c:pt idx="0">
                  <c:v>Teknisk-administrativt personale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 3.1g'!$A$4:$B$12</c:f>
              <c:multiLvlStrCache>
                <c:ptCount val="9"/>
                <c:lvl>
                  <c:pt idx="0">
                    <c:v>1970</c:v>
                  </c:pt>
                  <c:pt idx="1">
                    <c:v>1995</c:v>
                  </c:pt>
                  <c:pt idx="2">
                    <c:v>2021</c:v>
                  </c:pt>
                  <c:pt idx="3">
                    <c:v>1970</c:v>
                  </c:pt>
                  <c:pt idx="4">
                    <c:v>1995</c:v>
                  </c:pt>
                  <c:pt idx="5">
                    <c:v>2021</c:v>
                  </c:pt>
                  <c:pt idx="6">
                    <c:v>1970</c:v>
                  </c:pt>
                  <c:pt idx="7">
                    <c:v>1995</c:v>
                  </c:pt>
                  <c:pt idx="8">
                    <c:v>2021</c:v>
                  </c:pt>
                </c:lvl>
                <c:lvl>
                  <c:pt idx="0">
                    <c:v>Næringslivet</c:v>
                  </c:pt>
                  <c:pt idx="3">
                    <c:v>Instituttsektoren</c:v>
                  </c:pt>
                  <c:pt idx="6">
                    <c:v>Univ. og høgskolesektoren</c:v>
                  </c:pt>
                </c:lvl>
              </c:multiLvlStrCache>
            </c:multiLvlStrRef>
          </c:cat>
          <c:val>
            <c:numRef>
              <c:f>'F 3.1g'!$D$4:$D$12</c:f>
              <c:numCache>
                <c:formatCode>#,##0</c:formatCode>
                <c:ptCount val="9"/>
                <c:pt idx="0">
                  <c:v>3196</c:v>
                </c:pt>
                <c:pt idx="1">
                  <c:v>4619</c:v>
                </c:pt>
                <c:pt idx="2">
                  <c:v>12460</c:v>
                </c:pt>
                <c:pt idx="3">
                  <c:v>3282</c:v>
                </c:pt>
                <c:pt idx="4">
                  <c:v>4044</c:v>
                </c:pt>
                <c:pt idx="5">
                  <c:v>4959</c:v>
                </c:pt>
                <c:pt idx="6">
                  <c:v>2714</c:v>
                </c:pt>
                <c:pt idx="7">
                  <c:v>5540</c:v>
                </c:pt>
                <c:pt idx="8">
                  <c:v>9924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FF-4B00-9EB0-52E45C841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5429744"/>
        <c:axId val="450864896"/>
      </c:barChart>
      <c:catAx>
        <c:axId val="61542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0864896"/>
        <c:crosses val="autoZero"/>
        <c:auto val="1"/>
        <c:lblAlgn val="ctr"/>
        <c:lblOffset val="100"/>
        <c:noMultiLvlLbl val="0"/>
      </c:catAx>
      <c:valAx>
        <c:axId val="45086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1.0854700854700855E-2"/>
              <c:y val="3.649999999999992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1542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3381452318461"/>
          <c:y val="0.10820513784225659"/>
          <c:w val="0.85921062992125985"/>
          <c:h val="0.543623809523809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 3.1h'!$B$3</c:f>
              <c:strCache>
                <c:ptCount val="1"/>
                <c:pt idx="0">
                  <c:v>Forskere med
doktorgrad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 3.1h'!$A$4:$A$7</c:f>
              <c:strCache>
                <c:ptCount val="4"/>
                <c:pt idx="0">
                  <c:v>Næringslivet</c:v>
                </c:pt>
                <c:pt idx="1">
                  <c:v>Institutt-
sektoren</c:v>
                </c:pt>
                <c:pt idx="2">
                  <c:v>Universiteter
og høgskoler</c:v>
                </c:pt>
                <c:pt idx="3">
                  <c:v>Helse-
foretakene</c:v>
                </c:pt>
              </c:strCache>
            </c:strRef>
          </c:cat>
          <c:val>
            <c:numRef>
              <c:f>'F 3.1h'!$B$4:$B$7</c:f>
              <c:numCache>
                <c:formatCode>#,##0</c:formatCode>
                <c:ptCount val="4"/>
                <c:pt idx="0">
                  <c:v>2704</c:v>
                </c:pt>
                <c:pt idx="1">
                  <c:v>4828</c:v>
                </c:pt>
                <c:pt idx="2">
                  <c:v>12838</c:v>
                </c:pt>
                <c:pt idx="3">
                  <c:v>2993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3-402B-9BA7-F8F2B0DADD4E}"/>
            </c:ext>
          </c:extLst>
        </c:ser>
        <c:ser>
          <c:idx val="1"/>
          <c:order val="1"/>
          <c:tx>
            <c:strRef>
              <c:f>'F 3.1h'!$C$3</c:f>
              <c:strCache>
                <c:ptCount val="1"/>
                <c:pt idx="0">
                  <c:v>Forskere uten
doktorgrad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 3.1h'!$A$4:$A$7</c:f>
              <c:strCache>
                <c:ptCount val="4"/>
                <c:pt idx="0">
                  <c:v>Næringslivet</c:v>
                </c:pt>
                <c:pt idx="1">
                  <c:v>Institutt-
sektoren</c:v>
                </c:pt>
                <c:pt idx="2">
                  <c:v>Universiteter
og høgskoler</c:v>
                </c:pt>
                <c:pt idx="3">
                  <c:v>Helse-
foretakene</c:v>
                </c:pt>
              </c:strCache>
            </c:strRef>
          </c:cat>
          <c:val>
            <c:numRef>
              <c:f>'F 3.1h'!$C$4:$C$7</c:f>
              <c:numCache>
                <c:formatCode>#,##0</c:formatCode>
                <c:ptCount val="4"/>
                <c:pt idx="0">
                  <c:v>24418</c:v>
                </c:pt>
                <c:pt idx="1">
                  <c:v>3086</c:v>
                </c:pt>
                <c:pt idx="2">
                  <c:v>13643</c:v>
                </c:pt>
                <c:pt idx="3">
                  <c:v>2389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E3-402B-9BA7-F8F2B0DADD4E}"/>
            </c:ext>
          </c:extLst>
        </c:ser>
        <c:ser>
          <c:idx val="2"/>
          <c:order val="2"/>
          <c:tx>
            <c:strRef>
              <c:f>'F 3.1h'!$D$3</c:f>
              <c:strCache>
                <c:ptCount val="1"/>
                <c:pt idx="0">
                  <c:v>Teknisk-administrativt
personale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 3.1h'!$A$4:$A$7</c:f>
              <c:strCache>
                <c:ptCount val="4"/>
                <c:pt idx="0">
                  <c:v>Næringslivet</c:v>
                </c:pt>
                <c:pt idx="1">
                  <c:v>Institutt-
sektoren</c:v>
                </c:pt>
                <c:pt idx="2">
                  <c:v>Universiteter
og høgskoler</c:v>
                </c:pt>
                <c:pt idx="3">
                  <c:v>Helse-
foretakene</c:v>
                </c:pt>
              </c:strCache>
            </c:strRef>
          </c:cat>
          <c:val>
            <c:numRef>
              <c:f>'F 3.1h'!$D$4:$D$7</c:f>
              <c:numCache>
                <c:formatCode>#,##0</c:formatCode>
                <c:ptCount val="4"/>
                <c:pt idx="0">
                  <c:v>12460</c:v>
                </c:pt>
                <c:pt idx="1">
                  <c:v>4227</c:v>
                </c:pt>
                <c:pt idx="2">
                  <c:v>8007</c:v>
                </c:pt>
                <c:pt idx="3">
                  <c:v>2649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E3-402B-9BA7-F8F2B0DAD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7306768"/>
        <c:axId val="732071312"/>
      </c:barChart>
      <c:catAx>
        <c:axId val="73730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071312"/>
        <c:crosses val="autoZero"/>
        <c:auto val="1"/>
        <c:lblAlgn val="ctr"/>
        <c:lblOffset val="100"/>
        <c:noMultiLvlLbl val="0"/>
      </c:catAx>
      <c:valAx>
        <c:axId val="73207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0"/>
              <c:y val="2.716629395072644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730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688757655293081E-2"/>
          <c:y val="0.85245277777777773"/>
          <c:w val="0.95540026246719156"/>
          <c:h val="0.134888492063492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 3.1i'!$A$5</c:f>
              <c:strCache>
                <c:ptCount val="1"/>
                <c:pt idx="0">
                  <c:v>Humaniora og kunstfag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'F 3.1i'!$B$3:$G$4</c:f>
              <c:multiLvlStrCache>
                <c:ptCount val="6"/>
                <c:lvl>
                  <c:pt idx="0">
                    <c:v>2021</c:v>
                  </c:pt>
                  <c:pt idx="1">
                    <c:v>2020</c:v>
                  </c:pt>
                  <c:pt idx="2">
                    <c:v>2010</c:v>
                  </c:pt>
                  <c:pt idx="3">
                    <c:v>2021</c:v>
                  </c:pt>
                  <c:pt idx="4">
                    <c:v>2020</c:v>
                  </c:pt>
                  <c:pt idx="5">
                    <c:v>2010</c:v>
                  </c:pt>
                </c:lvl>
                <c:lvl>
                  <c:pt idx="0">
                    <c:v>Univ. og høgskolesektor</c:v>
                  </c:pt>
                  <c:pt idx="3">
                    <c:v>Instituttsektor</c:v>
                  </c:pt>
                </c:lvl>
              </c:multiLvlStrCache>
            </c:multiLvlStrRef>
          </c:cat>
          <c:val>
            <c:numRef>
              <c:f>'F 3.1i'!$B$5:$G$5</c:f>
              <c:numCache>
                <c:formatCode>0%</c:formatCode>
                <c:ptCount val="6"/>
                <c:pt idx="0">
                  <c:v>0.12140252637062117</c:v>
                </c:pt>
                <c:pt idx="1">
                  <c:v>0.12331126722507431</c:v>
                </c:pt>
                <c:pt idx="2">
                  <c:v>0.1440188513607171</c:v>
                </c:pt>
                <c:pt idx="3">
                  <c:v>8.508994592208366E-2</c:v>
                </c:pt>
                <c:pt idx="4">
                  <c:v>8.4892897406989853E-2</c:v>
                </c:pt>
                <c:pt idx="5">
                  <c:v>7.7685151624984891E-2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B-4C9E-BD8A-3083FFACAB13}"/>
            </c:ext>
          </c:extLst>
        </c:ser>
        <c:ser>
          <c:idx val="1"/>
          <c:order val="1"/>
          <c:tx>
            <c:strRef>
              <c:f>'F 3.1i'!$A$6</c:f>
              <c:strCache>
                <c:ptCount val="1"/>
                <c:pt idx="0">
                  <c:v>Samfunnsvitenskap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 3.1i'!$B$3:$G$4</c:f>
              <c:multiLvlStrCache>
                <c:ptCount val="6"/>
                <c:lvl>
                  <c:pt idx="0">
                    <c:v>2021</c:v>
                  </c:pt>
                  <c:pt idx="1">
                    <c:v>2020</c:v>
                  </c:pt>
                  <c:pt idx="2">
                    <c:v>2010</c:v>
                  </c:pt>
                  <c:pt idx="3">
                    <c:v>2021</c:v>
                  </c:pt>
                  <c:pt idx="4">
                    <c:v>2020</c:v>
                  </c:pt>
                  <c:pt idx="5">
                    <c:v>2010</c:v>
                  </c:pt>
                </c:lvl>
                <c:lvl>
                  <c:pt idx="0">
                    <c:v>Univ. og høgskolesektor</c:v>
                  </c:pt>
                  <c:pt idx="3">
                    <c:v>Instituttsektor</c:v>
                  </c:pt>
                </c:lvl>
              </c:multiLvlStrCache>
            </c:multiLvlStrRef>
          </c:cat>
          <c:val>
            <c:numRef>
              <c:f>'F 3.1i'!$B$6:$G$6</c:f>
              <c:numCache>
                <c:formatCode>0%</c:formatCode>
                <c:ptCount val="6"/>
                <c:pt idx="0">
                  <c:v>0.32142857142857145</c:v>
                </c:pt>
                <c:pt idx="1">
                  <c:v>0.31744798703053229</c:v>
                </c:pt>
                <c:pt idx="2">
                  <c:v>0.26585963128956247</c:v>
                </c:pt>
                <c:pt idx="3">
                  <c:v>0.13431188610528638</c:v>
                </c:pt>
                <c:pt idx="4">
                  <c:v>0.1358511837655017</c:v>
                </c:pt>
                <c:pt idx="5">
                  <c:v>0.17711731303612421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8B-4C9E-BD8A-3083FFACAB13}"/>
            </c:ext>
          </c:extLst>
        </c:ser>
        <c:ser>
          <c:idx val="2"/>
          <c:order val="2"/>
          <c:tx>
            <c:strRef>
              <c:f>'F 3.1i'!$A$7</c:f>
              <c:strCache>
                <c:ptCount val="1"/>
                <c:pt idx="0">
                  <c:v>Matematikk og naturvitenskap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'F 3.1i'!$B$3:$G$4</c:f>
              <c:multiLvlStrCache>
                <c:ptCount val="6"/>
                <c:lvl>
                  <c:pt idx="0">
                    <c:v>2021</c:v>
                  </c:pt>
                  <c:pt idx="1">
                    <c:v>2020</c:v>
                  </c:pt>
                  <c:pt idx="2">
                    <c:v>2010</c:v>
                  </c:pt>
                  <c:pt idx="3">
                    <c:v>2021</c:v>
                  </c:pt>
                  <c:pt idx="4">
                    <c:v>2020</c:v>
                  </c:pt>
                  <c:pt idx="5">
                    <c:v>2010</c:v>
                  </c:pt>
                </c:lvl>
                <c:lvl>
                  <c:pt idx="0">
                    <c:v>Univ. og høgskolesektor</c:v>
                  </c:pt>
                  <c:pt idx="3">
                    <c:v>Instituttsektor</c:v>
                  </c:pt>
                </c:lvl>
              </c:multiLvlStrCache>
            </c:multiLvlStrRef>
          </c:cat>
          <c:val>
            <c:numRef>
              <c:f>'F 3.1i'!$B$7:$G$7</c:f>
              <c:numCache>
                <c:formatCode>0%</c:formatCode>
                <c:ptCount val="6"/>
                <c:pt idx="0">
                  <c:v>0.12986717020445371</c:v>
                </c:pt>
                <c:pt idx="1">
                  <c:v>0.13219400162118347</c:v>
                </c:pt>
                <c:pt idx="2">
                  <c:v>0.12960310493000046</c:v>
                </c:pt>
                <c:pt idx="3">
                  <c:v>0.16179229665599823</c:v>
                </c:pt>
                <c:pt idx="4">
                  <c:v>0.1600901916572717</c:v>
                </c:pt>
                <c:pt idx="5">
                  <c:v>0.1566992871813459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8B-4C9E-BD8A-3083FFACAB13}"/>
            </c:ext>
          </c:extLst>
        </c:ser>
        <c:ser>
          <c:idx val="3"/>
          <c:order val="3"/>
          <c:tx>
            <c:strRef>
              <c:f>'F 3.1i'!$A$8</c:f>
              <c:strCache>
                <c:ptCount val="1"/>
                <c:pt idx="0">
                  <c:v>Teknologi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'F 3.1i'!$B$3:$G$4</c:f>
              <c:multiLvlStrCache>
                <c:ptCount val="6"/>
                <c:lvl>
                  <c:pt idx="0">
                    <c:v>2021</c:v>
                  </c:pt>
                  <c:pt idx="1">
                    <c:v>2020</c:v>
                  </c:pt>
                  <c:pt idx="2">
                    <c:v>2010</c:v>
                  </c:pt>
                  <c:pt idx="3">
                    <c:v>2021</c:v>
                  </c:pt>
                  <c:pt idx="4">
                    <c:v>2020</c:v>
                  </c:pt>
                  <c:pt idx="5">
                    <c:v>2010</c:v>
                  </c:pt>
                </c:lvl>
                <c:lvl>
                  <c:pt idx="0">
                    <c:v>Univ. og høgskolesektor</c:v>
                  </c:pt>
                  <c:pt idx="3">
                    <c:v>Instituttsektor</c:v>
                  </c:pt>
                </c:lvl>
              </c:multiLvlStrCache>
            </c:multiLvlStrRef>
          </c:cat>
          <c:val>
            <c:numRef>
              <c:f>'F 3.1i'!$B$8:$G$8</c:f>
              <c:numCache>
                <c:formatCode>0%</c:formatCode>
                <c:ptCount val="6"/>
                <c:pt idx="0">
                  <c:v>0.11147284802708686</c:v>
                </c:pt>
                <c:pt idx="1">
                  <c:v>0.11155768711159146</c:v>
                </c:pt>
                <c:pt idx="2">
                  <c:v>0.13297601996026429</c:v>
                </c:pt>
                <c:pt idx="3">
                  <c:v>0.2898134863701578</c:v>
                </c:pt>
                <c:pt idx="4">
                  <c:v>0.28196166854565952</c:v>
                </c:pt>
                <c:pt idx="5">
                  <c:v>0.29249728162377675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8B-4C9E-BD8A-3083FFACAB13}"/>
            </c:ext>
          </c:extLst>
        </c:ser>
        <c:ser>
          <c:idx val="4"/>
          <c:order val="4"/>
          <c:tx>
            <c:strRef>
              <c:f>'F 3.1i'!$A$9</c:f>
              <c:strCache>
                <c:ptCount val="1"/>
                <c:pt idx="0">
                  <c:v>Medisin og helse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'F 3.1i'!$B$3:$G$4</c:f>
              <c:multiLvlStrCache>
                <c:ptCount val="6"/>
                <c:lvl>
                  <c:pt idx="0">
                    <c:v>2021</c:v>
                  </c:pt>
                  <c:pt idx="1">
                    <c:v>2020</c:v>
                  </c:pt>
                  <c:pt idx="2">
                    <c:v>2010</c:v>
                  </c:pt>
                  <c:pt idx="3">
                    <c:v>2021</c:v>
                  </c:pt>
                  <c:pt idx="4">
                    <c:v>2020</c:v>
                  </c:pt>
                  <c:pt idx="5">
                    <c:v>2010</c:v>
                  </c:pt>
                </c:lvl>
                <c:lvl>
                  <c:pt idx="0">
                    <c:v>Univ. og høgskolesektor</c:v>
                  </c:pt>
                  <c:pt idx="3">
                    <c:v>Instituttsektor</c:v>
                  </c:pt>
                </c:lvl>
              </c:multiLvlStrCache>
            </c:multiLvlStrRef>
          </c:cat>
          <c:val>
            <c:numRef>
              <c:f>'F 3.1i'!$B$9:$G$9</c:f>
              <c:numCache>
                <c:formatCode>0%</c:formatCode>
                <c:ptCount val="6"/>
                <c:pt idx="0">
                  <c:v>0.30023440552155228</c:v>
                </c:pt>
                <c:pt idx="1">
                  <c:v>0.3041745474196163</c:v>
                </c:pt>
                <c:pt idx="2">
                  <c:v>0.31354248486808667</c:v>
                </c:pt>
                <c:pt idx="3">
                  <c:v>0.20803443328550933</c:v>
                </c:pt>
                <c:pt idx="4">
                  <c:v>0.21499436302142053</c:v>
                </c:pt>
                <c:pt idx="5">
                  <c:v>0.14763803310378157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8B-4C9E-BD8A-3083FFACAB13}"/>
            </c:ext>
          </c:extLst>
        </c:ser>
        <c:ser>
          <c:idx val="5"/>
          <c:order val="5"/>
          <c:tx>
            <c:strRef>
              <c:f>'F 3.1i'!$A$10</c:f>
              <c:strCache>
                <c:ptCount val="1"/>
                <c:pt idx="0">
                  <c:v>Landbruk, fiskeri og veterinærmedisin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'F 3.1i'!$B$3:$G$4</c:f>
              <c:multiLvlStrCache>
                <c:ptCount val="6"/>
                <c:lvl>
                  <c:pt idx="0">
                    <c:v>2021</c:v>
                  </c:pt>
                  <c:pt idx="1">
                    <c:v>2020</c:v>
                  </c:pt>
                  <c:pt idx="2">
                    <c:v>2010</c:v>
                  </c:pt>
                  <c:pt idx="3">
                    <c:v>2021</c:v>
                  </c:pt>
                  <c:pt idx="4">
                    <c:v>2020</c:v>
                  </c:pt>
                  <c:pt idx="5">
                    <c:v>2010</c:v>
                  </c:pt>
                </c:lvl>
                <c:lvl>
                  <c:pt idx="0">
                    <c:v>Univ. og høgskolesektor</c:v>
                  </c:pt>
                  <c:pt idx="3">
                    <c:v>Instituttsektor</c:v>
                  </c:pt>
                </c:lvl>
              </c:multiLvlStrCache>
            </c:multiLvlStrRef>
          </c:cat>
          <c:val>
            <c:numRef>
              <c:f>'F 3.1i'!$B$10:$G$10</c:f>
              <c:numCache>
                <c:formatCode>0%</c:formatCode>
                <c:ptCount val="6"/>
                <c:pt idx="0">
                  <c:v>1.5594478447714546E-2</c:v>
                </c:pt>
                <c:pt idx="1">
                  <c:v>1.1314509592002161E-2</c:v>
                </c:pt>
                <c:pt idx="2">
                  <c:v>1.3999907591369034E-2</c:v>
                </c:pt>
                <c:pt idx="3">
                  <c:v>0.12095795166096457</c:v>
                </c:pt>
                <c:pt idx="4">
                  <c:v>0.12220969560315671</c:v>
                </c:pt>
                <c:pt idx="5">
                  <c:v>0.14836293342998672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8B-4C9E-BD8A-3083FFACA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763375"/>
        <c:axId val="157774895"/>
      </c:barChart>
      <c:catAx>
        <c:axId val="1577633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7774895"/>
        <c:crosses val="autoZero"/>
        <c:auto val="1"/>
        <c:lblAlgn val="ctr"/>
        <c:lblOffset val="100"/>
        <c:noMultiLvlLbl val="0"/>
      </c:catAx>
      <c:valAx>
        <c:axId val="157774895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7763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548716</xdr:colOff>
      <xdr:row>16</xdr:row>
      <xdr:rowOff>22860</xdr:rowOff>
    </xdr:from>
    <xdr:to>
      <xdr:col>22</xdr:col>
      <xdr:colOff>629585</xdr:colOff>
      <xdr:row>55</xdr:row>
      <xdr:rowOff>124661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BCA97C94-1F4F-5EB4-FDC3-6AD9012A9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40616" y="2948940"/>
          <a:ext cx="6565489" cy="7234121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0.7739</cdr:x>
      <cdr:y>0.23432</cdr:y>
    </cdr:from>
    <cdr:to>
      <cdr:x>0.88457</cdr:x>
      <cdr:y>0.31908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2FDBA505-3FFB-4D3F-A9C1-AAC43D25B8FA}"/>
            </a:ext>
          </a:extLst>
        </cdr:cNvPr>
        <cdr:cNvSpPr txBox="1"/>
      </cdr:nvSpPr>
      <cdr:spPr>
        <a:xfrm xmlns:a="http://schemas.openxmlformats.org/drawingml/2006/main">
          <a:off x="4385476" y="759189"/>
          <a:ext cx="627134" cy="2746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000">
              <a:latin typeface="Source Sans Pro" panose="020B0503030403020204" pitchFamily="34" charset="0"/>
            </a:rPr>
            <a:t>64 %</a:t>
          </a:r>
        </a:p>
      </cdr:txBody>
    </cdr:sp>
  </cdr:relSizeAnchor>
  <cdr:relSizeAnchor xmlns:cdr="http://schemas.openxmlformats.org/drawingml/2006/chartDrawing">
    <cdr:from>
      <cdr:x>0.49942</cdr:x>
      <cdr:y>0.62144</cdr:y>
    </cdr:from>
    <cdr:to>
      <cdr:x>0.61009</cdr:x>
      <cdr:y>0.7062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2CC41468-7D48-4058-83BA-EDE7BEEF8EC1}"/>
            </a:ext>
          </a:extLst>
        </cdr:cNvPr>
        <cdr:cNvSpPr txBox="1"/>
      </cdr:nvSpPr>
      <cdr:spPr>
        <a:xfrm xmlns:a="http://schemas.openxmlformats.org/drawingml/2006/main">
          <a:off x="2830048" y="2013458"/>
          <a:ext cx="627134" cy="274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000">
              <a:latin typeface="Source Sans Pro" panose="020B0503030403020204" pitchFamily="34" charset="0"/>
            </a:rPr>
            <a:t>64 %</a:t>
          </a:r>
        </a:p>
      </cdr:txBody>
    </cdr:sp>
  </cdr:relSizeAnchor>
  <cdr:relSizeAnchor xmlns:cdr="http://schemas.openxmlformats.org/drawingml/2006/chartDrawing">
    <cdr:from>
      <cdr:x>0.54983</cdr:x>
      <cdr:y>0.48549</cdr:y>
    </cdr:from>
    <cdr:to>
      <cdr:x>0.6605</cdr:x>
      <cdr:y>0.57025</cdr:y>
    </cdr:to>
    <cdr:sp macro="" textlink="">
      <cdr:nvSpPr>
        <cdr:cNvPr id="4" name="TekstSylinder 1">
          <a:extLst xmlns:a="http://schemas.openxmlformats.org/drawingml/2006/main">
            <a:ext uri="{FF2B5EF4-FFF2-40B4-BE49-F238E27FC236}">
              <a16:creationId xmlns:a16="http://schemas.microsoft.com/office/drawing/2014/main" id="{2CC41468-7D48-4058-83BA-EDE7BEEF8EC1}"/>
            </a:ext>
          </a:extLst>
        </cdr:cNvPr>
        <cdr:cNvSpPr txBox="1"/>
      </cdr:nvSpPr>
      <cdr:spPr>
        <a:xfrm xmlns:a="http://schemas.openxmlformats.org/drawingml/2006/main">
          <a:off x="3115739" y="1572981"/>
          <a:ext cx="627133" cy="2746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000">
              <a:latin typeface="Source Sans Pro" panose="020B0503030403020204" pitchFamily="34" charset="0"/>
            </a:rPr>
            <a:t>77 </a:t>
          </a:r>
          <a:r>
            <a:rPr lang="nb-NO" sz="1000"/>
            <a:t>%</a:t>
          </a:r>
        </a:p>
      </cdr:txBody>
    </cdr:sp>
  </cdr:relSizeAnchor>
  <cdr:relSizeAnchor xmlns:cdr="http://schemas.openxmlformats.org/drawingml/2006/chartDrawing">
    <cdr:from>
      <cdr:x>0.5529</cdr:x>
      <cdr:y>0.36332</cdr:y>
    </cdr:from>
    <cdr:to>
      <cdr:x>0.66357</cdr:x>
      <cdr:y>0.44808</cdr:y>
    </cdr:to>
    <cdr:sp macro="" textlink="">
      <cdr:nvSpPr>
        <cdr:cNvPr id="5" name="TekstSylinder 1">
          <a:extLst xmlns:a="http://schemas.openxmlformats.org/drawingml/2006/main">
            <a:ext uri="{FF2B5EF4-FFF2-40B4-BE49-F238E27FC236}">
              <a16:creationId xmlns:a16="http://schemas.microsoft.com/office/drawing/2014/main" id="{2CC41468-7D48-4058-83BA-EDE7BEEF8EC1}"/>
            </a:ext>
          </a:extLst>
        </cdr:cNvPr>
        <cdr:cNvSpPr txBox="1"/>
      </cdr:nvSpPr>
      <cdr:spPr>
        <a:xfrm xmlns:a="http://schemas.openxmlformats.org/drawingml/2006/main">
          <a:off x="3133130" y="1177149"/>
          <a:ext cx="627134" cy="2746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000">
              <a:latin typeface="Source Sans Pro" panose="020B0503030403020204" pitchFamily="34" charset="0"/>
            </a:rPr>
            <a:t>52 %</a:t>
          </a:r>
        </a:p>
      </cdr:txBody>
    </cdr:sp>
  </cdr:relSizeAnchor>
  <cdr:relSizeAnchor xmlns:cdr="http://schemas.openxmlformats.org/drawingml/2006/chartDrawing">
    <cdr:from>
      <cdr:x>0.79843</cdr:x>
      <cdr:y>0.74858</cdr:y>
    </cdr:from>
    <cdr:to>
      <cdr:x>0.9091</cdr:x>
      <cdr:y>0.83334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2CC41468-7D48-4058-83BA-EDE7BEEF8EC1}"/>
            </a:ext>
          </a:extLst>
        </cdr:cNvPr>
        <cdr:cNvSpPr txBox="1"/>
      </cdr:nvSpPr>
      <cdr:spPr>
        <a:xfrm xmlns:a="http://schemas.openxmlformats.org/drawingml/2006/main">
          <a:off x="4524485" y="2425391"/>
          <a:ext cx="627134" cy="274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000">
              <a:latin typeface="Source Sans Pro" panose="020B0503030403020204" pitchFamily="34" charset="0"/>
            </a:rPr>
            <a:t>48 %</a:t>
          </a:r>
        </a:p>
      </cdr:txBody>
    </cdr:sp>
  </cdr:relSizeAnchor>
  <cdr:relSizeAnchor xmlns:cdr="http://schemas.openxmlformats.org/drawingml/2006/chartDrawing">
    <cdr:from>
      <cdr:x>0.54886</cdr:x>
      <cdr:y>0.87865</cdr:y>
    </cdr:from>
    <cdr:to>
      <cdr:x>0.65953</cdr:x>
      <cdr:y>0.96341</cdr:y>
    </cdr:to>
    <cdr:sp macro="" textlink="">
      <cdr:nvSpPr>
        <cdr:cNvPr id="7" name="TekstSylinder 1">
          <a:extLst xmlns:a="http://schemas.openxmlformats.org/drawingml/2006/main">
            <a:ext uri="{FF2B5EF4-FFF2-40B4-BE49-F238E27FC236}">
              <a16:creationId xmlns:a16="http://schemas.microsoft.com/office/drawing/2014/main" id="{2CC41468-7D48-4058-83BA-EDE7BEEF8EC1}"/>
            </a:ext>
          </a:extLst>
        </cdr:cNvPr>
        <cdr:cNvSpPr txBox="1"/>
      </cdr:nvSpPr>
      <cdr:spPr>
        <a:xfrm xmlns:a="http://schemas.openxmlformats.org/drawingml/2006/main">
          <a:off x="3110222" y="2846818"/>
          <a:ext cx="627134" cy="2746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000">
              <a:latin typeface="Source Sans Pro" panose="020B0503030403020204" pitchFamily="34" charset="0"/>
            </a:rPr>
            <a:t>34 %</a:t>
          </a:r>
        </a:p>
      </cdr:txBody>
    </cdr:sp>
  </cdr:relSizeAnchor>
  <cdr:relSizeAnchor xmlns:cdr="http://schemas.openxmlformats.org/drawingml/2006/chartDrawing">
    <cdr:from>
      <cdr:x>0.3401</cdr:x>
      <cdr:y>0.05978</cdr:y>
    </cdr:from>
    <cdr:to>
      <cdr:x>0.43198</cdr:x>
      <cdr:y>0.12445</cdr:y>
    </cdr:to>
    <cdr:sp macro="" textlink="">
      <cdr:nvSpPr>
        <cdr:cNvPr id="8" name="TekstSylinder 1">
          <a:extLst xmlns:a="http://schemas.openxmlformats.org/drawingml/2006/main">
            <a:ext uri="{FF2B5EF4-FFF2-40B4-BE49-F238E27FC236}">
              <a16:creationId xmlns:a16="http://schemas.microsoft.com/office/drawing/2014/main" id="{1B6F3C70-EA47-C757-7BF8-6E8BE3D9E96F}"/>
            </a:ext>
          </a:extLst>
        </cdr:cNvPr>
        <cdr:cNvSpPr txBox="1"/>
      </cdr:nvSpPr>
      <cdr:spPr>
        <a:xfrm xmlns:a="http://schemas.openxmlformats.org/drawingml/2006/main">
          <a:off x="1927225" y="193675"/>
          <a:ext cx="5207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/>
            <a:t>Antall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638175</xdr:colOff>
      <xdr:row>2</xdr:row>
      <xdr:rowOff>66674</xdr:rowOff>
    </xdr:from>
    <xdr:to>
      <xdr:col>14</xdr:col>
      <xdr:colOff>147825</xdr:colOff>
      <xdr:row>17</xdr:row>
      <xdr:rowOff>180975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E951620-0E27-44D2-9378-010213A09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828675</xdr:colOff>
      <xdr:row>2</xdr:row>
      <xdr:rowOff>352424</xdr:rowOff>
    </xdr:from>
    <xdr:to>
      <xdr:col>13</xdr:col>
      <xdr:colOff>243075</xdr:colOff>
      <xdr:row>14</xdr:row>
      <xdr:rowOff>115799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ED4923A-3B4D-4B66-89CF-736ABFD2E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723899</xdr:colOff>
      <xdr:row>1</xdr:row>
      <xdr:rowOff>33336</xdr:rowOff>
    </xdr:from>
    <xdr:to>
      <xdr:col>16</xdr:col>
      <xdr:colOff>314324</xdr:colOff>
      <xdr:row>21</xdr:row>
      <xdr:rowOff>114299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392E5DD8-E6D4-F8CC-7690-DBFCA1690A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403225</xdr:colOff>
      <xdr:row>0</xdr:row>
      <xdr:rowOff>73025</xdr:rowOff>
    </xdr:from>
    <xdr:to>
      <xdr:col>15</xdr:col>
      <xdr:colOff>485775</xdr:colOff>
      <xdr:row>15</xdr:row>
      <xdr:rowOff>95250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315CC52-D846-4AC6-8119-3A1BA0266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761999</xdr:colOff>
      <xdr:row>3</xdr:row>
      <xdr:rowOff>0</xdr:rowOff>
    </xdr:from>
    <xdr:to>
      <xdr:col>15</xdr:col>
      <xdr:colOff>47624</xdr:colOff>
      <xdr:row>22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ECA04A7-8EA9-4F74-9D28-E62E0814C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351368</xdr:colOff>
      <xdr:row>4</xdr:row>
      <xdr:rowOff>156633</xdr:rowOff>
    </xdr:from>
    <xdr:to>
      <xdr:col>22</xdr:col>
      <xdr:colOff>745068</xdr:colOff>
      <xdr:row>25</xdr:row>
      <xdr:rowOff>152399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796E749-8BFB-4EA6-8896-B4F0DED53A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459316</xdr:colOff>
      <xdr:row>24</xdr:row>
      <xdr:rowOff>33866</xdr:rowOff>
    </xdr:from>
    <xdr:to>
      <xdr:col>20</xdr:col>
      <xdr:colOff>463549</xdr:colOff>
      <xdr:row>40</xdr:row>
      <xdr:rowOff>177800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E49A41D-7D51-48E1-98CB-143F36BB9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410632</xdr:colOff>
      <xdr:row>3</xdr:row>
      <xdr:rowOff>42333</xdr:rowOff>
    </xdr:from>
    <xdr:to>
      <xdr:col>20</xdr:col>
      <xdr:colOff>91017</xdr:colOff>
      <xdr:row>19</xdr:row>
      <xdr:rowOff>182033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9516DA5-250B-403D-B5ED-2BEA438DCE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600074</xdr:colOff>
      <xdr:row>17</xdr:row>
      <xdr:rowOff>15240</xdr:rowOff>
    </xdr:from>
    <xdr:to>
      <xdr:col>11</xdr:col>
      <xdr:colOff>504825</xdr:colOff>
      <xdr:row>36</xdr:row>
      <xdr:rowOff>57149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D31A5A7-2C7D-437C-A9CD-24110912E6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656167</xdr:colOff>
      <xdr:row>1</xdr:row>
      <xdr:rowOff>41910</xdr:rowOff>
    </xdr:from>
    <xdr:to>
      <xdr:col>18</xdr:col>
      <xdr:colOff>740833</xdr:colOff>
      <xdr:row>29</xdr:row>
      <xdr:rowOff>161925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82F6DF6-896E-4CAD-BC54-7FAD97D6C0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16</xdr:row>
      <xdr:rowOff>62229</xdr:rowOff>
    </xdr:from>
    <xdr:to>
      <xdr:col>9</xdr:col>
      <xdr:colOff>76070</xdr:colOff>
      <xdr:row>37</xdr:row>
      <xdr:rowOff>72619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64AE15B-AF45-405F-8F1C-7D73A7DB9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14</xdr:row>
      <xdr:rowOff>104775</xdr:rowOff>
    </xdr:from>
    <xdr:to>
      <xdr:col>8</xdr:col>
      <xdr:colOff>314325</xdr:colOff>
      <xdr:row>35</xdr:row>
      <xdr:rowOff>157162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03A3198-B7B2-4F6B-A214-E797F1F8D8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738189</xdr:colOff>
      <xdr:row>4</xdr:row>
      <xdr:rowOff>42860</xdr:rowOff>
    </xdr:from>
    <xdr:to>
      <xdr:col>16</xdr:col>
      <xdr:colOff>123825</xdr:colOff>
      <xdr:row>24</xdr:row>
      <xdr:rowOff>38099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D68733E-9778-4376-803A-905C906B22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3</xdr:row>
      <xdr:rowOff>161925</xdr:rowOff>
    </xdr:from>
    <xdr:to>
      <xdr:col>19</xdr:col>
      <xdr:colOff>316230</xdr:colOff>
      <xdr:row>18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4910850-8532-4BA2-9C5D-38787D414E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1005419</xdr:colOff>
      <xdr:row>10</xdr:row>
      <xdr:rowOff>95250</xdr:rowOff>
    </xdr:from>
    <xdr:to>
      <xdr:col>13</xdr:col>
      <xdr:colOff>412750</xdr:colOff>
      <xdr:row>31</xdr:row>
      <xdr:rowOff>74084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F21E4A8-1C58-486A-9B29-DAE2961465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33336</xdr:colOff>
      <xdr:row>12</xdr:row>
      <xdr:rowOff>52386</xdr:rowOff>
    </xdr:from>
    <xdr:to>
      <xdr:col>16</xdr:col>
      <xdr:colOff>238124</xdr:colOff>
      <xdr:row>26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6DB971D-4DA5-410A-ADBD-0F3C7A80C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233362</xdr:colOff>
      <xdr:row>12</xdr:row>
      <xdr:rowOff>23812</xdr:rowOff>
    </xdr:from>
    <xdr:to>
      <xdr:col>11</xdr:col>
      <xdr:colOff>400050</xdr:colOff>
      <xdr:row>25</xdr:row>
      <xdr:rowOff>142875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D776556-E569-4323-A4B5-5448AC80BF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</xdr:colOff>
      <xdr:row>3</xdr:row>
      <xdr:rowOff>100013</xdr:rowOff>
    </xdr:from>
    <xdr:to>
      <xdr:col>12</xdr:col>
      <xdr:colOff>323850</xdr:colOff>
      <xdr:row>16</xdr:row>
      <xdr:rowOff>95251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26764DA-A1AD-47D1-BD0C-CEB205F7EA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300037</xdr:colOff>
      <xdr:row>6</xdr:row>
      <xdr:rowOff>168592</xdr:rowOff>
    </xdr:from>
    <xdr:to>
      <xdr:col>19</xdr:col>
      <xdr:colOff>300037</xdr:colOff>
      <xdr:row>21</xdr:row>
      <xdr:rowOff>61912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5A4D3BE-37CC-4B9F-A154-9BEBC4AAFA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558165</xdr:colOff>
      <xdr:row>2</xdr:row>
      <xdr:rowOff>240030</xdr:rowOff>
    </xdr:from>
    <xdr:to>
      <xdr:col>9</xdr:col>
      <xdr:colOff>603885</xdr:colOff>
      <xdr:row>19</xdr:row>
      <xdr:rowOff>167640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3EB32B1-2108-4080-87E2-3007147222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9</xdr:row>
      <xdr:rowOff>100011</xdr:rowOff>
    </xdr:from>
    <xdr:to>
      <xdr:col>2</xdr:col>
      <xdr:colOff>1362076</xdr:colOff>
      <xdr:row>25</xdr:row>
      <xdr:rowOff>66674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6DF0D0F-A01E-4CE5-A451-CA6884C625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</xdr:colOff>
      <xdr:row>20</xdr:row>
      <xdr:rowOff>152400</xdr:rowOff>
    </xdr:from>
    <xdr:to>
      <xdr:col>10</xdr:col>
      <xdr:colOff>510410</xdr:colOff>
      <xdr:row>41</xdr:row>
      <xdr:rowOff>153900</xdr:rowOff>
    </xdr:to>
    <xdr:graphicFrame macro="">
      <xdr:nvGraphicFramePr>
        <xdr:cNvPr id="3" name="Diagram 3">
          <a:extLst>
            <a:ext uri="{FF2B5EF4-FFF2-40B4-BE49-F238E27FC236}">
              <a16:creationId xmlns:a16="http://schemas.microsoft.com/office/drawing/2014/main" id="{24CD2CD8-8610-4346-934F-DA8708983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134301</xdr:colOff>
      <xdr:row>29</xdr:row>
      <xdr:rowOff>145731</xdr:rowOff>
    </xdr:from>
    <xdr:to>
      <xdr:col>16</xdr:col>
      <xdr:colOff>558671</xdr:colOff>
      <xdr:row>47</xdr:row>
      <xdr:rowOff>56156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F51C108-CE48-463F-A998-A2B55F4C10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676275</xdr:colOff>
      <xdr:row>3</xdr:row>
      <xdr:rowOff>123825</xdr:rowOff>
    </xdr:from>
    <xdr:to>
      <xdr:col>13</xdr:col>
      <xdr:colOff>304355</xdr:colOff>
      <xdr:row>21</xdr:row>
      <xdr:rowOff>1865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C06E909-BE2F-4BFE-A8B4-65A613AC86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83445</xdr:colOff>
      <xdr:row>6</xdr:row>
      <xdr:rowOff>7740</xdr:rowOff>
    </xdr:from>
    <xdr:to>
      <xdr:col>15</xdr:col>
      <xdr:colOff>771525</xdr:colOff>
      <xdr:row>24</xdr:row>
      <xdr:rowOff>74294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AB0D7F4-4C42-4195-89C0-B7A8B8DD4D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740546</xdr:colOff>
      <xdr:row>13</xdr:row>
      <xdr:rowOff>20871</xdr:rowOff>
    </xdr:from>
    <xdr:to>
      <xdr:col>8</xdr:col>
      <xdr:colOff>129540</xdr:colOff>
      <xdr:row>34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BE0E07D-BA3C-4FAE-9904-5BD451115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246696</xdr:colOff>
      <xdr:row>4</xdr:row>
      <xdr:rowOff>289559</xdr:rowOff>
    </xdr:from>
    <xdr:to>
      <xdr:col>12</xdr:col>
      <xdr:colOff>653415</xdr:colOff>
      <xdr:row>28</xdr:row>
      <xdr:rowOff>167640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9A374AA-53CD-4736-8ADB-8C56BEFC54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160971</xdr:colOff>
      <xdr:row>5</xdr:row>
      <xdr:rowOff>54291</xdr:rowOff>
    </xdr:from>
    <xdr:to>
      <xdr:col>18</xdr:col>
      <xdr:colOff>468630</xdr:colOff>
      <xdr:row>26</xdr:row>
      <xdr:rowOff>38099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872AC56-EBC2-478D-949C-13CA71E62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213360</xdr:colOff>
      <xdr:row>5</xdr:row>
      <xdr:rowOff>103821</xdr:rowOff>
    </xdr:from>
    <xdr:to>
      <xdr:col>14</xdr:col>
      <xdr:colOff>652970</xdr:colOff>
      <xdr:row>22</xdr:row>
      <xdr:rowOff>179981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70B4488-C918-4D6D-AA10-26890F67D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224790</xdr:colOff>
      <xdr:row>2</xdr:row>
      <xdr:rowOff>130492</xdr:rowOff>
    </xdr:from>
    <xdr:to>
      <xdr:col>13</xdr:col>
      <xdr:colOff>739140</xdr:colOff>
      <xdr:row>22</xdr:row>
      <xdr:rowOff>139065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0E2BF36-5C1E-4567-A98D-1603B6B3AD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358139</xdr:colOff>
      <xdr:row>5</xdr:row>
      <xdr:rowOff>91439</xdr:rowOff>
    </xdr:from>
    <xdr:to>
      <xdr:col>13</xdr:col>
      <xdr:colOff>228154</xdr:colOff>
      <xdr:row>22</xdr:row>
      <xdr:rowOff>36154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AB28B37-0F93-469E-AF06-316D72D93C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115</xdr:row>
      <xdr:rowOff>133350</xdr:rowOff>
    </xdr:from>
    <xdr:to>
      <xdr:col>16</xdr:col>
      <xdr:colOff>626745</xdr:colOff>
      <xdr:row>142</xdr:row>
      <xdr:rowOff>15240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5C5A2C7-CC14-4A2D-98F4-0F198C5AA2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48577</xdr:colOff>
      <xdr:row>6</xdr:row>
      <xdr:rowOff>103821</xdr:rowOff>
    </xdr:from>
    <xdr:to>
      <xdr:col>14</xdr:col>
      <xdr:colOff>701040</xdr:colOff>
      <xdr:row>33</xdr:row>
      <xdr:rowOff>104775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2E604B0-5835-4265-8E87-EFC7994B8A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359352</xdr:colOff>
      <xdr:row>80</xdr:row>
      <xdr:rowOff>161059</xdr:rowOff>
    </xdr:from>
    <xdr:to>
      <xdr:col>11</xdr:col>
      <xdr:colOff>358907</xdr:colOff>
      <xdr:row>97</xdr:row>
      <xdr:rowOff>130539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059E553-0DF7-4753-9F9D-84C3C490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274319</xdr:colOff>
      <xdr:row>2</xdr:row>
      <xdr:rowOff>134301</xdr:rowOff>
    </xdr:from>
    <xdr:to>
      <xdr:col>14</xdr:col>
      <xdr:colOff>405765</xdr:colOff>
      <xdr:row>23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ADCF603-50D7-4F46-89A2-4C2FD5F7B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19</xdr:row>
      <xdr:rowOff>152400</xdr:rowOff>
    </xdr:from>
    <xdr:to>
      <xdr:col>8</xdr:col>
      <xdr:colOff>190463</xdr:colOff>
      <xdr:row>37</xdr:row>
      <xdr:rowOff>157667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378EDFA-9CE3-43EA-A52E-CA3EE6319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193357</xdr:colOff>
      <xdr:row>3</xdr:row>
      <xdr:rowOff>168592</xdr:rowOff>
    </xdr:from>
    <xdr:to>
      <xdr:col>16</xdr:col>
      <xdr:colOff>59055</xdr:colOff>
      <xdr:row>27</xdr:row>
      <xdr:rowOff>129540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93F8DFD-E6A7-4560-A0DF-5E5118B524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581975</xdr:colOff>
      <xdr:row>7</xdr:row>
      <xdr:rowOff>25716</xdr:rowOff>
    </xdr:from>
    <xdr:to>
      <xdr:col>20</xdr:col>
      <xdr:colOff>506730</xdr:colOff>
      <xdr:row>28</xdr:row>
      <xdr:rowOff>175259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A8FE4D7-6185-44F5-A46B-3F501C51B1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553401</xdr:colOff>
      <xdr:row>3</xdr:row>
      <xdr:rowOff>16191</xdr:rowOff>
    </xdr:from>
    <xdr:to>
      <xdr:col>15</xdr:col>
      <xdr:colOff>361950</xdr:colOff>
      <xdr:row>25</xdr:row>
      <xdr:rowOff>180974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403619D-7141-40FF-97BC-07C4BCFE74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117154</xdr:colOff>
      <xdr:row>11</xdr:row>
      <xdr:rowOff>20952</xdr:rowOff>
    </xdr:from>
    <xdr:to>
      <xdr:col>24</xdr:col>
      <xdr:colOff>150495</xdr:colOff>
      <xdr:row>33</xdr:row>
      <xdr:rowOff>83820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7E0973C-77A6-42CE-A620-71780D916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418144</xdr:colOff>
      <xdr:row>4</xdr:row>
      <xdr:rowOff>130488</xdr:rowOff>
    </xdr:from>
    <xdr:to>
      <xdr:col>19</xdr:col>
      <xdr:colOff>57149</xdr:colOff>
      <xdr:row>29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33FAF27-59D4-40BF-99CE-E127DE7CE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378141</xdr:colOff>
      <xdr:row>3</xdr:row>
      <xdr:rowOff>155257</xdr:rowOff>
    </xdr:from>
    <xdr:to>
      <xdr:col>11</xdr:col>
      <xdr:colOff>617220</xdr:colOff>
      <xdr:row>25</xdr:row>
      <xdr:rowOff>30480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26B8C90-507B-4FF3-957C-4D6DF848B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258125</xdr:colOff>
      <xdr:row>16</xdr:row>
      <xdr:rowOff>149540</xdr:rowOff>
    </xdr:from>
    <xdr:to>
      <xdr:col>19</xdr:col>
      <xdr:colOff>144779</xdr:colOff>
      <xdr:row>41</xdr:row>
      <xdr:rowOff>22859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6A04C79-C32B-446D-A8F7-B7FCA9BEDA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553402</xdr:colOff>
      <xdr:row>2</xdr:row>
      <xdr:rowOff>92392</xdr:rowOff>
    </xdr:from>
    <xdr:to>
      <xdr:col>11</xdr:col>
      <xdr:colOff>189102</xdr:colOff>
      <xdr:row>20</xdr:row>
      <xdr:rowOff>16152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F6F244D-4F94-4F8E-ACE5-9342A9E33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383856</xdr:colOff>
      <xdr:row>2</xdr:row>
      <xdr:rowOff>134301</xdr:rowOff>
    </xdr:from>
    <xdr:to>
      <xdr:col>12</xdr:col>
      <xdr:colOff>514350</xdr:colOff>
      <xdr:row>26</xdr:row>
      <xdr:rowOff>57149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94722F5-9AD0-42F8-94E3-C4467259AB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434340</xdr:colOff>
      <xdr:row>13</xdr:row>
      <xdr:rowOff>103820</xdr:rowOff>
    </xdr:from>
    <xdr:to>
      <xdr:col>18</xdr:col>
      <xdr:colOff>445770</xdr:colOff>
      <xdr:row>36</xdr:row>
      <xdr:rowOff>163830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2604532-4E04-4680-BCAC-05E6BD906D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</xdr:colOff>
      <xdr:row>8</xdr:row>
      <xdr:rowOff>70485</xdr:rowOff>
    </xdr:from>
    <xdr:to>
      <xdr:col>16</xdr:col>
      <xdr:colOff>600841</xdr:colOff>
      <xdr:row>30</xdr:row>
      <xdr:rowOff>158563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72BAB70-30AE-41F5-9A43-B49C697AF8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2</xdr:row>
      <xdr:rowOff>152399</xdr:rowOff>
    </xdr:from>
    <xdr:to>
      <xdr:col>20</xdr:col>
      <xdr:colOff>457199</xdr:colOff>
      <xdr:row>31</xdr:row>
      <xdr:rowOff>95249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69F7243-AFB8-44C8-A096-7B98CA5DBF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146685</xdr:colOff>
      <xdr:row>5</xdr:row>
      <xdr:rowOff>38100</xdr:rowOff>
    </xdr:from>
    <xdr:to>
      <xdr:col>18</xdr:col>
      <xdr:colOff>628650</xdr:colOff>
      <xdr:row>34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F77FF29-862B-4FB3-8872-B79FD93C4F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563880</xdr:colOff>
      <xdr:row>2</xdr:row>
      <xdr:rowOff>11430</xdr:rowOff>
    </xdr:from>
    <xdr:to>
      <xdr:col>13</xdr:col>
      <xdr:colOff>228600</xdr:colOff>
      <xdr:row>22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273034C-F9DF-477D-8E14-B5323197AF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676275</xdr:colOff>
      <xdr:row>2</xdr:row>
      <xdr:rowOff>42862</xdr:rowOff>
    </xdr:from>
    <xdr:to>
      <xdr:col>18</xdr:col>
      <xdr:colOff>66675</xdr:colOff>
      <xdr:row>29</xdr:row>
      <xdr:rowOff>171450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685D222-F9F4-4397-ADFF-53E1898B26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234315</xdr:colOff>
      <xdr:row>6</xdr:row>
      <xdr:rowOff>173355</xdr:rowOff>
    </xdr:from>
    <xdr:to>
      <xdr:col>12</xdr:col>
      <xdr:colOff>318135</xdr:colOff>
      <xdr:row>21</xdr:row>
      <xdr:rowOff>154305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6A591BF-F879-4DDC-8B02-93A4EF0EBB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274320</xdr:colOff>
      <xdr:row>3</xdr:row>
      <xdr:rowOff>7620</xdr:rowOff>
    </xdr:from>
    <xdr:to>
      <xdr:col>16</xdr:col>
      <xdr:colOff>645583</xdr:colOff>
      <xdr:row>27</xdr:row>
      <xdr:rowOff>33867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14D151A-7ED0-4375-A93A-C6526BB7F4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2924174</xdr:colOff>
      <xdr:row>13</xdr:row>
      <xdr:rowOff>4761</xdr:rowOff>
    </xdr:from>
    <xdr:to>
      <xdr:col>8</xdr:col>
      <xdr:colOff>238125</xdr:colOff>
      <xdr:row>33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C38FEF6-EA45-42CD-BAA3-CE5DE83AE4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533399</xdr:colOff>
      <xdr:row>3</xdr:row>
      <xdr:rowOff>180975</xdr:rowOff>
    </xdr:from>
    <xdr:to>
      <xdr:col>16</xdr:col>
      <xdr:colOff>200024</xdr:colOff>
      <xdr:row>24</xdr:row>
      <xdr:rowOff>100012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3BA4DF6-4924-46B7-8C9B-64ADF698A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3</xdr:row>
      <xdr:rowOff>61912</xdr:rowOff>
    </xdr:from>
    <xdr:to>
      <xdr:col>12</xdr:col>
      <xdr:colOff>228600</xdr:colOff>
      <xdr:row>17</xdr:row>
      <xdr:rowOff>138112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7C3161D-1E31-42AD-B31F-5FD687A1D8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411956</xdr:colOff>
      <xdr:row>4</xdr:row>
      <xdr:rowOff>23812</xdr:rowOff>
    </xdr:from>
    <xdr:to>
      <xdr:col>10</xdr:col>
      <xdr:colOff>350043</xdr:colOff>
      <xdr:row>18</xdr:row>
      <xdr:rowOff>100012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60B082F-D79C-4B00-82C3-8D4CF39306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0.77343</cdr:x>
      <cdr:y>0.01113</cdr:y>
    </cdr:from>
    <cdr:to>
      <cdr:x>1</cdr:x>
      <cdr:y>0.07568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96A59075-6ED5-D381-9E35-702F9D52956F}"/>
            </a:ext>
          </a:extLst>
        </cdr:cNvPr>
        <cdr:cNvSpPr txBox="1"/>
      </cdr:nvSpPr>
      <cdr:spPr>
        <a:xfrm xmlns:a="http://schemas.openxmlformats.org/drawingml/2006/main">
          <a:off x="5153025" y="47625"/>
          <a:ext cx="1509526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900"/>
            <a:t>FoU-årsverk per FoU-person</a:t>
          </a:r>
        </a:p>
      </cdr:txBody>
    </cdr:sp>
  </cdr:relSizeAnchor>
</c:userShapes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630009</xdr:colOff>
      <xdr:row>19</xdr:row>
      <xdr:rowOff>134029</xdr:rowOff>
    </xdr:from>
    <xdr:to>
      <xdr:col>17</xdr:col>
      <xdr:colOff>244928</xdr:colOff>
      <xdr:row>50</xdr:row>
      <xdr:rowOff>72117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8F0AE8D-E5FE-43F0-81E1-DADB86437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578642</xdr:colOff>
      <xdr:row>2</xdr:row>
      <xdr:rowOff>83343</xdr:rowOff>
    </xdr:from>
    <xdr:to>
      <xdr:col>11</xdr:col>
      <xdr:colOff>357186</xdr:colOff>
      <xdr:row>17</xdr:row>
      <xdr:rowOff>107156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11C35E-8A5F-4A5A-BC81-07F7C7ED48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424815</xdr:colOff>
      <xdr:row>20</xdr:row>
      <xdr:rowOff>173990</xdr:rowOff>
    </xdr:from>
    <xdr:to>
      <xdr:col>3</xdr:col>
      <xdr:colOff>1850260</xdr:colOff>
      <xdr:row>40</xdr:row>
      <xdr:rowOff>41910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40FE3F0A-BCA6-4884-A477-9AD40D1FD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0.91268</cdr:x>
      <cdr:y>0</cdr:y>
    </cdr:from>
    <cdr:to>
      <cdr:x>0.99866</cdr:x>
      <cdr:y>0.05709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2FF1C88-D09B-F940-594D-B65D3ABC278C}"/>
            </a:ext>
          </a:extLst>
        </cdr:cNvPr>
        <cdr:cNvSpPr txBox="1"/>
      </cdr:nvSpPr>
      <cdr:spPr>
        <a:xfrm xmlns:a="http://schemas.openxmlformats.org/drawingml/2006/main">
          <a:off x="5527675" y="0"/>
          <a:ext cx="5207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/>
            <a:t>Antall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8</xdr:row>
      <xdr:rowOff>120650</xdr:rowOff>
    </xdr:from>
    <xdr:to>
      <xdr:col>15</xdr:col>
      <xdr:colOff>504150</xdr:colOff>
      <xdr:row>25</xdr:row>
      <xdr:rowOff>122150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ECD0878-356D-4F14-9D50-3DE73F8B6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Indikatorrapporten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7FA3"/>
      </a:accent1>
      <a:accent2>
        <a:srgbClr val="FF5674"/>
      </a:accent2>
      <a:accent3>
        <a:srgbClr val="FED141"/>
      </a:accent3>
      <a:accent4>
        <a:srgbClr val="A4D233"/>
      </a:accent4>
      <a:accent5>
        <a:srgbClr val="0D5257"/>
      </a:accent5>
      <a:accent6>
        <a:srgbClr val="C7C9C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Indikatorrapporten">
    <a:dk1>
      <a:sysClr val="windowText" lastClr="000000"/>
    </a:dk1>
    <a:lt1>
      <a:srgbClr val="FFFFFF"/>
    </a:lt1>
    <a:dk2>
      <a:srgbClr val="000000"/>
    </a:dk2>
    <a:lt2>
      <a:srgbClr val="FFFFFF"/>
    </a:lt2>
    <a:accent1>
      <a:srgbClr val="007FA3"/>
    </a:accent1>
    <a:accent2>
      <a:srgbClr val="FF8674"/>
    </a:accent2>
    <a:accent3>
      <a:srgbClr val="FED141"/>
    </a:accent3>
    <a:accent4>
      <a:srgbClr val="A4D233"/>
    </a:accent4>
    <a:accent5>
      <a:srgbClr val="0D5257"/>
    </a:accent5>
    <a:accent6>
      <a:srgbClr val="C7C9C7"/>
    </a:accent6>
    <a:hlink>
      <a:srgbClr val="0563C1"/>
    </a:hlink>
    <a:folHlink>
      <a:srgbClr val="6F3B55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ublic.tableau.com/app/profile/forskningsr.det/viz/Ind2023Figur3_2a/Antall" TargetMode="External"/><Relationship Id="rId18" Type="http://schemas.openxmlformats.org/officeDocument/2006/relationships/hyperlink" Target="https://public.tableau.com/app/profile/forskningsr.det/viz/Ind2023Figur3_2f/Forskerefagligpersonale" TargetMode="External"/><Relationship Id="rId26" Type="http://schemas.openxmlformats.org/officeDocument/2006/relationships/hyperlink" Target="https://public.tableau.com/app/profile/forskningsr.det/viz/Ind2023Figur3_2n/Dashboard1" TargetMode="External"/><Relationship Id="rId39" Type="http://schemas.openxmlformats.org/officeDocument/2006/relationships/hyperlink" Target="https://public.tableau.com/app/profile/forskningsr.det/viz/Ind2023Figur3_3k/Dashboard1" TargetMode="External"/><Relationship Id="rId21" Type="http://schemas.openxmlformats.org/officeDocument/2006/relationships/hyperlink" Target="https://public.tableau.com/app/profile/forskningsr.det/viz/Ind2023Figur3_2i/Dashboard1" TargetMode="External"/><Relationship Id="rId34" Type="http://schemas.openxmlformats.org/officeDocument/2006/relationships/hyperlink" Target="https://public.tableau.com/app/profile/forskningsr.det/viz/Ind2023Figur3_4h/Dashboard1" TargetMode="External"/><Relationship Id="rId42" Type="http://schemas.openxmlformats.org/officeDocument/2006/relationships/hyperlink" Target="https://public.tableau.com/app/profile/forskningsr.det/viz/Ind2023Figur3_3s/Dashboard1" TargetMode="External"/><Relationship Id="rId7" Type="http://schemas.openxmlformats.org/officeDocument/2006/relationships/hyperlink" Target="https://public.tableau.com/app/profile/forskningsr.det/viz/Ind2023Figur3_1f/F_1_3f" TargetMode="External"/><Relationship Id="rId2" Type="http://schemas.openxmlformats.org/officeDocument/2006/relationships/hyperlink" Target="https://public.tableau.com/app/profile/forskningsr.det/viz/Ind2023Figur3_1a/F_3_1a" TargetMode="External"/><Relationship Id="rId16" Type="http://schemas.openxmlformats.org/officeDocument/2006/relationships/hyperlink" Target="https://public.tableau.com/app/profile/forskningsr.det/viz/Ind2023Figur3_2d/Dashboard1" TargetMode="External"/><Relationship Id="rId29" Type="http://schemas.openxmlformats.org/officeDocument/2006/relationships/hyperlink" Target="https://public.tableau.com/app/profile/forskningsr.det/viz/Ind2023Figur3_4c/Dashboard1" TargetMode="External"/><Relationship Id="rId1" Type="http://schemas.openxmlformats.org/officeDocument/2006/relationships/hyperlink" Target="https://public.tableau.com/app/profile/forskningsr.det/viz/Ind2023Figur3_1c/Dashboard1" TargetMode="External"/><Relationship Id="rId6" Type="http://schemas.openxmlformats.org/officeDocument/2006/relationships/hyperlink" Target="https://public.tableau.com/app/profile/forskningsr.det/viz/Ind2023Figur3_1e/Dashboard1" TargetMode="External"/><Relationship Id="rId11" Type="http://schemas.openxmlformats.org/officeDocument/2006/relationships/hyperlink" Target="https://public.tableau.com/app/profile/forskningsr.det/viz/Ind2023Figur3_1j/Dashboard1" TargetMode="External"/><Relationship Id="rId24" Type="http://schemas.openxmlformats.org/officeDocument/2006/relationships/hyperlink" Target="https://public.tableau.com/app/profile/forskningsr.det/viz/Ind2023Figur3_2l/Dashboard1" TargetMode="External"/><Relationship Id="rId32" Type="http://schemas.openxmlformats.org/officeDocument/2006/relationships/hyperlink" Target="https://public.tableau.com/app/profile/forskningsr.det/viz/Ind2023Figur3_4f/Dashboard1" TargetMode="External"/><Relationship Id="rId37" Type="http://schemas.openxmlformats.org/officeDocument/2006/relationships/hyperlink" Target="https://public.tableau.com/app/profile/forskningsr.det/viz/Ind2023Figur3_4k/Dashboard1" TargetMode="External"/><Relationship Id="rId40" Type="http://schemas.openxmlformats.org/officeDocument/2006/relationships/hyperlink" Target="https://public.tableau.com/app/profile/forskningsr.det/viz/Ind2023Figur3_3o/Dashboard1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public.tableau.com/app/profile/forskningsr.det/viz/Ind2023Figur3_1d/F_1_3d" TargetMode="External"/><Relationship Id="rId15" Type="http://schemas.openxmlformats.org/officeDocument/2006/relationships/hyperlink" Target="https://public.tableau.com/app/profile/forskningsr.det/viz/Ind2023Figur3_2c/Dashboard2" TargetMode="External"/><Relationship Id="rId23" Type="http://schemas.openxmlformats.org/officeDocument/2006/relationships/hyperlink" Target="https://public.tableau.com/app/profile/forskningsr.det/viz/Ind2023Figur3_2k/Totalt" TargetMode="External"/><Relationship Id="rId28" Type="http://schemas.openxmlformats.org/officeDocument/2006/relationships/hyperlink" Target="https://public.tableau.com/app/profile/forskningsr.det/viz/Ind2023Figur3_4b/Dashboard1" TargetMode="External"/><Relationship Id="rId36" Type="http://schemas.openxmlformats.org/officeDocument/2006/relationships/hyperlink" Target="https://public.tableau.com/app/profile/forskningsr.det/viz/Ind2023Figur3_4j/Dashboard1" TargetMode="External"/><Relationship Id="rId10" Type="http://schemas.openxmlformats.org/officeDocument/2006/relationships/hyperlink" Target="https://public.tableau.com/app/profile/forskningsr.det/viz/Ind2023Figur3_1i/F_3_1i" TargetMode="External"/><Relationship Id="rId19" Type="http://schemas.openxmlformats.org/officeDocument/2006/relationships/hyperlink" Target="https://public.tableau.com/app/profile/forskningsr.det/viz/Ind2023Figur3_2g/Universiteteroghgskoler" TargetMode="External"/><Relationship Id="rId31" Type="http://schemas.openxmlformats.org/officeDocument/2006/relationships/hyperlink" Target="https://public.tableau.com/app/profile/forskningsr.det/viz/Ind2023Figur3_4e/Dashboard1" TargetMode="External"/><Relationship Id="rId44" Type="http://schemas.openxmlformats.org/officeDocument/2006/relationships/hyperlink" Target="https://public.tableau.com/app/profile/forskningsr.det/viz/Ind2023Figur3_3b/Dashboard1" TargetMode="External"/><Relationship Id="rId4" Type="http://schemas.openxmlformats.org/officeDocument/2006/relationships/hyperlink" Target="https://public.tableau.com/app/profile/forskningsr.det/viz/Ind2023Figur3Signaturfigur/TotaleFoU-rsverkpersektor?publish=yes" TargetMode="External"/><Relationship Id="rId9" Type="http://schemas.openxmlformats.org/officeDocument/2006/relationships/hyperlink" Target="https://public.tableau.com/app/profile/forskningsr.det/viz/Ind2023Figur3_1h/Dashboard1" TargetMode="External"/><Relationship Id="rId14" Type="http://schemas.openxmlformats.org/officeDocument/2006/relationships/hyperlink" Target="https://public.tableau.com/app/profile/forskningsr.det/viz/Ind2023Figur3_2b/Antall" TargetMode="External"/><Relationship Id="rId22" Type="http://schemas.openxmlformats.org/officeDocument/2006/relationships/hyperlink" Target="https://public.tableau.com/app/profile/forskningsr.det/viz/Ind2023Figur3_2j/Dashboard1" TargetMode="External"/><Relationship Id="rId27" Type="http://schemas.openxmlformats.org/officeDocument/2006/relationships/hyperlink" Target="https://public.tableau.com/app/profile/forskningsr.det/viz/Ind2023Figur3_4a/Dashboard1" TargetMode="External"/><Relationship Id="rId30" Type="http://schemas.openxmlformats.org/officeDocument/2006/relationships/hyperlink" Target="https://public.tableau.com/app/profile/forskningsr.det/viz/Ind2023Figur3_4d/Dashboard1" TargetMode="External"/><Relationship Id="rId35" Type="http://schemas.openxmlformats.org/officeDocument/2006/relationships/hyperlink" Target="https://public.tableau.com/app/profile/forskningsr.det/viz/Ind2023Figur3_4i/Dashboard1" TargetMode="External"/><Relationship Id="rId43" Type="http://schemas.openxmlformats.org/officeDocument/2006/relationships/hyperlink" Target="https://public.tableau.com/app/profile/forskningsr.det/viz/Ind2023Figur3_3e/Dashboard1" TargetMode="External"/><Relationship Id="rId8" Type="http://schemas.openxmlformats.org/officeDocument/2006/relationships/hyperlink" Target="https://public.tableau.com/app/profile/forskningsr.det/viz/Ind2023Figur3_1g/F_3_1g" TargetMode="External"/><Relationship Id="rId3" Type="http://schemas.openxmlformats.org/officeDocument/2006/relationships/hyperlink" Target="https://public.tableau.com/app/profile/forskningsr.det/viz/Ind2023Figur3_1b/F_3_2b?publish=yes" TargetMode="External"/><Relationship Id="rId12" Type="http://schemas.openxmlformats.org/officeDocument/2006/relationships/hyperlink" Target="https://public.tableau.com/app/profile/forskningsr.det/viz/Ind2023Figur3_1k/Dashboard2" TargetMode="External"/><Relationship Id="rId17" Type="http://schemas.openxmlformats.org/officeDocument/2006/relationships/hyperlink" Target="https://public.tableau.com/app/profile/forskningsr.det/viz/Ind2023Figur3_2e/Dashboard1" TargetMode="External"/><Relationship Id="rId25" Type="http://schemas.openxmlformats.org/officeDocument/2006/relationships/hyperlink" Target="https://public.tableau.com/app/profile/forskningsr.det/viz/Ind2023Figur3_2m/Dashboard1" TargetMode="External"/><Relationship Id="rId33" Type="http://schemas.openxmlformats.org/officeDocument/2006/relationships/hyperlink" Target="https://public.tableau.com/app/profile/forskningsr.det/viz/Ind2023Figur3_4g/Dashboard1" TargetMode="External"/><Relationship Id="rId38" Type="http://schemas.openxmlformats.org/officeDocument/2006/relationships/hyperlink" Target="https://public.tableau.com/app/profile/forskningsr.det/viz/Ind2023Figur3_3h/Dashboard1" TargetMode="External"/><Relationship Id="rId20" Type="http://schemas.openxmlformats.org/officeDocument/2006/relationships/hyperlink" Target="https://public.tableau.com/app/profile/forskningsr.det/viz/Ind2023Figur3_2h/Antall" TargetMode="External"/><Relationship Id="rId41" Type="http://schemas.openxmlformats.org/officeDocument/2006/relationships/hyperlink" Target="https://public.tableau.com/app/profile/forskningsr.det/viz/Ind2023Figur3_3q/Antal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0.xml"/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http://www.ssb.no/statbank/sq/10009484/" TargetMode="Externa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1.xml"/><Relationship Id="rId2" Type="http://schemas.openxmlformats.org/officeDocument/2006/relationships/printerSettings" Target="../printerSettings/printerSettings31.bin"/><Relationship Id="rId1" Type="http://schemas.openxmlformats.org/officeDocument/2006/relationships/hyperlink" Target="https://www.ssb.no/statbank/sq/10072522" TargetMode="Externa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2.xml"/><Relationship Id="rId2" Type="http://schemas.openxmlformats.org/officeDocument/2006/relationships/printerSettings" Target="../printerSettings/printerSettings32.bin"/><Relationship Id="rId1" Type="http://schemas.openxmlformats.org/officeDocument/2006/relationships/hyperlink" Target="https://www.ssb.no/statbank/table/08725/tableViewLayout1/?loadedQueryId=10086873&amp;timeType=top&amp;timeValue=4" TargetMode="Externa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3.xml"/><Relationship Id="rId2" Type="http://schemas.openxmlformats.org/officeDocument/2006/relationships/printerSettings" Target="../printerSettings/printerSettings33.bin"/><Relationship Id="rId1" Type="http://schemas.openxmlformats.org/officeDocument/2006/relationships/hyperlink" Target="https://ec.europa.eu/eurostat/databrowser/view/EDUC_UOE_ENRT02__custom_7139219/default/table" TargetMode="Externa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4.xml"/><Relationship Id="rId2" Type="http://schemas.openxmlformats.org/officeDocument/2006/relationships/printerSettings" Target="../printerSettings/printerSettings34.bin"/><Relationship Id="rId1" Type="http://schemas.openxmlformats.org/officeDocument/2006/relationships/hyperlink" Target="https://www.ssb.no/statbank/sq/10086849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0.xml"/><Relationship Id="rId2" Type="http://schemas.openxmlformats.org/officeDocument/2006/relationships/printerSettings" Target="../printerSettings/printerSettings40.bin"/><Relationship Id="rId1" Type="http://schemas.openxmlformats.org/officeDocument/2006/relationships/hyperlink" Target="https://www.ssb.no/statbank/sq/10087209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3.xml"/><Relationship Id="rId2" Type="http://schemas.openxmlformats.org/officeDocument/2006/relationships/printerSettings" Target="../printerSettings/printerSettings43.bin"/><Relationship Id="rId1" Type="http://schemas.openxmlformats.org/officeDocument/2006/relationships/hyperlink" Target="https://www.ssb.no/statbank/table/04476/tableViewLayout1/?loadedQueryId=10087278&amp;timeType=top&amp;timeValue=5" TargetMode="Externa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" TargetMode="External"/><Relationship Id="rId3" Type="http://schemas.openxmlformats.org/officeDocument/2006/relationships/hyperlink" Target="javascript:void(0)" TargetMode="External"/><Relationship Id="rId7" Type="http://schemas.openxmlformats.org/officeDocument/2006/relationships/hyperlink" Target="javascript:void(0)" TargetMode="External"/><Relationship Id="rId12" Type="http://schemas.openxmlformats.org/officeDocument/2006/relationships/drawing" Target="../drawings/drawing46.xml"/><Relationship Id="rId2" Type="http://schemas.openxmlformats.org/officeDocument/2006/relationships/hyperlink" Target="javascript:void(0)" TargetMode="External"/><Relationship Id="rId1" Type="http://schemas.openxmlformats.org/officeDocument/2006/relationships/hyperlink" Target="javascript:void(0)" TargetMode="External"/><Relationship Id="rId6" Type="http://schemas.openxmlformats.org/officeDocument/2006/relationships/hyperlink" Target="javascript:void(0)" TargetMode="External"/><Relationship Id="rId11" Type="http://schemas.openxmlformats.org/officeDocument/2006/relationships/printerSettings" Target="../printerSettings/printerSettings47.bin"/><Relationship Id="rId5" Type="http://schemas.openxmlformats.org/officeDocument/2006/relationships/hyperlink" Target="javascript:void(0)" TargetMode="External"/><Relationship Id="rId10" Type="http://schemas.openxmlformats.org/officeDocument/2006/relationships/hyperlink" Target="javascript:void(0)" TargetMode="External"/><Relationship Id="rId4" Type="http://schemas.openxmlformats.org/officeDocument/2006/relationships/hyperlink" Target="javascript:void(0)" TargetMode="External"/><Relationship Id="rId9" Type="http://schemas.openxmlformats.org/officeDocument/2006/relationships/hyperlink" Target="javascript:void(0)" TargetMode="Externa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0D0B4-2862-438D-B8EB-4BC513CF7B29}">
  <dimension ref="A1:O72"/>
  <sheetViews>
    <sheetView tabSelected="1" zoomScale="82" zoomScaleNormal="82" workbookViewId="0"/>
  </sheetViews>
  <sheetFormatPr baseColWidth="10" defaultRowHeight="14.4" x14ac:dyDescent="0.3"/>
  <cols>
    <col min="3" max="3" width="29.6640625" customWidth="1"/>
    <col min="4" max="4" width="93.44140625" customWidth="1"/>
  </cols>
  <sheetData>
    <row r="1" spans="1:15" x14ac:dyDescent="0.3">
      <c r="A1" s="99" t="s">
        <v>812</v>
      </c>
      <c r="B1" s="99"/>
      <c r="C1" s="100"/>
      <c r="D1" s="100"/>
      <c r="E1" s="95" t="s">
        <v>14</v>
      </c>
    </row>
    <row r="2" spans="1:15" x14ac:dyDescent="0.3">
      <c r="A2" s="101" t="s">
        <v>811</v>
      </c>
      <c r="B2" s="101"/>
      <c r="C2" s="100"/>
      <c r="D2" s="100"/>
    </row>
    <row r="3" spans="1:15" x14ac:dyDescent="0.3">
      <c r="A3" s="102" t="s">
        <v>338</v>
      </c>
      <c r="B3" s="102"/>
      <c r="C3" s="100"/>
      <c r="D3" s="100"/>
    </row>
    <row r="4" spans="1:15" s="45" customFormat="1" x14ac:dyDescent="0.3">
      <c r="A4" s="103"/>
      <c r="B4" s="104" t="s">
        <v>321</v>
      </c>
      <c r="C4" s="105" t="s">
        <v>323</v>
      </c>
      <c r="D4" s="104" t="s">
        <v>322</v>
      </c>
    </row>
    <row r="5" spans="1:15" x14ac:dyDescent="0.3">
      <c r="A5" s="106"/>
      <c r="B5" s="107" t="s">
        <v>324</v>
      </c>
      <c r="C5" s="95" t="s">
        <v>396</v>
      </c>
      <c r="D5" s="108" t="s">
        <v>335</v>
      </c>
      <c r="E5" s="93"/>
      <c r="F5" s="93"/>
      <c r="G5" s="93"/>
      <c r="H5" s="93" t="s">
        <v>334</v>
      </c>
      <c r="I5" s="93"/>
      <c r="J5" s="93"/>
      <c r="K5" s="93"/>
      <c r="L5" s="93"/>
      <c r="M5" s="93"/>
      <c r="N5" s="93"/>
      <c r="O5" s="83"/>
    </row>
    <row r="6" spans="1:15" ht="14.4" customHeight="1" x14ac:dyDescent="0.3">
      <c r="A6" s="214" t="s">
        <v>325</v>
      </c>
      <c r="B6" s="107" t="s">
        <v>356</v>
      </c>
      <c r="C6" s="95" t="s">
        <v>397</v>
      </c>
      <c r="D6" s="109" t="s">
        <v>49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</row>
    <row r="7" spans="1:15" x14ac:dyDescent="0.3">
      <c r="A7" s="215"/>
      <c r="B7" s="110" t="s">
        <v>357</v>
      </c>
      <c r="C7" s="100"/>
      <c r="D7" s="100" t="s">
        <v>92</v>
      </c>
    </row>
    <row r="8" spans="1:15" x14ac:dyDescent="0.3">
      <c r="A8" s="215"/>
      <c r="B8" s="110" t="s">
        <v>358</v>
      </c>
      <c r="C8" s="95" t="s">
        <v>398</v>
      </c>
      <c r="D8" s="109" t="s">
        <v>336</v>
      </c>
    </row>
    <row r="9" spans="1:15" x14ac:dyDescent="0.3">
      <c r="A9" s="215"/>
      <c r="B9" s="110" t="s">
        <v>359</v>
      </c>
      <c r="C9" s="95" t="s">
        <v>399</v>
      </c>
      <c r="D9" s="100" t="s">
        <v>56</v>
      </c>
    </row>
    <row r="10" spans="1:15" x14ac:dyDescent="0.3">
      <c r="A10" s="215"/>
      <c r="B10" s="110" t="s">
        <v>360</v>
      </c>
      <c r="C10" s="95" t="s">
        <v>400</v>
      </c>
      <c r="D10" s="100" t="s">
        <v>62</v>
      </c>
    </row>
    <row r="11" spans="1:15" x14ac:dyDescent="0.3">
      <c r="A11" s="215"/>
      <c r="B11" s="110" t="s">
        <v>361</v>
      </c>
      <c r="C11" s="95" t="s">
        <v>401</v>
      </c>
      <c r="D11" s="111" t="s">
        <v>55</v>
      </c>
    </row>
    <row r="12" spans="1:15" x14ac:dyDescent="0.3">
      <c r="A12" s="215"/>
      <c r="B12" s="110" t="s">
        <v>362</v>
      </c>
      <c r="C12" s="95" t="s">
        <v>402</v>
      </c>
      <c r="D12" s="100" t="s">
        <v>75</v>
      </c>
    </row>
    <row r="13" spans="1:15" x14ac:dyDescent="0.3">
      <c r="A13" s="215"/>
      <c r="B13" s="110" t="s">
        <v>363</v>
      </c>
      <c r="C13" s="95" t="s">
        <v>403</v>
      </c>
      <c r="D13" s="111" t="s">
        <v>76</v>
      </c>
    </row>
    <row r="14" spans="1:15" x14ac:dyDescent="0.3">
      <c r="A14" s="215"/>
      <c r="B14" s="110" t="s">
        <v>364</v>
      </c>
      <c r="C14" s="95" t="s">
        <v>404</v>
      </c>
      <c r="D14" s="112" t="s">
        <v>78</v>
      </c>
    </row>
    <row r="15" spans="1:15" x14ac:dyDescent="0.3">
      <c r="A15" s="215"/>
      <c r="B15" s="110" t="s">
        <v>365</v>
      </c>
      <c r="C15" s="95" t="s">
        <v>405</v>
      </c>
      <c r="D15" s="100" t="s">
        <v>79</v>
      </c>
    </row>
    <row r="16" spans="1:15" x14ac:dyDescent="0.3">
      <c r="A16" s="215"/>
      <c r="B16" s="110" t="s">
        <v>366</v>
      </c>
      <c r="C16" s="95" t="s">
        <v>406</v>
      </c>
      <c r="D16" s="100" t="s">
        <v>337</v>
      </c>
    </row>
    <row r="17" spans="1:15" x14ac:dyDescent="0.3">
      <c r="A17" s="216"/>
      <c r="B17" s="113" t="s">
        <v>367</v>
      </c>
      <c r="C17" s="95" t="s">
        <v>407</v>
      </c>
      <c r="D17" s="114" t="s">
        <v>300</v>
      </c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</row>
    <row r="18" spans="1:15" x14ac:dyDescent="0.3">
      <c r="A18" s="217" t="s">
        <v>326</v>
      </c>
      <c r="B18" s="107" t="s">
        <v>368</v>
      </c>
      <c r="C18" s="209" t="s">
        <v>408</v>
      </c>
      <c r="D18" s="118" t="s">
        <v>339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</row>
    <row r="19" spans="1:15" x14ac:dyDescent="0.3">
      <c r="A19" s="218"/>
      <c r="B19" s="110" t="s">
        <v>369</v>
      </c>
      <c r="C19" s="209" t="s">
        <v>409</v>
      </c>
      <c r="D19" s="118" t="s">
        <v>112</v>
      </c>
    </row>
    <row r="20" spans="1:15" ht="15" x14ac:dyDescent="0.3">
      <c r="A20" s="218"/>
      <c r="B20" s="110" t="s">
        <v>370</v>
      </c>
      <c r="C20" s="209" t="s">
        <v>410</v>
      </c>
      <c r="D20" s="118" t="s">
        <v>353</v>
      </c>
    </row>
    <row r="21" spans="1:15" ht="15" x14ac:dyDescent="0.3">
      <c r="A21" s="218"/>
      <c r="B21" s="110" t="s">
        <v>371</v>
      </c>
      <c r="C21" s="209" t="s">
        <v>411</v>
      </c>
      <c r="D21" s="118" t="s">
        <v>354</v>
      </c>
    </row>
    <row r="22" spans="1:15" x14ac:dyDescent="0.3">
      <c r="A22" s="218"/>
      <c r="B22" s="110" t="s">
        <v>391</v>
      </c>
      <c r="C22" s="209" t="s">
        <v>412</v>
      </c>
      <c r="D22" s="118" t="s">
        <v>149</v>
      </c>
    </row>
    <row r="23" spans="1:15" x14ac:dyDescent="0.3">
      <c r="A23" s="218"/>
      <c r="B23" s="110" t="s">
        <v>392</v>
      </c>
      <c r="C23" s="209" t="s">
        <v>413</v>
      </c>
      <c r="D23" s="118" t="s">
        <v>341</v>
      </c>
    </row>
    <row r="24" spans="1:15" x14ac:dyDescent="0.3">
      <c r="A24" s="218"/>
      <c r="B24" s="110" t="s">
        <v>372</v>
      </c>
      <c r="C24" s="209" t="s">
        <v>414</v>
      </c>
      <c r="D24" s="210" t="s">
        <v>194</v>
      </c>
    </row>
    <row r="25" spans="1:15" x14ac:dyDescent="0.3">
      <c r="A25" s="218"/>
      <c r="B25" s="110" t="s">
        <v>373</v>
      </c>
      <c r="C25" s="209" t="s">
        <v>415</v>
      </c>
      <c r="D25" s="118" t="s">
        <v>195</v>
      </c>
    </row>
    <row r="26" spans="1:15" x14ac:dyDescent="0.3">
      <c r="A26" s="218"/>
      <c r="B26" s="110" t="s">
        <v>374</v>
      </c>
      <c r="C26" s="209" t="s">
        <v>416</v>
      </c>
      <c r="D26" s="118" t="s">
        <v>346</v>
      </c>
    </row>
    <row r="27" spans="1:15" x14ac:dyDescent="0.3">
      <c r="A27" s="218"/>
      <c r="B27" s="110" t="s">
        <v>375</v>
      </c>
      <c r="C27" s="209" t="s">
        <v>417</v>
      </c>
      <c r="D27" s="118" t="s">
        <v>348</v>
      </c>
    </row>
    <row r="28" spans="1:15" x14ac:dyDescent="0.3">
      <c r="A28" s="218"/>
      <c r="B28" s="110" t="s">
        <v>376</v>
      </c>
      <c r="C28" s="209" t="s">
        <v>418</v>
      </c>
      <c r="D28" s="118" t="s">
        <v>196</v>
      </c>
    </row>
    <row r="29" spans="1:15" x14ac:dyDescent="0.3">
      <c r="A29" s="218"/>
      <c r="B29" s="110" t="s">
        <v>393</v>
      </c>
      <c r="C29" s="115"/>
      <c r="D29" s="118" t="s">
        <v>160</v>
      </c>
    </row>
    <row r="30" spans="1:15" x14ac:dyDescent="0.3">
      <c r="A30" s="218"/>
      <c r="B30" s="110" t="s">
        <v>377</v>
      </c>
      <c r="C30" s="209" t="s">
        <v>419</v>
      </c>
      <c r="D30" s="118" t="s">
        <v>197</v>
      </c>
    </row>
    <row r="31" spans="1:15" x14ac:dyDescent="0.3">
      <c r="A31" s="218"/>
      <c r="B31" s="110" t="s">
        <v>378</v>
      </c>
      <c r="C31" s="209" t="s">
        <v>420</v>
      </c>
      <c r="D31" s="118" t="s">
        <v>351</v>
      </c>
    </row>
    <row r="32" spans="1:15" x14ac:dyDescent="0.3">
      <c r="A32" s="219"/>
      <c r="B32" s="113" t="s">
        <v>379</v>
      </c>
      <c r="C32" s="211" t="s">
        <v>421</v>
      </c>
      <c r="D32" s="212" t="s">
        <v>340</v>
      </c>
    </row>
    <row r="33" spans="1:4" x14ac:dyDescent="0.3">
      <c r="A33" s="220" t="s">
        <v>328</v>
      </c>
      <c r="B33" s="95" t="s">
        <v>769</v>
      </c>
      <c r="C33" s="116" t="s">
        <v>809</v>
      </c>
      <c r="D33" s="207" t="s">
        <v>737</v>
      </c>
    </row>
    <row r="34" spans="1:4" x14ac:dyDescent="0.3">
      <c r="A34" s="220"/>
      <c r="B34" s="95" t="s">
        <v>770</v>
      </c>
      <c r="C34" s="95" t="s">
        <v>808</v>
      </c>
      <c r="D34" s="184" t="s">
        <v>739</v>
      </c>
    </row>
    <row r="35" spans="1:4" x14ac:dyDescent="0.3">
      <c r="A35" s="220"/>
      <c r="B35" s="95" t="s">
        <v>771</v>
      </c>
      <c r="C35" s="116" t="s">
        <v>810</v>
      </c>
      <c r="D35" s="139" t="s">
        <v>741</v>
      </c>
    </row>
    <row r="36" spans="1:4" x14ac:dyDescent="0.3">
      <c r="A36" s="220"/>
      <c r="B36" s="95" t="s">
        <v>772</v>
      </c>
      <c r="C36" s="116" t="s">
        <v>806</v>
      </c>
      <c r="D36" s="208" t="s">
        <v>743</v>
      </c>
    </row>
    <row r="37" spans="1:4" x14ac:dyDescent="0.3">
      <c r="A37" s="220"/>
      <c r="B37" s="95" t="s">
        <v>773</v>
      </c>
      <c r="C37" s="95" t="s">
        <v>807</v>
      </c>
      <c r="D37" s="208" t="s">
        <v>485</v>
      </c>
    </row>
    <row r="38" spans="1:4" x14ac:dyDescent="0.3">
      <c r="A38" s="220"/>
      <c r="B38" s="95" t="s">
        <v>774</v>
      </c>
      <c r="C38" s="116" t="s">
        <v>805</v>
      </c>
      <c r="D38" s="208" t="s">
        <v>746</v>
      </c>
    </row>
    <row r="39" spans="1:4" x14ac:dyDescent="0.3">
      <c r="A39" s="220"/>
      <c r="B39" s="95" t="s">
        <v>775</v>
      </c>
      <c r="C39" s="116" t="s">
        <v>792</v>
      </c>
      <c r="D39" s="208" t="s">
        <v>748</v>
      </c>
    </row>
    <row r="40" spans="1:4" x14ac:dyDescent="0.3">
      <c r="A40" s="220"/>
      <c r="B40" s="95" t="s">
        <v>776</v>
      </c>
      <c r="C40" s="95" t="s">
        <v>791</v>
      </c>
      <c r="D40" s="207" t="s">
        <v>750</v>
      </c>
    </row>
    <row r="41" spans="1:4" x14ac:dyDescent="0.3">
      <c r="A41" s="220"/>
      <c r="B41" s="95" t="s">
        <v>777</v>
      </c>
      <c r="C41" s="116" t="s">
        <v>793</v>
      </c>
      <c r="D41" s="204" t="s">
        <v>752</v>
      </c>
    </row>
    <row r="42" spans="1:4" x14ac:dyDescent="0.3">
      <c r="A42" s="220"/>
      <c r="B42" s="95" t="s">
        <v>778</v>
      </c>
      <c r="C42" s="116" t="s">
        <v>794</v>
      </c>
      <c r="D42" s="208" t="s">
        <v>708</v>
      </c>
    </row>
    <row r="43" spans="1:4" x14ac:dyDescent="0.3">
      <c r="A43" s="220"/>
      <c r="B43" s="95" t="s">
        <v>779</v>
      </c>
      <c r="C43" s="95" t="s">
        <v>795</v>
      </c>
      <c r="D43" s="208" t="s">
        <v>755</v>
      </c>
    </row>
    <row r="44" spans="1:4" x14ac:dyDescent="0.3">
      <c r="A44" s="220"/>
      <c r="B44" s="95" t="s">
        <v>780</v>
      </c>
      <c r="C44" s="116" t="s">
        <v>796</v>
      </c>
      <c r="D44" s="208" t="s">
        <v>757</v>
      </c>
    </row>
    <row r="45" spans="1:4" x14ac:dyDescent="0.3">
      <c r="A45" s="220"/>
      <c r="B45" s="95" t="s">
        <v>781</v>
      </c>
      <c r="C45" s="116" t="s">
        <v>797</v>
      </c>
      <c r="D45" s="100" t="s">
        <v>329</v>
      </c>
    </row>
    <row r="46" spans="1:4" x14ac:dyDescent="0.3">
      <c r="A46" s="220"/>
      <c r="B46" s="95" t="s">
        <v>782</v>
      </c>
      <c r="C46" s="116" t="s">
        <v>798</v>
      </c>
      <c r="D46" s="208" t="s">
        <v>710</v>
      </c>
    </row>
    <row r="47" spans="1:4" x14ac:dyDescent="0.3">
      <c r="A47" s="220"/>
      <c r="B47" s="95" t="s">
        <v>784</v>
      </c>
      <c r="C47" s="116"/>
      <c r="D47" s="100" t="s">
        <v>785</v>
      </c>
    </row>
    <row r="48" spans="1:4" x14ac:dyDescent="0.3">
      <c r="A48" s="220"/>
      <c r="B48" s="95" t="s">
        <v>783</v>
      </c>
      <c r="C48" s="95" t="s">
        <v>799</v>
      </c>
      <c r="D48" s="208" t="s">
        <v>711</v>
      </c>
    </row>
    <row r="49" spans="1:15" x14ac:dyDescent="0.3">
      <c r="A49" s="220"/>
      <c r="B49" s="95" t="s">
        <v>786</v>
      </c>
      <c r="C49" s="116" t="s">
        <v>800</v>
      </c>
      <c r="D49" s="208" t="s">
        <v>713</v>
      </c>
    </row>
    <row r="50" spans="1:15" x14ac:dyDescent="0.3">
      <c r="A50" s="220"/>
      <c r="B50" s="95" t="s">
        <v>787</v>
      </c>
      <c r="C50" s="95" t="s">
        <v>801</v>
      </c>
      <c r="D50" s="208" t="s">
        <v>714</v>
      </c>
    </row>
    <row r="51" spans="1:15" x14ac:dyDescent="0.3">
      <c r="A51" s="220"/>
      <c r="B51" s="95" t="s">
        <v>788</v>
      </c>
      <c r="C51" s="116" t="s">
        <v>802</v>
      </c>
      <c r="D51" s="208" t="s">
        <v>715</v>
      </c>
    </row>
    <row r="52" spans="1:15" x14ac:dyDescent="0.3">
      <c r="A52" s="220"/>
      <c r="B52" s="95" t="s">
        <v>789</v>
      </c>
      <c r="C52" s="95" t="s">
        <v>803</v>
      </c>
      <c r="D52" s="208" t="s">
        <v>765</v>
      </c>
    </row>
    <row r="53" spans="1:15" x14ac:dyDescent="0.3">
      <c r="A53" s="220"/>
      <c r="B53" s="211" t="s">
        <v>790</v>
      </c>
      <c r="C53" s="113" t="s">
        <v>804</v>
      </c>
      <c r="D53" s="212" t="s">
        <v>712</v>
      </c>
      <c r="E53" s="94"/>
      <c r="F53" s="94"/>
    </row>
    <row r="54" spans="1:15" x14ac:dyDescent="0.3">
      <c r="A54" s="217" t="s">
        <v>330</v>
      </c>
      <c r="B54" s="110" t="s">
        <v>380</v>
      </c>
      <c r="C54" s="95" t="s">
        <v>422</v>
      </c>
      <c r="D54" s="100" t="s">
        <v>238</v>
      </c>
      <c r="E54" s="213"/>
      <c r="F54" s="213"/>
      <c r="G54" s="93"/>
      <c r="H54" s="93"/>
      <c r="I54" s="93"/>
      <c r="J54" s="93"/>
      <c r="K54" s="93"/>
      <c r="L54" s="93"/>
      <c r="M54" s="93"/>
      <c r="N54" s="93"/>
      <c r="O54" s="93"/>
    </row>
    <row r="55" spans="1:15" x14ac:dyDescent="0.3">
      <c r="A55" s="220"/>
      <c r="B55" s="110" t="s">
        <v>381</v>
      </c>
      <c r="C55" s="95" t="s">
        <v>423</v>
      </c>
      <c r="D55" s="100" t="s">
        <v>240</v>
      </c>
    </row>
    <row r="56" spans="1:15" x14ac:dyDescent="0.3">
      <c r="A56" s="220"/>
      <c r="B56" s="110" t="s">
        <v>382</v>
      </c>
      <c r="C56" s="95" t="s">
        <v>424</v>
      </c>
      <c r="D56" s="100" t="s">
        <v>242</v>
      </c>
    </row>
    <row r="57" spans="1:15" x14ac:dyDescent="0.3">
      <c r="A57" s="220"/>
      <c r="B57" s="110" t="s">
        <v>383</v>
      </c>
      <c r="C57" s="95" t="s">
        <v>425</v>
      </c>
      <c r="D57" s="100" t="s">
        <v>244</v>
      </c>
    </row>
    <row r="58" spans="1:15" x14ac:dyDescent="0.3">
      <c r="A58" s="220"/>
      <c r="B58" s="110" t="s">
        <v>394</v>
      </c>
      <c r="C58" s="100"/>
      <c r="D58" s="100" t="s">
        <v>246</v>
      </c>
    </row>
    <row r="59" spans="1:15" x14ac:dyDescent="0.3">
      <c r="A59" s="220"/>
      <c r="B59" s="110" t="s">
        <v>395</v>
      </c>
      <c r="C59" s="100"/>
      <c r="D59" s="100" t="s">
        <v>227</v>
      </c>
    </row>
    <row r="60" spans="1:15" x14ac:dyDescent="0.3">
      <c r="A60" s="220"/>
      <c r="B60" s="110" t="s">
        <v>384</v>
      </c>
      <c r="C60" s="95" t="s">
        <v>426</v>
      </c>
      <c r="D60" s="100" t="s">
        <v>249</v>
      </c>
    </row>
    <row r="61" spans="1:15" x14ac:dyDescent="0.3">
      <c r="A61" s="220"/>
      <c r="B61" s="110" t="s">
        <v>385</v>
      </c>
      <c r="C61" s="95" t="s">
        <v>427</v>
      </c>
      <c r="D61" s="100" t="s">
        <v>251</v>
      </c>
    </row>
    <row r="62" spans="1:15" x14ac:dyDescent="0.3">
      <c r="A62" s="220"/>
      <c r="B62" s="110" t="s">
        <v>386</v>
      </c>
      <c r="C62" s="95" t="s">
        <v>428</v>
      </c>
      <c r="D62" s="118" t="s">
        <v>253</v>
      </c>
    </row>
    <row r="63" spans="1:15" ht="15" x14ac:dyDescent="0.3">
      <c r="A63" s="220"/>
      <c r="B63" s="110" t="s">
        <v>387</v>
      </c>
      <c r="C63" s="95" t="s">
        <v>429</v>
      </c>
      <c r="D63" s="100" t="s">
        <v>355</v>
      </c>
    </row>
    <row r="64" spans="1:15" x14ac:dyDescent="0.3">
      <c r="A64" s="220"/>
      <c r="B64" s="110" t="s">
        <v>388</v>
      </c>
      <c r="C64" s="95" t="s">
        <v>430</v>
      </c>
      <c r="D64" s="100" t="s">
        <v>264</v>
      </c>
    </row>
    <row r="65" spans="1:15" x14ac:dyDescent="0.3">
      <c r="A65" s="220"/>
      <c r="B65" s="110" t="s">
        <v>389</v>
      </c>
      <c r="C65" s="95" t="s">
        <v>431</v>
      </c>
      <c r="D65" s="100" t="s">
        <v>271</v>
      </c>
    </row>
    <row r="66" spans="1:15" x14ac:dyDescent="0.3">
      <c r="A66" s="220"/>
      <c r="B66" s="110" t="s">
        <v>390</v>
      </c>
      <c r="C66" s="95" t="s">
        <v>432</v>
      </c>
      <c r="D66" s="119" t="s">
        <v>292</v>
      </c>
    </row>
    <row r="67" spans="1:15" ht="15" customHeight="1" x14ac:dyDescent="0.3">
      <c r="A67" s="221" t="s">
        <v>331</v>
      </c>
      <c r="B67" s="107"/>
      <c r="D67" s="120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</row>
    <row r="68" spans="1:15" x14ac:dyDescent="0.3">
      <c r="A68" s="222"/>
      <c r="B68" s="110"/>
      <c r="C68" s="110"/>
      <c r="D68" s="96"/>
    </row>
    <row r="69" spans="1:15" x14ac:dyDescent="0.3">
      <c r="A69" s="222"/>
      <c r="B69" s="110"/>
      <c r="C69" s="110" t="s">
        <v>768</v>
      </c>
      <c r="D69" s="121"/>
    </row>
    <row r="70" spans="1:15" x14ac:dyDescent="0.3">
      <c r="A70" s="222"/>
      <c r="B70" s="110"/>
      <c r="C70" s="110"/>
      <c r="D70" s="122"/>
    </row>
    <row r="71" spans="1:15" x14ac:dyDescent="0.3">
      <c r="A71" s="223"/>
      <c r="B71" s="113"/>
      <c r="C71" s="113"/>
      <c r="D71" s="123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</row>
    <row r="72" spans="1:15" x14ac:dyDescent="0.3">
      <c r="A72" s="45"/>
      <c r="B72" s="91"/>
    </row>
  </sheetData>
  <mergeCells count="5">
    <mergeCell ref="A6:A17"/>
    <mergeCell ref="A18:A32"/>
    <mergeCell ref="A33:A53"/>
    <mergeCell ref="A54:A66"/>
    <mergeCell ref="A67:A71"/>
  </mergeCells>
  <hyperlinks>
    <hyperlink ref="B62" location="'F 3.4g'!A1" display="Figur 3.4g" xr:uid="{D02F95BC-120E-40C4-923B-6E1D20FB3F5C}"/>
    <hyperlink ref="B61" location="'F 3.4f'!A1" display="Figur 3.4f" xr:uid="{8878FCDB-52CF-4FE8-885F-569AA7B2F090}"/>
    <hyperlink ref="B60" location="'F 3.4e'!A1" display="Figur 3.4e" xr:uid="{85F1AD1E-A53D-4D14-9E4F-441F498ADF46}"/>
    <hyperlink ref="B59" location="'T 3.4b'!A1" display="Figur 3.4e" xr:uid="{F15485BA-AF5B-4054-8B5F-E6104C5A741D}"/>
    <hyperlink ref="B58" location="'T 3.4a'!A1" display="Tabell 3.4a" xr:uid="{B2C11AAE-599A-4E30-BAEA-CEAE3669FC3B}"/>
    <hyperlink ref="B57" location="'F 3.4d'!A1" display="Figur 3.4d" xr:uid="{147EA1D3-7B03-4666-9AC0-79EDC69CA5D7}"/>
    <hyperlink ref="B56" location="'F 3.4c'!A1" display="Figur 3.4c" xr:uid="{5E8ADE92-166D-47E2-BBE7-2D667AC0E49D}"/>
    <hyperlink ref="B55" location="'F 3.4b'!A1" display="Figur 3.4b" xr:uid="{247977A3-DE42-4CBB-8DFD-D2A8027E2AF6}"/>
    <hyperlink ref="B54" location="'F 3.4a'!A1" display="Figur 3.4a" xr:uid="{41258866-732F-48C0-B092-590C3DBCD709}"/>
    <hyperlink ref="B33" location="'F 3.3a'!A1" display="F 3.3a" xr:uid="{2C879D0C-434F-47B5-A38E-D39E1B5494B8}"/>
    <hyperlink ref="B32" location="'F 3.2n'!A1" display="Figur 3.2f" xr:uid="{BDF668F3-DDD0-491E-87B1-DC2CA4E0D6E4}"/>
    <hyperlink ref="B22" location="'F 3.2e'!A1" display="Figur 3.2e" xr:uid="{9929D115-401B-4C7D-BE91-577D6AE7FB4C}"/>
    <hyperlink ref="B21" location="'F 3.2d'!A1" display="Figur 3.2d" xr:uid="{A0C80BB1-3680-4070-BBCC-EBD52D1CAEFF}"/>
    <hyperlink ref="B20" location="'F 3.2c'!A1" display="Figur 3.2c" xr:uid="{06C9C184-DF4A-4146-9FDD-1F23B2D2FF9F}"/>
    <hyperlink ref="B19" location="'F 3.2b'!A1" display="Figur 3.2b" xr:uid="{51621758-566B-478A-8018-E0C5CE8C5DDA}"/>
    <hyperlink ref="B18" location="'F 3.2a'!A1" display="Figur 3.2a" xr:uid="{5175A482-E046-4470-9A69-4EF94FAEABF4}"/>
    <hyperlink ref="B17" location="'F 3.1k'!A1" display="Figur 3.1k" xr:uid="{AA6B617E-8A96-4008-A702-A53579610E2E}"/>
    <hyperlink ref="B16" location="'F 3.1j'!A1" display="Figur 3.1h" xr:uid="{1AB21E1B-6921-43BA-AA8F-ECA75D83EAEB}"/>
    <hyperlink ref="B13" location="'F 3.1g'!A1" display="Figur 3.1g" xr:uid="{6D4F0E6B-E631-4745-B667-BAC7A3943721}"/>
    <hyperlink ref="B12" location="'F. 3.1f'!A1" display="Figur 3.1f" xr:uid="{61BA3626-1A9A-438B-A2AB-42E84CB85678}"/>
    <hyperlink ref="B11" location="'F 3.1e'!A1" display="Figur 3.1e" xr:uid="{0242E7E0-5351-430C-9B2E-E46069C0E634}"/>
    <hyperlink ref="B10" location="'F 3.1.d'!A1" display="Figur 3.1.d" xr:uid="{7848B1B7-1CD2-4EBE-9CBC-2840E977CFF9}"/>
    <hyperlink ref="B9" location="'F 3.1c'!A1" display="Figur 3.1c" xr:uid="{956C2641-DF44-4A86-AA18-AB0CB1B8D78E}"/>
    <hyperlink ref="B8" location="'F 3.1b'!A1" display="Figur 3.1b" xr:uid="{A3634781-242F-4D7B-A107-57FB5D879E17}"/>
    <hyperlink ref="B7" location="'T 3.1a'!A1" display="Tabell 3.1a" xr:uid="{05137C14-7F5E-4D34-BA19-DAC2F8914716}"/>
    <hyperlink ref="B6" location="'F 3.1a'!A1" display="Figur 3.1a" xr:uid="{A8958D86-F63A-4609-8367-78691EE06F12}"/>
    <hyperlink ref="B5" location="Signatur!A1" display="Signaturfigur kap 3" xr:uid="{4C0EEE14-E9F6-4B23-B92D-928F0AAE5CB7}"/>
    <hyperlink ref="B14" location="'F 3.1h'!A1" display="Figur 3.1h" xr:uid="{68918CC6-974A-4992-B028-55CD250755C3}"/>
    <hyperlink ref="B15" location="'F 3.1i'!A1" display="Figur 3.1i" xr:uid="{4E53C8B5-47B7-4062-B2EA-C130892D762B}"/>
    <hyperlink ref="B23" location="'F. 3.2f'!A1" display="Figur 3.2f" xr:uid="{4DF9280E-AA4E-485A-8447-0897EB671208}"/>
    <hyperlink ref="B24" location="'F 3.2g'!A1" display="Figur 3.2g" xr:uid="{1BCC2C88-528B-4451-9F4D-4FEB606D183F}"/>
    <hyperlink ref="B25" location="'F 3.2h'!A1" display="Figur 3.2h" xr:uid="{3DEB460A-FD37-4EFA-9BAE-5E4316DE06D3}"/>
    <hyperlink ref="B26" location="'F 3.2i'!A1" display="Figur 3.2i" xr:uid="{3F7007EA-6395-46C7-AD1D-8F0A005B0C83}"/>
    <hyperlink ref="B27" location="'F 3.2j'!A1" display="Figur 3.2j" xr:uid="{9A3A3331-E96E-48A1-8ABA-184EE8D96EC6}"/>
    <hyperlink ref="B28" location="'F 3.2k'!A1" display="Figur 3.2k" xr:uid="{47BB69E6-E2D3-46B2-801B-A5689CD4E6BD}"/>
    <hyperlink ref="B30" location="'F 3.2l'!A1" display="Figur 3.2l" xr:uid="{054A9741-5FB9-4D6C-B927-1264D3271DC8}"/>
    <hyperlink ref="B31" location="'F 3.2m'!A1" display="Figur 3.2m" xr:uid="{5D087916-A946-444C-B303-66959FDB9EA7}"/>
    <hyperlink ref="B29" location="'T 3.2a'!A1" display="Tabell 3.2a" xr:uid="{40A1F2A1-DB42-4F80-AA5D-A9755D692654}"/>
    <hyperlink ref="B34:B53" location="'Figur 3.3a'!A1" display="Figur 3.3a" xr:uid="{664457C2-956F-40FF-9CC1-B0C5DD7D33CA}"/>
    <hyperlink ref="B63" location="'F 3.4h'!A1" display="Figur 3.4h" xr:uid="{3E52C1D5-7B2D-45E4-998F-71A1057B01B0}"/>
    <hyperlink ref="B64" location="'F 3.4i'!A1" display="Figur 3.4i" xr:uid="{19A2DB7B-1DE6-409A-8C48-4CCFBCC5A761}"/>
    <hyperlink ref="B65" location="'F 3.4j'!A1" display="Figur 3.4j" xr:uid="{2F3CB4DE-F8EF-4E1E-BBF6-DCC62E647A42}"/>
    <hyperlink ref="B66" location="'F 3.4k'!A1" display="Figur 3.4k" xr:uid="{810E192C-F787-430D-B12A-D39F91ABC966}"/>
    <hyperlink ref="E1" location="'Innholdsside '!A1" display="Innhold" xr:uid="{926AD845-F912-455B-A7F6-195D72DC604C}"/>
    <hyperlink ref="C9" r:id="rId1" display="https://public.tableau.com/app/profile/forskningsr.det/viz/Ind2023Figur3_1c/Dashboard1" xr:uid="{74A0363A-1704-411D-B953-37BD0644EFA8}"/>
    <hyperlink ref="C6" r:id="rId2" display="https://public.tableau.com/app/profile/forskningsr.det/viz/Ind2023Figur3_1a/F_3_1a" xr:uid="{B33DC072-4B37-4064-BEF8-74BDDF678D9D}"/>
    <hyperlink ref="C8" r:id="rId3" display="https://public.tableau.com/app/profile/forskningsr.det/viz/Ind2023Figur3_1b/F_3_2b?publish=yes" xr:uid="{28D57A79-61BD-43BB-88AA-77EA1B6B2353}"/>
    <hyperlink ref="C5" r:id="rId4" display="https://public.tableau.com/app/profile/forskningsr.det/viz/Ind2023Figur3Signaturfigur/TotaleFoU-rsverkpersektor?publish=yes" xr:uid="{D13D7DE9-1235-404E-8E9C-3EFBC3268DD5}"/>
    <hyperlink ref="C10" r:id="rId5" display="https://public.tableau.com/app/profile/forskningsr.det/viz/Ind2023Figur3_1d/F_1_3d" xr:uid="{B93771F0-132B-4250-ABF6-174C9933295F}"/>
    <hyperlink ref="C11" r:id="rId6" display="https://public.tableau.com/app/profile/forskningsr.det/viz/Ind2023Figur3_1e/Dashboard1" xr:uid="{F6EE1DA5-6FBA-4440-900E-DE1421ECF914}"/>
    <hyperlink ref="C12" r:id="rId7" display="https://public.tableau.com/app/profile/forskningsr.det/viz/Ind2023Figur3_1f/F_1_3f" xr:uid="{16088B71-7582-496C-BE7B-AC9992B3C6F2}"/>
    <hyperlink ref="C13" r:id="rId8" display="https://public.tableau.com/app/profile/forskningsr.det/viz/Ind2023Figur3_1g/F_3_1g" xr:uid="{36737B4E-C26C-42B1-95FC-CC1EC55D8D59}"/>
    <hyperlink ref="C14" r:id="rId9" display="https://public.tableau.com/app/profile/forskningsr.det/viz/Ind2023Figur3_1h/Dashboard1" xr:uid="{EEC44C1E-2120-4BBF-B1D8-3B8F038E001E}"/>
    <hyperlink ref="C15" r:id="rId10" display="https://public.tableau.com/app/profile/forskningsr.det/viz/Ind2023Figur3_1i/F_3_1i" xr:uid="{C5A41FEB-A28D-4389-820A-AC0719FA5CF0}"/>
    <hyperlink ref="C16" r:id="rId11" display="https://public.tableau.com/app/profile/forskningsr.det/viz/Ind2023Figur3_1j/Dashboard1" xr:uid="{A71E2F38-C17A-43D5-8A63-495349E76691}"/>
    <hyperlink ref="C17" r:id="rId12" display="https://public.tableau.com/app/profile/forskningsr.det/viz/Ind2023Figur3_1k/Dashboard2" xr:uid="{23AD3EE8-753A-4151-B65B-EC22ECE91E54}"/>
    <hyperlink ref="C18" r:id="rId13" display="https://public.tableau.com/app/profile/forskningsr.det/viz/Ind2023Figur3_2a/Antall" xr:uid="{AC8436A5-CE1A-4612-8AC6-903DA1F44A5F}"/>
    <hyperlink ref="C19" r:id="rId14" display="https://public.tableau.com/app/profile/forskningsr.det/viz/Ind2023Figur3_2b/Antall" xr:uid="{E6111B80-C116-423E-8D7C-EA2461B07644}"/>
    <hyperlink ref="C20" r:id="rId15" display="https://public.tableau.com/app/profile/forskningsr.det/viz/Ind2023Figur3_2c/Dashboard2" xr:uid="{446DAD08-CBB7-4590-93B8-414D84CF488E}"/>
    <hyperlink ref="C21" r:id="rId16" display="https://public.tableau.com/app/profile/forskningsr.det/viz/Ind2023Figur3_2d/Dashboard1" xr:uid="{E31657D5-59D7-4924-833B-D1B6FB56FA64}"/>
    <hyperlink ref="C22" r:id="rId17" display="https://public.tableau.com/app/profile/forskningsr.det/viz/Ind2023Figur3_2e/Dashboard1" xr:uid="{3D075EA0-9796-41C9-84B1-31C3EE9E4302}"/>
    <hyperlink ref="C23" r:id="rId18" display="https://public.tableau.com/app/profile/forskningsr.det/viz/Ind2023Figur3_2f/Forskerefagligpersonale" xr:uid="{B49051C8-2863-4CBD-8CE0-83E2E7E8CC43}"/>
    <hyperlink ref="C24" r:id="rId19" display="https://public.tableau.com/app/profile/forskningsr.det/viz/Ind2023Figur3_2g/Universiteteroghgskoler" xr:uid="{8DA9A66E-73AB-4422-977C-DBC92602CDAB}"/>
    <hyperlink ref="C25" r:id="rId20" display="https://public.tableau.com/app/profile/forskningsr.det/viz/Ind2023Figur3_2h/Antall" xr:uid="{087E808F-5813-4C19-A3F4-9A23E62CECC4}"/>
    <hyperlink ref="C26" r:id="rId21" display="https://public.tableau.com/app/profile/forskningsr.det/viz/Ind2023Figur3_2i/Dashboard1" xr:uid="{4D419F7B-7300-471B-8627-18B75DC5E512}"/>
    <hyperlink ref="C27" r:id="rId22" display="https://public.tableau.com/app/profile/forskningsr.det/viz/Ind2023Figur3_2j/Dashboard1" xr:uid="{F1721D85-066E-4B2A-9DC1-67F574C6CBB5}"/>
    <hyperlink ref="C28" r:id="rId23" display="https://public.tableau.com/app/profile/forskningsr.det/viz/Ind2023Figur3_2k/Totalt" xr:uid="{F4D779BE-6E4E-4402-BF07-C9867E9CEDC2}"/>
    <hyperlink ref="C30" r:id="rId24" display="https://public.tableau.com/app/profile/forskningsr.det/viz/Ind2023Figur3_2l/Dashboard1" xr:uid="{2A173BD7-63D9-4BF8-826A-088C31720459}"/>
    <hyperlink ref="C31" r:id="rId25" display="https://public.tableau.com/app/profile/forskningsr.det/viz/Ind2023Figur3_2m/Dashboard1" xr:uid="{B8AC83EA-DAFA-460E-8405-3D046D49991E}"/>
    <hyperlink ref="C32" r:id="rId26" display="https://public.tableau.com/app/profile/forskningsr.det/viz/Ind2023Figur3_2n/Dashboard1" xr:uid="{8106C624-D6CD-460E-90E2-164760D69EBD}"/>
    <hyperlink ref="C54" r:id="rId27" display="https://public.tableau.com/app/profile/forskningsr.det/viz/Ind2023Figur3_4a/Dashboard1" xr:uid="{E44D61C7-2227-47A6-B6B3-379D8D18D65F}"/>
    <hyperlink ref="C55" r:id="rId28" display="https://public.tableau.com/app/profile/forskningsr.det/viz/Ind2023Figur3_4b/Dashboard1" xr:uid="{B9CA59D4-64D5-4DA4-A6E3-0E8434BBEA5F}"/>
    <hyperlink ref="C56" r:id="rId29" display="https://public.tableau.com/app/profile/forskningsr.det/viz/Ind2023Figur3_4c/Dashboard1" xr:uid="{4D592773-3798-4D8D-8646-85ECD0FBDBD0}"/>
    <hyperlink ref="C57" r:id="rId30" display="https://public.tableau.com/app/profile/forskningsr.det/viz/Ind2023Figur3_4d/Dashboard1" xr:uid="{477D3857-FBEB-4E25-8B61-67B55A1E7825}"/>
    <hyperlink ref="C60" r:id="rId31" display="https://public.tableau.com/app/profile/forskningsr.det/viz/Ind2023Figur3_4e/Dashboard1" xr:uid="{881F8EC8-B403-4279-9289-11FF78328ABB}"/>
    <hyperlink ref="C61" r:id="rId32" display="https://public.tableau.com/app/profile/forskningsr.det/viz/Ind2023Figur3_4f/Dashboard1" xr:uid="{25FCE0AC-A9D5-43A8-B2EA-C565C30C33F2}"/>
    <hyperlink ref="C62" r:id="rId33" display="https://public.tableau.com/app/profile/forskningsr.det/viz/Ind2023Figur3_4g/Dashboard1" xr:uid="{A4C10B8F-0450-477E-A757-4847C533BF28}"/>
    <hyperlink ref="C63" r:id="rId34" display="https://public.tableau.com/app/profile/forskningsr.det/viz/Ind2023Figur3_4h/Dashboard1" xr:uid="{DB86C09A-CE74-49ED-B6F1-4B9612E97D5B}"/>
    <hyperlink ref="C64" r:id="rId35" display="https://public.tableau.com/app/profile/forskningsr.det/viz/Ind2023Figur3_4i/Dashboard1" xr:uid="{266925CF-583C-4B4A-9D6E-1D39314CAE54}"/>
    <hyperlink ref="C65" r:id="rId36" display="https://public.tableau.com/app/profile/forskningsr.det/viz/Ind2023Figur3_4j/Dashboard1" xr:uid="{E29E2D40-1826-4065-9E02-395565F28EDF}"/>
    <hyperlink ref="C66" r:id="rId37" display="https://public.tableau.com/app/profile/forskningsr.det/viz/Ind2023Figur3_4k/Dashboard1" xr:uid="{0C0D904F-592D-4AC0-B3AE-767F34ABEBD0}"/>
    <hyperlink ref="B34" location="'F 3.3b'!A1" display="F 3.3b" xr:uid="{2AB3E39D-E007-4951-A230-C5B116536FC0}"/>
    <hyperlink ref="B35" location="'F 3.3c'!A1" display="F 3.3c" xr:uid="{DF2C9FCD-C464-43BE-9B9C-B0892C485D3B}"/>
    <hyperlink ref="B36" location="'F 3.3d'!A1" display="F 3.3d" xr:uid="{42045322-00EE-497F-BD9F-5D0E8CB436B2}"/>
    <hyperlink ref="B37" location="'F 3.3e'!A1" display="F 3.3e" xr:uid="{C9DA6C3A-209D-49CF-B891-8A85E98CE952}"/>
    <hyperlink ref="B38" location="'F 3.3f'!A1" display="F 3.3f" xr:uid="{6217864E-2B81-4384-A6BD-2C0D8519E921}"/>
    <hyperlink ref="B39" location="'F 3.3g'!A1" display="F 3.3g" xr:uid="{A49407A9-6D12-46A6-87B4-883FD3FD691F}"/>
    <hyperlink ref="B40" location="'F 3.3h'!A1" display="F 3.3h" xr:uid="{6F62D233-26D8-48BE-8391-6D67A7C39ACB}"/>
    <hyperlink ref="B41" location="'F 3.3i'!A1" display="F.3.3i" xr:uid="{FE4560BF-73FA-406E-919F-793101C7DA88}"/>
    <hyperlink ref="B42" location="'F 3.3j'!A1" display="F.3.3j" xr:uid="{E676E725-0E9B-43BC-B79E-FF6EE103228F}"/>
    <hyperlink ref="B43" location="'F 3.3k'!A1" display="F 3.3k" xr:uid="{AF7A85F4-FC49-47FB-BAF2-EEBDF814E10C}"/>
    <hyperlink ref="B44" location="'F 3.3l'!A1" display="F 3.3l" xr:uid="{0C6AC623-DC5D-4EFD-86B2-9B9EDD5B3C86}"/>
    <hyperlink ref="B45" location="'Figur 3.3m'!A1" display="F 3.3m" xr:uid="{2C65E69B-E50C-4219-856D-78F6EAD25825}"/>
    <hyperlink ref="B46" location="'Figur 3.3n'!A1" display="F 3.3n" xr:uid="{DA82445C-05B8-4619-B404-F7B43A3E6DBC}"/>
    <hyperlink ref="B47" location="'Tabell 3.3a'!A1" display="T 3.3a" xr:uid="{B30E15AF-068D-4C8C-90FE-15D93567D3DE}"/>
    <hyperlink ref="B48" location="'Figur 3.3o'!A1" display="F 3.3o" xr:uid="{7C56C8DC-CB00-4DDE-8CEE-2AFCB2233C14}"/>
    <hyperlink ref="B49" location="'Figur 3.3p'!A1" display="F 3.3p" xr:uid="{DCE61306-71D6-4ECC-82FD-613AB87CC985}"/>
    <hyperlink ref="B50" location="'Figur 3.3q'!A1" display="F 3.3q" xr:uid="{64BA981F-99E0-434A-B799-1D96CBEECDE8}"/>
    <hyperlink ref="B51" location="'Figur 3.3r'!A1" display="F 3.3r" xr:uid="{5D5A85A6-CF95-41B6-8CEE-BA13933F930A}"/>
    <hyperlink ref="B52" location="'Figur 3.3s'!A1" display="F 3.3s" xr:uid="{4BEB5AA8-038F-440C-9197-3813F466EDAC}"/>
    <hyperlink ref="B53" location="'Figur 3.3t'!A1" display="F 3.3t" xr:uid="{B3033756-E3F7-4D76-9905-61309489241E}"/>
    <hyperlink ref="C40" r:id="rId38" xr:uid="{DE639540-C3DB-411D-883A-6CA3EB0D887A}"/>
    <hyperlink ref="C43" r:id="rId39" xr:uid="{FE52ECAB-D467-4989-8CCB-0B68FF609720}"/>
    <hyperlink ref="C48" r:id="rId40" xr:uid="{8910FB0E-68F3-4B0E-903C-EC6401B4152F}"/>
    <hyperlink ref="C50" r:id="rId41" xr:uid="{A8FE77C1-6F6A-4B59-99BE-37C5832E6104}"/>
    <hyperlink ref="C52" r:id="rId42" xr:uid="{A27C5A57-C64E-46C2-8063-88C99C74DECE}"/>
    <hyperlink ref="C37" r:id="rId43" xr:uid="{4F0500C0-4A28-4825-8F3E-A9FAFAA738DA}"/>
    <hyperlink ref="C34" r:id="rId44" xr:uid="{94681201-04FC-4820-AB7A-68BC71C34D6F}"/>
  </hyperlinks>
  <pageMargins left="0.7" right="0.7" top="0.75" bottom="0.75" header="0.3" footer="0.3"/>
  <pageSetup paperSize="9" orientation="portrait" r:id="rId4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0B497-A943-4830-B85E-5C06C35E0636}">
  <dimension ref="A1:F16"/>
  <sheetViews>
    <sheetView workbookViewId="0">
      <selection activeCell="A16" sqref="A16"/>
    </sheetView>
  </sheetViews>
  <sheetFormatPr baseColWidth="10" defaultColWidth="11.109375" defaultRowHeight="14.4" x14ac:dyDescent="0.3"/>
  <cols>
    <col min="1" max="1" width="14.44140625" style="22" customWidth="1"/>
    <col min="2" max="3" width="11.109375" style="22"/>
    <col min="4" max="4" width="14.33203125" style="22" customWidth="1"/>
    <col min="5" max="5" width="11.109375" style="22"/>
    <col min="6" max="6" width="13.6640625" style="22" customWidth="1"/>
    <col min="7" max="16384" width="11.109375" style="22"/>
  </cols>
  <sheetData>
    <row r="1" spans="1:6" x14ac:dyDescent="0.3">
      <c r="A1" s="25" t="s">
        <v>40</v>
      </c>
      <c r="B1" s="25" t="s">
        <v>76</v>
      </c>
    </row>
    <row r="3" spans="1:6" ht="43.2" x14ac:dyDescent="0.3">
      <c r="C3" s="58" t="s">
        <v>9</v>
      </c>
      <c r="D3" s="58" t="s">
        <v>41</v>
      </c>
      <c r="E3" s="58" t="s">
        <v>6</v>
      </c>
      <c r="F3" s="58" t="s">
        <v>77</v>
      </c>
    </row>
    <row r="4" spans="1:6" x14ac:dyDescent="0.3">
      <c r="A4" s="22" t="s">
        <v>3</v>
      </c>
      <c r="B4" s="28">
        <v>1970</v>
      </c>
      <c r="C4" s="29">
        <v>1314</v>
      </c>
      <c r="D4" s="29">
        <v>3196</v>
      </c>
      <c r="E4" s="29">
        <v>4510</v>
      </c>
      <c r="F4" s="50">
        <f>C4/E4</f>
        <v>0.29135254988913528</v>
      </c>
    </row>
    <row r="5" spans="1:6" x14ac:dyDescent="0.3">
      <c r="B5" s="28">
        <v>1995</v>
      </c>
      <c r="C5" s="29">
        <v>8012</v>
      </c>
      <c r="D5" s="29">
        <v>4619</v>
      </c>
      <c r="E5" s="29">
        <v>12631</v>
      </c>
      <c r="F5" s="50">
        <f t="shared" ref="F5:F12" si="0">C5/E5</f>
        <v>0.63431240598527427</v>
      </c>
    </row>
    <row r="6" spans="1:6" x14ac:dyDescent="0.3">
      <c r="B6" s="28">
        <v>2021</v>
      </c>
      <c r="C6" s="29">
        <v>27122</v>
      </c>
      <c r="D6" s="29">
        <v>12460</v>
      </c>
      <c r="E6" s="2">
        <v>39582</v>
      </c>
      <c r="F6" s="50">
        <f t="shared" si="0"/>
        <v>0.68521044919407814</v>
      </c>
    </row>
    <row r="7" spans="1:6" x14ac:dyDescent="0.3">
      <c r="A7" s="22" t="s">
        <v>4</v>
      </c>
      <c r="B7" s="28">
        <v>1970</v>
      </c>
      <c r="C7" s="29">
        <v>2366</v>
      </c>
      <c r="D7" s="29">
        <v>3282</v>
      </c>
      <c r="E7" s="29">
        <v>5648</v>
      </c>
      <c r="F7" s="50">
        <f t="shared" si="0"/>
        <v>0.41890934844192634</v>
      </c>
    </row>
    <row r="8" spans="1:6" x14ac:dyDescent="0.3">
      <c r="B8" s="28">
        <v>1995</v>
      </c>
      <c r="C8" s="29">
        <v>6048</v>
      </c>
      <c r="D8" s="29">
        <v>4044</v>
      </c>
      <c r="E8" s="29">
        <v>10092</v>
      </c>
      <c r="F8" s="50">
        <f t="shared" si="0"/>
        <v>0.59928656361474431</v>
      </c>
    </row>
    <row r="9" spans="1:6" x14ac:dyDescent="0.3">
      <c r="B9" s="28">
        <v>2021</v>
      </c>
      <c r="C9" s="29">
        <v>9061</v>
      </c>
      <c r="D9" s="29">
        <v>4959</v>
      </c>
      <c r="E9" s="2">
        <v>14020</v>
      </c>
      <c r="F9" s="50">
        <f t="shared" si="0"/>
        <v>0.64629101283880175</v>
      </c>
    </row>
    <row r="10" spans="1:6" x14ac:dyDescent="0.3">
      <c r="A10" s="22" t="s">
        <v>93</v>
      </c>
      <c r="B10" s="28">
        <v>1970</v>
      </c>
      <c r="C10" s="29">
        <v>4105</v>
      </c>
      <c r="D10" s="29">
        <v>2714</v>
      </c>
      <c r="E10" s="29">
        <v>6819</v>
      </c>
      <c r="F10" s="50">
        <f t="shared" si="0"/>
        <v>0.60199442733538644</v>
      </c>
    </row>
    <row r="11" spans="1:6" x14ac:dyDescent="0.3">
      <c r="B11" s="28">
        <v>1995</v>
      </c>
      <c r="C11" s="29">
        <v>12652</v>
      </c>
      <c r="D11" s="29">
        <v>5540</v>
      </c>
      <c r="E11" s="29">
        <v>18192</v>
      </c>
      <c r="F11" s="50">
        <f t="shared" si="0"/>
        <v>0.69547053649956025</v>
      </c>
    </row>
    <row r="12" spans="1:6" x14ac:dyDescent="0.3">
      <c r="B12" s="28">
        <v>2021</v>
      </c>
      <c r="C12" s="29">
        <v>30715</v>
      </c>
      <c r="D12" s="29">
        <v>9924</v>
      </c>
      <c r="E12" s="2">
        <v>40639</v>
      </c>
      <c r="F12" s="50">
        <f t="shared" si="0"/>
        <v>0.75580107778242578</v>
      </c>
    </row>
    <row r="13" spans="1:6" x14ac:dyDescent="0.3">
      <c r="B13" s="29"/>
    </row>
    <row r="14" spans="1:6" x14ac:dyDescent="0.3">
      <c r="B14" s="29"/>
    </row>
    <row r="15" spans="1:6" x14ac:dyDescent="0.3">
      <c r="A15" s="23" t="s">
        <v>50</v>
      </c>
      <c r="B15" s="29"/>
    </row>
    <row r="16" spans="1:6" x14ac:dyDescent="0.3">
      <c r="A16" s="95" t="s">
        <v>14</v>
      </c>
    </row>
  </sheetData>
  <hyperlinks>
    <hyperlink ref="A16" location="'Innholdsside '!A1" display="Innhold" xr:uid="{7A7BBDE7-D985-439A-B741-A57055138979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63D95-CAB0-4F44-A6A6-109F37EA54A5}">
  <dimension ref="A1:N16"/>
  <sheetViews>
    <sheetView showGridLines="0" workbookViewId="0">
      <selection activeCell="A12" sqref="A12"/>
    </sheetView>
  </sheetViews>
  <sheetFormatPr baseColWidth="10" defaultColWidth="11.44140625" defaultRowHeight="14.4" x14ac:dyDescent="0.3"/>
  <cols>
    <col min="1" max="1" width="17.44140625" customWidth="1"/>
    <col min="2" max="4" width="17.5546875" customWidth="1"/>
  </cols>
  <sheetData>
    <row r="1" spans="1:14" x14ac:dyDescent="0.3">
      <c r="A1" s="30" t="s">
        <v>42</v>
      </c>
      <c r="B1" s="30" t="s">
        <v>78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42" x14ac:dyDescent="0.3">
      <c r="A3" s="31"/>
      <c r="B3" s="32" t="s">
        <v>43</v>
      </c>
      <c r="C3" s="32" t="s">
        <v>44</v>
      </c>
      <c r="D3" s="32" t="s">
        <v>45</v>
      </c>
      <c r="E3" s="32" t="s">
        <v>6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3">
      <c r="A4" s="31" t="s">
        <v>3</v>
      </c>
      <c r="B4" s="33">
        <v>2704</v>
      </c>
      <c r="C4" s="33">
        <v>24418</v>
      </c>
      <c r="D4" s="33">
        <v>12460</v>
      </c>
      <c r="E4" s="33">
        <f>SUM(B4:D4)</f>
        <v>39582</v>
      </c>
      <c r="F4" s="31"/>
      <c r="G4" s="31"/>
      <c r="H4" s="31"/>
      <c r="I4" s="31"/>
      <c r="J4" s="31"/>
      <c r="K4" s="31"/>
      <c r="L4" s="31"/>
      <c r="M4" s="31"/>
      <c r="N4" s="31"/>
    </row>
    <row r="5" spans="1:14" ht="28.8" x14ac:dyDescent="0.3">
      <c r="A5" s="34" t="s">
        <v>15</v>
      </c>
      <c r="B5" s="33">
        <v>4828</v>
      </c>
      <c r="C5" s="33">
        <v>3086</v>
      </c>
      <c r="D5" s="33">
        <v>4227</v>
      </c>
      <c r="E5" s="33">
        <f t="shared" ref="E5:E8" si="0">SUM(B5:D5)</f>
        <v>12141</v>
      </c>
      <c r="F5" s="31"/>
      <c r="G5" s="31"/>
      <c r="H5" s="31"/>
      <c r="I5" s="31"/>
      <c r="J5" s="31"/>
      <c r="K5" s="31"/>
      <c r="L5" s="31"/>
      <c r="M5" s="31"/>
      <c r="N5" s="31"/>
    </row>
    <row r="6" spans="1:14" ht="28.8" x14ac:dyDescent="0.3">
      <c r="A6" s="34" t="s">
        <v>46</v>
      </c>
      <c r="B6" s="33">
        <v>12838</v>
      </c>
      <c r="C6" s="33">
        <v>13643</v>
      </c>
      <c r="D6" s="33">
        <v>8007</v>
      </c>
      <c r="E6" s="33">
        <f t="shared" si="0"/>
        <v>34488</v>
      </c>
      <c r="F6" s="31"/>
      <c r="G6" s="31"/>
      <c r="H6" s="31"/>
      <c r="I6" s="31"/>
      <c r="J6" s="31"/>
      <c r="K6" s="31"/>
      <c r="L6" s="31"/>
      <c r="M6" s="31"/>
      <c r="N6" s="31"/>
    </row>
    <row r="7" spans="1:14" ht="28.8" x14ac:dyDescent="0.3">
      <c r="A7" s="34" t="s">
        <v>47</v>
      </c>
      <c r="B7" s="33">
        <v>2993</v>
      </c>
      <c r="C7" s="33">
        <v>2389</v>
      </c>
      <c r="D7" s="33">
        <v>2649</v>
      </c>
      <c r="E7" s="33">
        <f t="shared" si="0"/>
        <v>8031</v>
      </c>
      <c r="F7" s="31"/>
      <c r="G7" s="31"/>
      <c r="H7" s="31"/>
      <c r="I7" s="31"/>
      <c r="J7" s="31"/>
      <c r="K7" s="31"/>
      <c r="L7" s="31"/>
      <c r="M7" s="31"/>
      <c r="N7" s="31"/>
    </row>
    <row r="8" spans="1:14" x14ac:dyDescent="0.3">
      <c r="A8" s="34" t="s">
        <v>6</v>
      </c>
      <c r="B8" s="33">
        <f>SUM(B4:B7)</f>
        <v>23363</v>
      </c>
      <c r="C8" s="33">
        <f t="shared" ref="C8:D8" si="1">SUM(C4:C7)</f>
        <v>43536</v>
      </c>
      <c r="D8" s="33">
        <f t="shared" si="1"/>
        <v>27343</v>
      </c>
      <c r="E8" s="33">
        <f t="shared" si="0"/>
        <v>94242</v>
      </c>
      <c r="F8" s="31"/>
      <c r="G8" s="31"/>
      <c r="H8" s="31"/>
      <c r="I8" s="31"/>
      <c r="J8" s="31"/>
      <c r="K8" s="31"/>
      <c r="L8" s="31"/>
      <c r="M8" s="31"/>
      <c r="N8" s="31"/>
    </row>
    <row r="9" spans="1:14" x14ac:dyDescent="0.3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3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x14ac:dyDescent="0.3">
      <c r="A11" s="35" t="s">
        <v>50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x14ac:dyDescent="0.3">
      <c r="A12" s="95" t="s">
        <v>14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</row>
    <row r="13" spans="1:14" x14ac:dyDescent="0.3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14" x14ac:dyDescent="0.3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spans="1:14" x14ac:dyDescent="0.3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</row>
    <row r="16" spans="1:14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</sheetData>
  <hyperlinks>
    <hyperlink ref="A12" location="'Innholdsside '!A1" display="Innhold" xr:uid="{8F24FCFA-A3AA-474D-A123-037720878754}"/>
  </hyperlink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351E2-37D5-430E-850F-FF81C447495E}">
  <dimension ref="A1:G29"/>
  <sheetViews>
    <sheetView showGridLines="0" workbookViewId="0">
      <selection activeCell="A29" sqref="A29"/>
    </sheetView>
  </sheetViews>
  <sheetFormatPr baseColWidth="10" defaultColWidth="10.88671875" defaultRowHeight="14.4" x14ac:dyDescent="0.3"/>
  <sheetData>
    <row r="1" spans="1:7" x14ac:dyDescent="0.3">
      <c r="A1" s="36" t="s">
        <v>48</v>
      </c>
      <c r="B1" s="36" t="s">
        <v>79</v>
      </c>
    </row>
    <row r="3" spans="1:7" x14ac:dyDescent="0.3">
      <c r="B3" t="s">
        <v>94</v>
      </c>
      <c r="E3" t="s">
        <v>80</v>
      </c>
    </row>
    <row r="4" spans="1:7" x14ac:dyDescent="0.3">
      <c r="B4">
        <v>2021</v>
      </c>
      <c r="C4">
        <v>2020</v>
      </c>
      <c r="D4">
        <v>2010</v>
      </c>
      <c r="E4">
        <v>2021</v>
      </c>
      <c r="F4">
        <v>2020</v>
      </c>
      <c r="G4">
        <v>2010</v>
      </c>
    </row>
    <row r="5" spans="1:7" x14ac:dyDescent="0.3">
      <c r="A5" s="51" t="s">
        <v>81</v>
      </c>
      <c r="B5" s="54">
        <f>B18/B$24</f>
        <v>0.12140252637062117</v>
      </c>
      <c r="C5" s="54">
        <f t="shared" ref="C5:G5" si="0">C18/C$24</f>
        <v>0.12331126722507431</v>
      </c>
      <c r="D5" s="54">
        <f t="shared" si="0"/>
        <v>0.1440188513607171</v>
      </c>
      <c r="E5" s="54">
        <f t="shared" si="0"/>
        <v>8.508994592208366E-2</v>
      </c>
      <c r="F5" s="54">
        <f t="shared" si="0"/>
        <v>8.4892897406989853E-2</v>
      </c>
      <c r="G5" s="54">
        <f t="shared" si="0"/>
        <v>7.7685151624984891E-2</v>
      </c>
    </row>
    <row r="6" spans="1:7" x14ac:dyDescent="0.3">
      <c r="A6" s="51" t="s">
        <v>82</v>
      </c>
      <c r="B6" s="54">
        <f t="shared" ref="B6:G10" si="1">B19/B$24</f>
        <v>0.32142857142857145</v>
      </c>
      <c r="C6" s="54">
        <f t="shared" si="1"/>
        <v>0.31744798703053229</v>
      </c>
      <c r="D6" s="54">
        <f t="shared" si="1"/>
        <v>0.26585963128956247</v>
      </c>
      <c r="E6" s="54">
        <f t="shared" si="1"/>
        <v>0.13431188610528638</v>
      </c>
      <c r="F6" s="54">
        <f t="shared" si="1"/>
        <v>0.1358511837655017</v>
      </c>
      <c r="G6" s="54">
        <f t="shared" si="1"/>
        <v>0.17711731303612421</v>
      </c>
    </row>
    <row r="7" spans="1:7" x14ac:dyDescent="0.3">
      <c r="A7" s="51" t="s">
        <v>83</v>
      </c>
      <c r="B7" s="54">
        <f t="shared" si="1"/>
        <v>0.12986717020445371</v>
      </c>
      <c r="C7" s="54">
        <f t="shared" si="1"/>
        <v>0.13219400162118347</v>
      </c>
      <c r="D7" s="54">
        <f t="shared" si="1"/>
        <v>0.12960310493000046</v>
      </c>
      <c r="E7" s="54">
        <f t="shared" si="1"/>
        <v>0.16179229665599823</v>
      </c>
      <c r="F7" s="54">
        <f t="shared" si="1"/>
        <v>0.1600901916572717</v>
      </c>
      <c r="G7" s="54">
        <f t="shared" si="1"/>
        <v>0.1566992871813459</v>
      </c>
    </row>
    <row r="8" spans="1:7" x14ac:dyDescent="0.3">
      <c r="A8" s="51" t="s">
        <v>84</v>
      </c>
      <c r="B8" s="54">
        <f t="shared" si="1"/>
        <v>0.11147284802708686</v>
      </c>
      <c r="C8" s="54">
        <f t="shared" si="1"/>
        <v>0.11155768711159146</v>
      </c>
      <c r="D8" s="54">
        <f t="shared" si="1"/>
        <v>0.13297601996026429</v>
      </c>
      <c r="E8" s="54">
        <f t="shared" si="1"/>
        <v>0.2898134863701578</v>
      </c>
      <c r="F8" s="54">
        <f t="shared" si="1"/>
        <v>0.28196166854565952</v>
      </c>
      <c r="G8" s="54">
        <f t="shared" si="1"/>
        <v>0.29249728162377675</v>
      </c>
    </row>
    <row r="9" spans="1:7" x14ac:dyDescent="0.3">
      <c r="A9" s="51" t="s">
        <v>85</v>
      </c>
      <c r="B9" s="54">
        <f t="shared" si="1"/>
        <v>0.30023440552155228</v>
      </c>
      <c r="C9" s="54">
        <f t="shared" si="1"/>
        <v>0.3041745474196163</v>
      </c>
      <c r="D9" s="54">
        <f t="shared" si="1"/>
        <v>0.31354248486808667</v>
      </c>
      <c r="E9" s="54">
        <f t="shared" si="1"/>
        <v>0.20803443328550933</v>
      </c>
      <c r="F9" s="54">
        <f t="shared" si="1"/>
        <v>0.21499436302142053</v>
      </c>
      <c r="G9" s="54">
        <f t="shared" si="1"/>
        <v>0.14763803310378157</v>
      </c>
    </row>
    <row r="10" spans="1:7" x14ac:dyDescent="0.3">
      <c r="A10" s="51" t="s">
        <v>86</v>
      </c>
      <c r="B10" s="54">
        <f t="shared" si="1"/>
        <v>1.5594478447714546E-2</v>
      </c>
      <c r="C10" s="54">
        <f t="shared" si="1"/>
        <v>1.1314509592002161E-2</v>
      </c>
      <c r="D10" s="54">
        <f t="shared" si="1"/>
        <v>1.3999907591369034E-2</v>
      </c>
      <c r="E10" s="54">
        <f t="shared" si="1"/>
        <v>0.12095795166096457</v>
      </c>
      <c r="F10" s="54">
        <f t="shared" si="1"/>
        <v>0.12220969560315671</v>
      </c>
      <c r="G10" s="54">
        <f t="shared" si="1"/>
        <v>0.14836293342998672</v>
      </c>
    </row>
    <row r="11" spans="1:7" x14ac:dyDescent="0.3">
      <c r="B11" s="53">
        <f>SUM(B5:B10)</f>
        <v>1</v>
      </c>
      <c r="C11" s="53">
        <f t="shared" ref="C11:G11" si="2">SUM(C5:C10)</f>
        <v>1</v>
      </c>
      <c r="D11" s="53">
        <f t="shared" si="2"/>
        <v>1</v>
      </c>
      <c r="E11" s="53">
        <f t="shared" si="2"/>
        <v>0.99999999999999989</v>
      </c>
      <c r="F11" s="53">
        <f t="shared" si="2"/>
        <v>1</v>
      </c>
      <c r="G11" s="53">
        <f t="shared" si="2"/>
        <v>1</v>
      </c>
    </row>
    <row r="15" spans="1:7" x14ac:dyDescent="0.3">
      <c r="A15" t="s">
        <v>95</v>
      </c>
    </row>
    <row r="16" spans="1:7" x14ac:dyDescent="0.3">
      <c r="A16" s="47"/>
      <c r="B16" s="225" t="s">
        <v>94</v>
      </c>
      <c r="C16" s="225"/>
      <c r="D16" s="225"/>
      <c r="E16" s="225" t="s">
        <v>87</v>
      </c>
      <c r="F16" s="225"/>
      <c r="G16" s="225"/>
    </row>
    <row r="17" spans="1:7" x14ac:dyDescent="0.3">
      <c r="A17" s="47"/>
      <c r="B17" s="47">
        <v>2021</v>
      </c>
      <c r="C17" s="47">
        <v>2020</v>
      </c>
      <c r="D17" s="47">
        <v>2010</v>
      </c>
      <c r="E17" s="47">
        <v>2021</v>
      </c>
      <c r="F17" s="47">
        <v>2020</v>
      </c>
      <c r="G17" s="47">
        <v>2010</v>
      </c>
    </row>
    <row r="18" spans="1:7" x14ac:dyDescent="0.3">
      <c r="A18" s="51" t="s">
        <v>88</v>
      </c>
      <c r="B18">
        <v>3729</v>
      </c>
      <c r="C18">
        <v>3651</v>
      </c>
      <c r="D18">
        <v>3117</v>
      </c>
      <c r="E18">
        <v>771</v>
      </c>
      <c r="F18">
        <v>753</v>
      </c>
      <c r="G18">
        <v>643</v>
      </c>
    </row>
    <row r="19" spans="1:7" x14ac:dyDescent="0.3">
      <c r="A19" s="51" t="s">
        <v>82</v>
      </c>
      <c r="B19">
        <v>9873</v>
      </c>
      <c r="C19">
        <v>9399</v>
      </c>
      <c r="D19">
        <v>5754</v>
      </c>
      <c r="E19">
        <v>1217</v>
      </c>
      <c r="F19">
        <v>1205</v>
      </c>
      <c r="G19">
        <v>1466</v>
      </c>
    </row>
    <row r="20" spans="1:7" x14ac:dyDescent="0.3">
      <c r="A20" s="51" t="s">
        <v>83</v>
      </c>
      <c r="B20">
        <v>3989</v>
      </c>
      <c r="C20">
        <v>3914</v>
      </c>
      <c r="D20">
        <v>2805</v>
      </c>
      <c r="E20">
        <v>1466</v>
      </c>
      <c r="F20">
        <v>1420</v>
      </c>
      <c r="G20">
        <v>1297</v>
      </c>
    </row>
    <row r="21" spans="1:7" x14ac:dyDescent="0.3">
      <c r="A21" s="51" t="s">
        <v>84</v>
      </c>
      <c r="B21">
        <v>3424</v>
      </c>
      <c r="C21">
        <v>3303</v>
      </c>
      <c r="D21">
        <v>2878</v>
      </c>
      <c r="E21">
        <v>2626</v>
      </c>
      <c r="F21">
        <v>2501</v>
      </c>
      <c r="G21">
        <v>2421</v>
      </c>
    </row>
    <row r="22" spans="1:7" x14ac:dyDescent="0.3">
      <c r="A22" s="51" t="s">
        <v>85</v>
      </c>
      <c r="B22">
        <v>9222</v>
      </c>
      <c r="C22">
        <v>9006</v>
      </c>
      <c r="D22">
        <v>6786</v>
      </c>
      <c r="E22">
        <v>1885</v>
      </c>
      <c r="F22">
        <v>1907</v>
      </c>
      <c r="G22">
        <v>1222</v>
      </c>
    </row>
    <row r="23" spans="1:7" x14ac:dyDescent="0.3">
      <c r="A23" s="51" t="s">
        <v>86</v>
      </c>
      <c r="B23">
        <v>479</v>
      </c>
      <c r="C23">
        <v>335</v>
      </c>
      <c r="D23">
        <v>303</v>
      </c>
      <c r="E23">
        <v>1096</v>
      </c>
      <c r="F23">
        <v>1084</v>
      </c>
      <c r="G23">
        <v>1228</v>
      </c>
    </row>
    <row r="24" spans="1:7" x14ac:dyDescent="0.3">
      <c r="A24" s="52" t="s">
        <v>89</v>
      </c>
      <c r="B24" s="47">
        <f>SUM(B18:B23)</f>
        <v>30716</v>
      </c>
      <c r="C24" s="47">
        <f t="shared" ref="C24:G24" si="3">SUM(C18:C23)</f>
        <v>29608</v>
      </c>
      <c r="D24" s="47">
        <f t="shared" si="3"/>
        <v>21643</v>
      </c>
      <c r="E24" s="47">
        <f t="shared" si="3"/>
        <v>9061</v>
      </c>
      <c r="F24" s="47">
        <f t="shared" si="3"/>
        <v>8870</v>
      </c>
      <c r="G24" s="47">
        <f t="shared" si="3"/>
        <v>8277</v>
      </c>
    </row>
    <row r="27" spans="1:7" x14ac:dyDescent="0.3">
      <c r="A27" t="s">
        <v>96</v>
      </c>
    </row>
    <row r="29" spans="1:7" x14ac:dyDescent="0.3">
      <c r="A29" s="95" t="s">
        <v>14</v>
      </c>
    </row>
  </sheetData>
  <mergeCells count="2">
    <mergeCell ref="B16:D16"/>
    <mergeCell ref="E16:G16"/>
  </mergeCells>
  <hyperlinks>
    <hyperlink ref="A29" location="'Innholdsside '!A1" display="Innhold" xr:uid="{B48BF0BB-5AD3-4FA6-A375-6AD62C13ED58}"/>
  </hyperlinks>
  <pageMargins left="0.7" right="0.7" top="0.75" bottom="0.75" header="0.3" footer="0.3"/>
  <pageSetup paperSize="9" orientation="portrait" r:id="rId1"/>
  <ignoredErrors>
    <ignoredError sqref="A24:G24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80F8D-15ED-4BB6-83E1-8D1F59504EB3}">
  <dimension ref="A1:H19"/>
  <sheetViews>
    <sheetView workbookViewId="0">
      <selection activeCell="A19" sqref="A19"/>
    </sheetView>
  </sheetViews>
  <sheetFormatPr baseColWidth="10" defaultRowHeight="14.4" x14ac:dyDescent="0.3"/>
  <sheetData>
    <row r="1" spans="1:8" x14ac:dyDescent="0.3">
      <c r="A1" s="56" t="s">
        <v>332</v>
      </c>
      <c r="B1" s="36" t="s">
        <v>337</v>
      </c>
    </row>
    <row r="3" spans="1:8" x14ac:dyDescent="0.3">
      <c r="A3" s="87"/>
      <c r="B3" s="1" t="s">
        <v>103</v>
      </c>
      <c r="C3" s="1" t="s">
        <v>104</v>
      </c>
      <c r="D3" s="1" t="s">
        <v>105</v>
      </c>
      <c r="E3" s="1" t="s">
        <v>106</v>
      </c>
      <c r="F3" s="1" t="s">
        <v>107</v>
      </c>
      <c r="G3" s="1" t="s">
        <v>73</v>
      </c>
    </row>
    <row r="4" spans="1:8" x14ac:dyDescent="0.3">
      <c r="A4" s="87" t="s">
        <v>127</v>
      </c>
      <c r="B4" s="88">
        <v>3.7350597609561755</v>
      </c>
      <c r="C4" s="88">
        <v>3.8140643623361141</v>
      </c>
      <c r="D4" s="88">
        <v>3.4813084112149535</v>
      </c>
      <c r="E4" s="88">
        <v>3.415730337078652</v>
      </c>
      <c r="F4" s="88">
        <v>3.0878859857482186</v>
      </c>
      <c r="G4" s="88">
        <v>2.854708138048573</v>
      </c>
    </row>
    <row r="5" spans="1:8" x14ac:dyDescent="0.3">
      <c r="A5" s="87" t="s">
        <v>129</v>
      </c>
      <c r="B5" s="88">
        <v>8.5359675785207703</v>
      </c>
      <c r="C5" s="88">
        <v>9.4165085388994303</v>
      </c>
      <c r="D5" s="88">
        <v>9.9526066350710902</v>
      </c>
      <c r="E5" s="88">
        <v>9.1373801916932909</v>
      </c>
      <c r="F5" s="88">
        <v>7.4</v>
      </c>
      <c r="G5" s="88">
        <v>7.4425969912905776</v>
      </c>
    </row>
    <row r="6" spans="1:8" x14ac:dyDescent="0.3">
      <c r="A6" s="87" t="s">
        <v>130</v>
      </c>
      <c r="B6" s="88">
        <v>5.0686378035902857</v>
      </c>
      <c r="C6" s="88">
        <v>6.4382139148494293</v>
      </c>
      <c r="D6" s="88">
        <v>7.6540755467196826</v>
      </c>
      <c r="E6" s="88">
        <v>8.5519922254616141</v>
      </c>
      <c r="F6" s="88">
        <v>7.4110671936758896</v>
      </c>
      <c r="G6" s="88">
        <v>8.6138613861386126</v>
      </c>
    </row>
    <row r="7" spans="1:8" x14ac:dyDescent="0.3">
      <c r="A7" s="87" t="s">
        <v>295</v>
      </c>
      <c r="B7" s="88">
        <v>20.224719101123593</v>
      </c>
      <c r="C7" s="88">
        <v>14.572864321608039</v>
      </c>
      <c r="D7" s="88">
        <v>12.967581047381547</v>
      </c>
      <c r="E7" s="88">
        <v>9.3023255813953494</v>
      </c>
      <c r="F7" s="88">
        <v>7.5</v>
      </c>
      <c r="G7" s="88">
        <v>10.863509749303621</v>
      </c>
    </row>
    <row r="8" spans="1:8" x14ac:dyDescent="0.3">
      <c r="A8" s="87" t="s">
        <v>296</v>
      </c>
      <c r="B8" s="88">
        <v>21.589085072231139</v>
      </c>
      <c r="C8" s="88">
        <v>23.524884556182656</v>
      </c>
      <c r="D8" s="88">
        <v>25.513269904857289</v>
      </c>
      <c r="E8" s="88">
        <v>24.879042526101351</v>
      </c>
      <c r="F8" s="88">
        <v>22.577345947328048</v>
      </c>
      <c r="G8" s="88">
        <v>22.901884022510398</v>
      </c>
    </row>
    <row r="9" spans="1:8" x14ac:dyDescent="0.3">
      <c r="A9" s="87" t="s">
        <v>297</v>
      </c>
      <c r="B9" s="88">
        <v>64.55951580363147</v>
      </c>
      <c r="C9" s="88">
        <v>62.163934426229503</v>
      </c>
      <c r="D9" s="88">
        <v>54.320241691842895</v>
      </c>
      <c r="E9" s="88">
        <v>47.871116225546608</v>
      </c>
      <c r="F9" s="88">
        <v>39.909808342728297</v>
      </c>
      <c r="G9" s="88">
        <v>37.75406504065041</v>
      </c>
    </row>
    <row r="10" spans="1:8" x14ac:dyDescent="0.3">
      <c r="A10" s="87" t="s">
        <v>298</v>
      </c>
      <c r="B10" s="88">
        <v>56.18181818181818</v>
      </c>
      <c r="C10" s="88">
        <v>62.601626016260155</v>
      </c>
      <c r="D10" s="88">
        <v>62.014134275618375</v>
      </c>
      <c r="E10" s="88">
        <v>75.922330097087382</v>
      </c>
      <c r="F10" s="88">
        <v>77.710843373493972</v>
      </c>
      <c r="G10" s="88">
        <v>72.821576763485467</v>
      </c>
    </row>
    <row r="11" spans="1:8" x14ac:dyDescent="0.3">
      <c r="A11" s="87" t="s">
        <v>6</v>
      </c>
      <c r="B11" s="88">
        <v>17.82251053300341</v>
      </c>
      <c r="C11" s="88">
        <v>18.167909734174795</v>
      </c>
      <c r="D11" s="88">
        <v>18.294250903079654</v>
      </c>
      <c r="E11" s="88">
        <v>17.352607371124783</v>
      </c>
      <c r="F11" s="88">
        <v>15.2</v>
      </c>
      <c r="G11" s="88">
        <v>15.103104464083389</v>
      </c>
    </row>
    <row r="12" spans="1:8" x14ac:dyDescent="0.3">
      <c r="B12" s="37"/>
      <c r="C12" s="37"/>
      <c r="D12" s="37"/>
      <c r="E12" s="37"/>
      <c r="F12" s="37"/>
      <c r="G12" s="37"/>
    </row>
    <row r="15" spans="1:8" ht="63.75" customHeight="1" x14ac:dyDescent="0.3">
      <c r="A15" s="226" t="s">
        <v>299</v>
      </c>
      <c r="B15" s="226"/>
      <c r="C15" s="226"/>
      <c r="D15" s="226"/>
      <c r="E15" s="226"/>
      <c r="F15" s="226"/>
      <c r="G15" s="226"/>
      <c r="H15" s="226"/>
    </row>
    <row r="17" spans="1:1" x14ac:dyDescent="0.3">
      <c r="A17" s="89" t="s">
        <v>147</v>
      </c>
    </row>
    <row r="19" spans="1:1" x14ac:dyDescent="0.3">
      <c r="A19" s="95" t="s">
        <v>14</v>
      </c>
    </row>
  </sheetData>
  <mergeCells count="1">
    <mergeCell ref="A15:H15"/>
  </mergeCells>
  <hyperlinks>
    <hyperlink ref="A19" location="'Innholdsside '!A1" display="Innhold" xr:uid="{C36AE601-5DC4-402E-8E03-987D889EAED5}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D8852-43D7-4854-84EC-EEF18752695F}">
  <dimension ref="A1:H26"/>
  <sheetViews>
    <sheetView workbookViewId="0">
      <selection activeCell="A26" sqref="A26"/>
    </sheetView>
  </sheetViews>
  <sheetFormatPr baseColWidth="10" defaultRowHeight="14.4" x14ac:dyDescent="0.3"/>
  <cols>
    <col min="2" max="7" width="10.88671875" style="42" customWidth="1"/>
  </cols>
  <sheetData>
    <row r="1" spans="1:7" x14ac:dyDescent="0.3">
      <c r="A1" s="36" t="s">
        <v>333</v>
      </c>
      <c r="B1" s="56" t="s">
        <v>300</v>
      </c>
    </row>
    <row r="5" spans="1:7" x14ac:dyDescent="0.3">
      <c r="B5" s="42" t="s">
        <v>103</v>
      </c>
      <c r="C5" s="42" t="s">
        <v>104</v>
      </c>
      <c r="D5" s="42" t="s">
        <v>105</v>
      </c>
      <c r="E5" s="42" t="s">
        <v>106</v>
      </c>
      <c r="F5" s="42" t="s">
        <v>107</v>
      </c>
      <c r="G5" s="42" t="s">
        <v>73</v>
      </c>
    </row>
    <row r="6" spans="1:7" x14ac:dyDescent="0.3">
      <c r="A6" t="s">
        <v>301</v>
      </c>
      <c r="B6" s="90">
        <v>3.2653061224489797</v>
      </c>
      <c r="C6" s="90">
        <v>2.7559055118110236</v>
      </c>
      <c r="D6" s="90">
        <v>3.5019455252918288</v>
      </c>
      <c r="E6" s="90">
        <v>4.5977011494252871</v>
      </c>
      <c r="F6" s="90">
        <v>4.6153846153846159</v>
      </c>
      <c r="G6" s="90">
        <v>3.6630036630036633</v>
      </c>
    </row>
    <row r="7" spans="1:7" x14ac:dyDescent="0.3">
      <c r="A7" t="s">
        <v>302</v>
      </c>
      <c r="B7" s="90">
        <v>14.499999999999998</v>
      </c>
      <c r="C7" s="90">
        <v>15.458937198067632</v>
      </c>
      <c r="D7" s="90">
        <v>13.751868460388639</v>
      </c>
      <c r="E7" s="90">
        <v>11.589895988112927</v>
      </c>
      <c r="F7" s="90">
        <v>8.8000000000000007</v>
      </c>
      <c r="G7" s="90">
        <v>9.4879518072289155</v>
      </c>
    </row>
    <row r="8" spans="1:7" x14ac:dyDescent="0.3">
      <c r="A8" t="s">
        <v>303</v>
      </c>
      <c r="B8" s="90">
        <v>13.49911190053286</v>
      </c>
      <c r="C8" s="90">
        <v>13.131313131313133</v>
      </c>
      <c r="D8" s="90">
        <v>13.694267515923567</v>
      </c>
      <c r="E8" s="90">
        <v>14.842578710644677</v>
      </c>
      <c r="F8" s="90">
        <v>13.868613138686131</v>
      </c>
      <c r="G8" s="90">
        <v>12.465373961218837</v>
      </c>
    </row>
    <row r="9" spans="1:7" x14ac:dyDescent="0.3">
      <c r="A9" t="s">
        <v>304</v>
      </c>
      <c r="B9" s="90">
        <v>19.11412609736632</v>
      </c>
      <c r="C9" s="90">
        <v>17.737591381300501</v>
      </c>
      <c r="D9" s="90">
        <v>17.924181082075819</v>
      </c>
      <c r="E9" s="90">
        <v>15.134168157423971</v>
      </c>
      <c r="F9" s="90">
        <v>13.5</v>
      </c>
      <c r="G9" s="90">
        <v>13.157894736842104</v>
      </c>
    </row>
    <row r="10" spans="1:7" x14ac:dyDescent="0.3">
      <c r="A10" t="s">
        <v>305</v>
      </c>
      <c r="B10" s="90">
        <v>12.567324955116696</v>
      </c>
      <c r="C10" s="90">
        <v>11.508282476024412</v>
      </c>
      <c r="D10" s="90">
        <v>12.520868113522537</v>
      </c>
      <c r="E10" s="90">
        <v>12.171052631578947</v>
      </c>
      <c r="F10" s="90">
        <v>11.4</v>
      </c>
      <c r="G10" s="90">
        <v>13.187702265372167</v>
      </c>
    </row>
    <row r="11" spans="1:7" x14ac:dyDescent="0.3">
      <c r="A11" t="s">
        <v>306</v>
      </c>
      <c r="B11" s="90">
        <v>16.528066528066528</v>
      </c>
      <c r="C11" s="90">
        <v>15.430861723446892</v>
      </c>
      <c r="D11" s="90">
        <v>15.789473684210526</v>
      </c>
      <c r="E11" s="90">
        <v>13.905325443786982</v>
      </c>
      <c r="F11" s="90">
        <v>12.2</v>
      </c>
      <c r="G11" s="90">
        <v>13.220018885741267</v>
      </c>
    </row>
    <row r="12" spans="1:7" x14ac:dyDescent="0.3">
      <c r="A12" t="s">
        <v>307</v>
      </c>
      <c r="B12" s="90">
        <v>17.676767676767678</v>
      </c>
      <c r="C12" s="90">
        <v>22.091412742382271</v>
      </c>
      <c r="D12" s="90">
        <v>24.368600682593858</v>
      </c>
      <c r="E12" s="90">
        <v>25.236167341430498</v>
      </c>
      <c r="F12" s="90">
        <v>16</v>
      </c>
      <c r="G12" s="90">
        <v>13.389941214892229</v>
      </c>
    </row>
    <row r="13" spans="1:7" x14ac:dyDescent="0.3">
      <c r="A13" t="s">
        <v>308</v>
      </c>
      <c r="B13" s="90">
        <v>15.270935960591133</v>
      </c>
      <c r="C13" s="90">
        <v>16.185897435897438</v>
      </c>
      <c r="D13" s="90">
        <v>13.740458015267176</v>
      </c>
      <c r="E13" s="90">
        <v>14.347826086956522</v>
      </c>
      <c r="F13" s="90">
        <v>13.5</v>
      </c>
      <c r="G13" s="90">
        <v>14.378238341968913</v>
      </c>
    </row>
    <row r="14" spans="1:7" x14ac:dyDescent="0.3">
      <c r="A14" t="s">
        <v>198</v>
      </c>
      <c r="B14" s="90">
        <v>23.441021788129227</v>
      </c>
      <c r="C14" s="90">
        <v>22.465353756382203</v>
      </c>
      <c r="D14" s="90">
        <v>20.240622788393487</v>
      </c>
      <c r="E14" s="90">
        <v>16.07017543859649</v>
      </c>
      <c r="F14" s="90">
        <v>15.7</v>
      </c>
      <c r="G14" s="90">
        <v>15.446608462055069</v>
      </c>
    </row>
    <row r="15" spans="1:7" x14ac:dyDescent="0.3">
      <c r="A15" t="s">
        <v>309</v>
      </c>
      <c r="B15" s="90">
        <v>17.64032073310424</v>
      </c>
      <c r="C15" s="90">
        <v>18.454935622317599</v>
      </c>
      <c r="D15" s="90">
        <v>18.944099378881987</v>
      </c>
      <c r="E15" s="90">
        <v>19.184890656063619</v>
      </c>
      <c r="F15" s="90">
        <v>15.9</v>
      </c>
      <c r="G15" s="90">
        <v>16.037735849056602</v>
      </c>
    </row>
    <row r="16" spans="1:7" x14ac:dyDescent="0.3">
      <c r="A16" t="s">
        <v>310</v>
      </c>
      <c r="B16" s="90">
        <v>6.7669172932330826</v>
      </c>
      <c r="C16" s="90">
        <v>10.44776119402985</v>
      </c>
      <c r="D16" s="90">
        <v>8.6330935251798557</v>
      </c>
      <c r="E16" s="90">
        <v>7.5757575757575761</v>
      </c>
      <c r="F16" s="90">
        <v>7.9</v>
      </c>
      <c r="G16" s="90">
        <v>16.083916083916083</v>
      </c>
    </row>
    <row r="17" spans="1:8" x14ac:dyDescent="0.3">
      <c r="A17" t="s">
        <v>199</v>
      </c>
      <c r="B17" s="90">
        <v>22.779519331243471</v>
      </c>
      <c r="C17" s="90">
        <v>23.255813953488371</v>
      </c>
      <c r="D17" s="90">
        <v>21.042183622828784</v>
      </c>
      <c r="E17" s="90">
        <v>19.990152634170361</v>
      </c>
      <c r="F17" s="90">
        <v>16.2</v>
      </c>
      <c r="G17" s="90">
        <v>17.641553579784745</v>
      </c>
    </row>
    <row r="18" spans="1:8" x14ac:dyDescent="0.3">
      <c r="A18" t="s">
        <v>311</v>
      </c>
      <c r="B18" s="90">
        <v>21.811460258780038</v>
      </c>
      <c r="C18" s="90">
        <v>19.963369963369964</v>
      </c>
      <c r="D18" s="90">
        <v>21.968365553602812</v>
      </c>
      <c r="E18" s="90">
        <v>23.960066555740433</v>
      </c>
      <c r="F18" s="90">
        <v>20.399999999999999</v>
      </c>
      <c r="G18" s="90">
        <v>18.319327731092436</v>
      </c>
    </row>
    <row r="19" spans="1:8" x14ac:dyDescent="0.3">
      <c r="A19" t="s">
        <v>203</v>
      </c>
      <c r="B19" s="90">
        <v>16.746126340882004</v>
      </c>
      <c r="C19" s="90">
        <v>17.788210745957226</v>
      </c>
      <c r="D19" s="90">
        <v>18.89423076923077</v>
      </c>
      <c r="E19" s="90">
        <v>19.181232750689972</v>
      </c>
      <c r="F19" s="90">
        <v>19.5</v>
      </c>
      <c r="G19" s="90">
        <v>18.863925392115302</v>
      </c>
    </row>
    <row r="20" spans="1:8" x14ac:dyDescent="0.3">
      <c r="A20" t="s">
        <v>312</v>
      </c>
      <c r="B20" s="90">
        <v>13.654618473895583</v>
      </c>
      <c r="C20" s="90">
        <v>18.560606060606062</v>
      </c>
      <c r="D20" s="90">
        <v>24.324324324324326</v>
      </c>
      <c r="E20" s="90">
        <v>22.99651567944251</v>
      </c>
      <c r="F20" s="90">
        <v>21.258503401360542</v>
      </c>
      <c r="G20" s="90">
        <v>21.137026239067055</v>
      </c>
    </row>
    <row r="21" spans="1:8" x14ac:dyDescent="0.3">
      <c r="B21" s="90"/>
      <c r="C21" s="90"/>
      <c r="D21" s="90"/>
      <c r="E21" s="90"/>
      <c r="F21" s="90"/>
      <c r="G21" s="90"/>
    </row>
    <row r="23" spans="1:8" ht="48.75" customHeight="1" x14ac:dyDescent="0.3">
      <c r="A23" s="226" t="s">
        <v>299</v>
      </c>
      <c r="B23" s="226"/>
      <c r="C23" s="226"/>
      <c r="D23" s="226"/>
      <c r="E23" s="226"/>
      <c r="F23" s="226"/>
      <c r="G23" s="226"/>
      <c r="H23" s="226"/>
    </row>
    <row r="24" spans="1:8" x14ac:dyDescent="0.3">
      <c r="A24" s="89" t="s">
        <v>147</v>
      </c>
    </row>
    <row r="26" spans="1:8" x14ac:dyDescent="0.3">
      <c r="A26" s="95" t="s">
        <v>14</v>
      </c>
    </row>
  </sheetData>
  <mergeCells count="1">
    <mergeCell ref="A23:H23"/>
  </mergeCells>
  <hyperlinks>
    <hyperlink ref="A26" location="'Innholdsside '!A1" display="Innhold" xr:uid="{6C912209-8C3B-4825-A995-E6DFCB34CD29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60CBA-9EBE-4013-B0B0-FCCAD12A0199}">
  <dimension ref="A1:N19"/>
  <sheetViews>
    <sheetView zoomScale="90" zoomScaleNormal="90" workbookViewId="0">
      <selection activeCell="F26" sqref="F26"/>
    </sheetView>
  </sheetViews>
  <sheetFormatPr baseColWidth="10" defaultRowHeight="14.4" x14ac:dyDescent="0.3"/>
  <cols>
    <col min="1" max="1" width="18.33203125" customWidth="1"/>
  </cols>
  <sheetData>
    <row r="1" spans="1:14" x14ac:dyDescent="0.3">
      <c r="A1" s="36" t="s">
        <v>144</v>
      </c>
      <c r="B1" s="36" t="s">
        <v>314</v>
      </c>
    </row>
    <row r="2" spans="1:14" x14ac:dyDescent="0.3">
      <c r="B2" s="47"/>
    </row>
    <row r="3" spans="1:14" x14ac:dyDescent="0.3">
      <c r="B3" s="36" t="s">
        <v>95</v>
      </c>
    </row>
    <row r="4" spans="1:14" x14ac:dyDescent="0.3">
      <c r="B4" s="36" t="s">
        <v>313</v>
      </c>
      <c r="C4" s="47" t="s">
        <v>97</v>
      </c>
      <c r="D4" s="47" t="s">
        <v>98</v>
      </c>
      <c r="E4" s="47" t="s">
        <v>99</v>
      </c>
      <c r="F4" s="47" t="s">
        <v>100</v>
      </c>
      <c r="G4" s="47" t="s">
        <v>101</v>
      </c>
      <c r="H4" s="47" t="s">
        <v>102</v>
      </c>
      <c r="I4" s="47" t="s">
        <v>103</v>
      </c>
      <c r="J4" s="47" t="s">
        <v>104</v>
      </c>
      <c r="K4" s="47" t="s">
        <v>105</v>
      </c>
      <c r="L4" s="47" t="s">
        <v>106</v>
      </c>
      <c r="M4" s="47" t="s">
        <v>107</v>
      </c>
      <c r="N4" s="47" t="s">
        <v>73</v>
      </c>
    </row>
    <row r="5" spans="1:14" x14ac:dyDescent="0.3">
      <c r="B5" s="47" t="s">
        <v>108</v>
      </c>
      <c r="C5" s="5">
        <v>44774</v>
      </c>
      <c r="D5" s="5">
        <v>45578</v>
      </c>
      <c r="E5" s="5">
        <v>46747</v>
      </c>
      <c r="F5" s="5">
        <v>47711</v>
      </c>
      <c r="G5" s="5">
        <v>50024</v>
      </c>
      <c r="H5" s="5">
        <v>52181</v>
      </c>
      <c r="I5" s="5">
        <v>54601</v>
      </c>
      <c r="J5" s="5">
        <v>57934</v>
      </c>
      <c r="K5" s="5">
        <v>59629</v>
      </c>
      <c r="L5" s="5">
        <v>61657</v>
      </c>
      <c r="M5" s="5">
        <v>63180</v>
      </c>
      <c r="N5" s="5">
        <v>66666</v>
      </c>
    </row>
    <row r="6" spans="1:14" x14ac:dyDescent="0.3">
      <c r="B6" s="47" t="s">
        <v>109</v>
      </c>
      <c r="C6" s="5">
        <v>28776</v>
      </c>
      <c r="D6" s="5">
        <v>29074</v>
      </c>
      <c r="E6" s="5">
        <v>29824</v>
      </c>
      <c r="F6" s="5">
        <v>30533</v>
      </c>
      <c r="G6" s="5">
        <v>31299</v>
      </c>
      <c r="H6" s="5">
        <v>32674</v>
      </c>
      <c r="I6" s="5">
        <v>34081</v>
      </c>
      <c r="J6" s="5">
        <v>35882</v>
      </c>
      <c r="K6" s="5">
        <v>36517</v>
      </c>
      <c r="L6" s="5">
        <v>37863</v>
      </c>
      <c r="M6" s="5">
        <v>38761</v>
      </c>
      <c r="N6" s="5">
        <v>41044</v>
      </c>
    </row>
    <row r="7" spans="1:14" x14ac:dyDescent="0.3">
      <c r="B7" s="47" t="s">
        <v>110</v>
      </c>
      <c r="C7" s="5">
        <v>15998</v>
      </c>
      <c r="D7" s="5">
        <v>16504</v>
      </c>
      <c r="E7" s="5">
        <v>16923</v>
      </c>
      <c r="F7" s="5">
        <v>17178</v>
      </c>
      <c r="G7" s="5">
        <v>18725</v>
      </c>
      <c r="H7" s="5">
        <v>19507</v>
      </c>
      <c r="I7" s="5">
        <v>20520</v>
      </c>
      <c r="J7" s="5">
        <v>22052</v>
      </c>
      <c r="K7" s="5">
        <v>23112</v>
      </c>
      <c r="L7" s="5">
        <v>23794</v>
      </c>
      <c r="M7" s="5">
        <v>24419</v>
      </c>
      <c r="N7" s="5">
        <v>25622</v>
      </c>
    </row>
    <row r="10" spans="1:14" x14ac:dyDescent="0.3">
      <c r="B10" s="47" t="s">
        <v>315</v>
      </c>
    </row>
    <row r="11" spans="1:14" x14ac:dyDescent="0.3">
      <c r="B11" s="36" t="s">
        <v>313</v>
      </c>
      <c r="C11" s="47" t="s">
        <v>97</v>
      </c>
      <c r="D11" s="47" t="s">
        <v>98</v>
      </c>
      <c r="E11" s="47" t="s">
        <v>99</v>
      </c>
      <c r="F11" s="47" t="s">
        <v>100</v>
      </c>
      <c r="G11" s="47" t="s">
        <v>101</v>
      </c>
      <c r="H11" s="47" t="s">
        <v>102</v>
      </c>
      <c r="I11" s="47" t="s">
        <v>103</v>
      </c>
      <c r="J11" s="47" t="s">
        <v>104</v>
      </c>
      <c r="K11" s="47" t="s">
        <v>105</v>
      </c>
      <c r="L11" s="47" t="s">
        <v>106</v>
      </c>
      <c r="M11" s="47" t="s">
        <v>107</v>
      </c>
      <c r="N11" s="47" t="s">
        <v>73</v>
      </c>
    </row>
    <row r="12" spans="1:14" x14ac:dyDescent="0.3">
      <c r="B12" s="47" t="s">
        <v>110</v>
      </c>
      <c r="C12" s="59">
        <f t="shared" ref="C12:N12" si="0">C7/C5</f>
        <v>0.35730557913074551</v>
      </c>
      <c r="D12" s="59">
        <f t="shared" si="0"/>
        <v>0.36210452411251043</v>
      </c>
      <c r="E12" s="59">
        <f t="shared" si="0"/>
        <v>0.36201253556377949</v>
      </c>
      <c r="F12" s="59">
        <f t="shared" si="0"/>
        <v>0.36004275743539227</v>
      </c>
      <c r="G12" s="59">
        <f t="shared" si="0"/>
        <v>0.37432032624340317</v>
      </c>
      <c r="H12" s="59">
        <f t="shared" si="0"/>
        <v>0.37383338763151336</v>
      </c>
      <c r="I12" s="59">
        <f t="shared" si="0"/>
        <v>0.3758172927235765</v>
      </c>
      <c r="J12" s="59">
        <f t="shared" si="0"/>
        <v>0.38064003866468743</v>
      </c>
      <c r="K12" s="59">
        <f t="shared" si="0"/>
        <v>0.38759663921917187</v>
      </c>
      <c r="L12" s="59">
        <f t="shared" si="0"/>
        <v>0.38590914251423197</v>
      </c>
      <c r="M12" s="59">
        <f t="shared" si="0"/>
        <v>0.3864988920544476</v>
      </c>
      <c r="N12" s="59">
        <f t="shared" si="0"/>
        <v>0.3843338433384334</v>
      </c>
    </row>
    <row r="13" spans="1:14" x14ac:dyDescent="0.3">
      <c r="B13" s="36" t="s">
        <v>109</v>
      </c>
      <c r="C13" s="54">
        <f>C6/C5</f>
        <v>0.64269442086925443</v>
      </c>
      <c r="D13" s="54">
        <f t="shared" ref="D13:N13" si="1">D6/D5</f>
        <v>0.63789547588748963</v>
      </c>
      <c r="E13" s="54">
        <f t="shared" si="1"/>
        <v>0.63798746443622045</v>
      </c>
      <c r="F13" s="54">
        <f t="shared" si="1"/>
        <v>0.63995724256460773</v>
      </c>
      <c r="G13" s="54">
        <f t="shared" si="1"/>
        <v>0.62567967375659683</v>
      </c>
      <c r="H13" s="54">
        <f t="shared" si="1"/>
        <v>0.62616661236848659</v>
      </c>
      <c r="I13" s="54">
        <f t="shared" si="1"/>
        <v>0.62418270727642355</v>
      </c>
      <c r="J13" s="54">
        <f t="shared" si="1"/>
        <v>0.61935996133531257</v>
      </c>
      <c r="K13" s="54">
        <f t="shared" si="1"/>
        <v>0.61240336078082813</v>
      </c>
      <c r="L13" s="54">
        <f t="shared" si="1"/>
        <v>0.61409085748576808</v>
      </c>
      <c r="M13" s="54">
        <f t="shared" si="1"/>
        <v>0.61350110794555235</v>
      </c>
      <c r="N13" s="54">
        <f t="shared" si="1"/>
        <v>0.61566615666156665</v>
      </c>
    </row>
    <row r="17" spans="1:1" x14ac:dyDescent="0.3">
      <c r="A17" t="s">
        <v>147</v>
      </c>
    </row>
    <row r="19" spans="1:1" x14ac:dyDescent="0.3">
      <c r="A19" s="95" t="s">
        <v>14</v>
      </c>
    </row>
  </sheetData>
  <hyperlinks>
    <hyperlink ref="A19" location="'Innholdsside '!A1" display="Innhold" xr:uid="{49D53339-9A2F-45EB-90E1-E156779575D3}"/>
  </hyperlinks>
  <pageMargins left="0.7" right="0.7" top="0.75" bottom="0.75" header="0.3" footer="0.3"/>
  <pageSetup paperSize="9" orientation="portrait" r:id="rId1"/>
  <ignoredErrors>
    <ignoredError sqref="C4:N5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5939E-027A-4AEC-A023-97F88324A569}">
  <dimension ref="A1:N33"/>
  <sheetViews>
    <sheetView zoomScale="90" zoomScaleNormal="90" workbookViewId="0">
      <selection activeCell="M23" sqref="M23"/>
    </sheetView>
  </sheetViews>
  <sheetFormatPr baseColWidth="10" defaultRowHeight="14.4" x14ac:dyDescent="0.3"/>
  <cols>
    <col min="1" max="1" width="31.109375" customWidth="1"/>
  </cols>
  <sheetData>
    <row r="1" spans="1:12" x14ac:dyDescent="0.3">
      <c r="A1" s="36" t="s">
        <v>327</v>
      </c>
      <c r="B1" s="36" t="s">
        <v>112</v>
      </c>
    </row>
    <row r="3" spans="1:12" x14ac:dyDescent="0.3">
      <c r="C3" t="s">
        <v>99</v>
      </c>
      <c r="D3" t="s">
        <v>100</v>
      </c>
      <c r="E3" t="s">
        <v>101</v>
      </c>
      <c r="F3" t="s">
        <v>102</v>
      </c>
      <c r="G3" t="s">
        <v>103</v>
      </c>
      <c r="H3" t="s">
        <v>104</v>
      </c>
      <c r="I3" t="s">
        <v>105</v>
      </c>
      <c r="J3" t="s">
        <v>106</v>
      </c>
      <c r="K3" t="s">
        <v>107</v>
      </c>
      <c r="L3" t="s">
        <v>73</v>
      </c>
    </row>
    <row r="4" spans="1:12" x14ac:dyDescent="0.3">
      <c r="B4" t="s">
        <v>113</v>
      </c>
      <c r="C4">
        <v>12985</v>
      </c>
      <c r="D4">
        <v>13519</v>
      </c>
      <c r="E4">
        <v>14096</v>
      </c>
      <c r="F4">
        <v>15019</v>
      </c>
      <c r="G4">
        <v>16107</v>
      </c>
      <c r="H4">
        <v>17243</v>
      </c>
      <c r="I4">
        <v>17693</v>
      </c>
      <c r="J4">
        <v>18721</v>
      </c>
      <c r="K4">
        <v>19311</v>
      </c>
      <c r="L4">
        <v>21219</v>
      </c>
    </row>
    <row r="5" spans="1:12" x14ac:dyDescent="0.3">
      <c r="B5" t="s">
        <v>114</v>
      </c>
      <c r="C5">
        <v>3475</v>
      </c>
      <c r="D5">
        <v>3148</v>
      </c>
      <c r="E5">
        <v>4084</v>
      </c>
      <c r="F5">
        <v>4217</v>
      </c>
      <c r="G5">
        <v>4622</v>
      </c>
      <c r="H5">
        <v>5208</v>
      </c>
      <c r="I5">
        <v>5442</v>
      </c>
      <c r="J5">
        <v>5445</v>
      </c>
      <c r="K5">
        <v>5599</v>
      </c>
      <c r="L5">
        <v>5903</v>
      </c>
    </row>
    <row r="6" spans="1:12" x14ac:dyDescent="0.3">
      <c r="B6" t="s">
        <v>115</v>
      </c>
      <c r="C6">
        <v>4948</v>
      </c>
      <c r="D6">
        <v>4973</v>
      </c>
      <c r="E6">
        <v>4876</v>
      </c>
      <c r="F6">
        <v>4760</v>
      </c>
      <c r="G6">
        <v>4741</v>
      </c>
      <c r="H6">
        <v>4735</v>
      </c>
      <c r="I6">
        <v>4834</v>
      </c>
      <c r="J6">
        <v>4799</v>
      </c>
      <c r="K6">
        <v>4833</v>
      </c>
      <c r="L6">
        <v>4914</v>
      </c>
    </row>
    <row r="7" spans="1:12" x14ac:dyDescent="0.3">
      <c r="B7" t="s">
        <v>116</v>
      </c>
      <c r="C7">
        <v>3438</v>
      </c>
      <c r="D7">
        <v>3567</v>
      </c>
      <c r="E7">
        <v>3564</v>
      </c>
      <c r="F7">
        <v>3581</v>
      </c>
      <c r="G7">
        <v>3593</v>
      </c>
      <c r="H7">
        <v>3655</v>
      </c>
      <c r="I7">
        <v>3817</v>
      </c>
      <c r="J7">
        <v>3871</v>
      </c>
      <c r="K7">
        <v>4037</v>
      </c>
      <c r="L7">
        <v>4147</v>
      </c>
    </row>
    <row r="8" spans="1:12" x14ac:dyDescent="0.3">
      <c r="B8" t="s">
        <v>117</v>
      </c>
      <c r="C8">
        <v>11891</v>
      </c>
      <c r="D8">
        <v>12041</v>
      </c>
      <c r="E8">
        <v>12327</v>
      </c>
      <c r="F8">
        <v>12895</v>
      </c>
      <c r="G8">
        <v>13233</v>
      </c>
      <c r="H8">
        <v>13904</v>
      </c>
      <c r="I8">
        <v>13990</v>
      </c>
      <c r="J8">
        <v>14343</v>
      </c>
      <c r="K8">
        <v>14617</v>
      </c>
      <c r="L8">
        <v>14911</v>
      </c>
    </row>
    <row r="9" spans="1:12" x14ac:dyDescent="0.3">
      <c r="B9" t="s">
        <v>118</v>
      </c>
      <c r="C9">
        <v>10010</v>
      </c>
      <c r="D9">
        <v>10463</v>
      </c>
      <c r="E9">
        <v>11077</v>
      </c>
      <c r="F9">
        <v>11709</v>
      </c>
      <c r="G9">
        <v>12305</v>
      </c>
      <c r="H9">
        <v>13189</v>
      </c>
      <c r="I9">
        <v>13853</v>
      </c>
      <c r="J9">
        <v>14478</v>
      </c>
      <c r="K9">
        <v>14783</v>
      </c>
      <c r="L9">
        <v>15572</v>
      </c>
    </row>
    <row r="11" spans="1:12" x14ac:dyDescent="0.3">
      <c r="C11" t="s">
        <v>294</v>
      </c>
    </row>
    <row r="12" spans="1:12" x14ac:dyDescent="0.3">
      <c r="C12" t="s">
        <v>99</v>
      </c>
      <c r="D12" t="s">
        <v>100</v>
      </c>
      <c r="E12" t="s">
        <v>101</v>
      </c>
      <c r="F12" t="s">
        <v>102</v>
      </c>
      <c r="G12" t="s">
        <v>103</v>
      </c>
      <c r="H12" t="s">
        <v>104</v>
      </c>
      <c r="I12" t="s">
        <v>105</v>
      </c>
      <c r="J12" t="s">
        <v>106</v>
      </c>
      <c r="K12" t="s">
        <v>107</v>
      </c>
      <c r="L12" t="s">
        <v>73</v>
      </c>
    </row>
    <row r="13" spans="1:12" x14ac:dyDescent="0.3">
      <c r="B13" t="s">
        <v>3</v>
      </c>
      <c r="C13" s="59">
        <f>C5/(C5+C4)</f>
        <v>0.21111786148238154</v>
      </c>
      <c r="D13" s="59">
        <f t="shared" ref="D13:L13" si="0">D5/(D5+D4)</f>
        <v>0.1888762224755505</v>
      </c>
      <c r="E13" s="59">
        <f t="shared" si="0"/>
        <v>0.22464246424642464</v>
      </c>
      <c r="F13" s="59">
        <f t="shared" si="0"/>
        <v>0.21922437097109587</v>
      </c>
      <c r="G13" s="59">
        <f t="shared" si="0"/>
        <v>0.22297264701625741</v>
      </c>
      <c r="H13" s="59">
        <f t="shared" si="0"/>
        <v>0.23197184980624472</v>
      </c>
      <c r="I13" s="59">
        <f t="shared" si="0"/>
        <v>0.23522800950940134</v>
      </c>
      <c r="J13" s="59">
        <f t="shared" si="0"/>
        <v>0.22531656045684018</v>
      </c>
      <c r="K13" s="59">
        <f t="shared" si="0"/>
        <v>0.22476916900843036</v>
      </c>
      <c r="L13" s="59">
        <f t="shared" si="0"/>
        <v>0.21764619128382862</v>
      </c>
    </row>
    <row r="14" spans="1:12" x14ac:dyDescent="0.3">
      <c r="B14" t="s">
        <v>4</v>
      </c>
      <c r="C14" s="59">
        <f>C7/(C7+C6)</f>
        <v>0.40996899594562364</v>
      </c>
      <c r="D14" s="59">
        <f t="shared" ref="D14:L14" si="1">D7/(D7+D6)</f>
        <v>0.41768149882903982</v>
      </c>
      <c r="E14" s="59">
        <f t="shared" si="1"/>
        <v>0.42227488151658765</v>
      </c>
      <c r="F14" s="59">
        <f t="shared" si="1"/>
        <v>0.42932502098069775</v>
      </c>
      <c r="G14" s="59">
        <f t="shared" si="1"/>
        <v>0.43112550995920329</v>
      </c>
      <c r="H14" s="59">
        <f t="shared" si="1"/>
        <v>0.43563766388557806</v>
      </c>
      <c r="I14" s="59">
        <f t="shared" si="1"/>
        <v>0.44122066813085192</v>
      </c>
      <c r="J14" s="59">
        <f t="shared" si="1"/>
        <v>0.44648212226066897</v>
      </c>
      <c r="K14" s="59">
        <f t="shared" si="1"/>
        <v>0.45512965050732807</v>
      </c>
      <c r="L14" s="59">
        <f t="shared" si="1"/>
        <v>0.45767575322812054</v>
      </c>
    </row>
    <row r="15" spans="1:12" x14ac:dyDescent="0.3">
      <c r="B15" t="s">
        <v>33</v>
      </c>
      <c r="C15" s="59">
        <f>C9/(C9+C8)</f>
        <v>0.45705675539929685</v>
      </c>
      <c r="D15" s="59">
        <f t="shared" ref="D15:L15" si="2">D9/(D9+D8)</f>
        <v>0.46493956629932459</v>
      </c>
      <c r="E15" s="59">
        <f t="shared" si="2"/>
        <v>0.4732951632199624</v>
      </c>
      <c r="F15" s="59">
        <f t="shared" si="2"/>
        <v>0.47589822793041781</v>
      </c>
      <c r="G15" s="59">
        <f t="shared" si="2"/>
        <v>0.48183099694572795</v>
      </c>
      <c r="H15" s="59">
        <f t="shared" si="2"/>
        <v>0.4868047097036135</v>
      </c>
      <c r="I15" s="59">
        <f t="shared" si="2"/>
        <v>0.49753977660453258</v>
      </c>
      <c r="J15" s="59">
        <f t="shared" si="2"/>
        <v>0.50234204226085144</v>
      </c>
      <c r="K15" s="59">
        <f t="shared" si="2"/>
        <v>0.5028231292517007</v>
      </c>
      <c r="L15" s="59">
        <f t="shared" si="2"/>
        <v>0.51084210871633373</v>
      </c>
    </row>
    <row r="22" spans="1:14" x14ac:dyDescent="0.3">
      <c r="B22" t="s">
        <v>293</v>
      </c>
    </row>
    <row r="25" spans="1:14" x14ac:dyDescent="0.3">
      <c r="A25" s="95" t="s">
        <v>14</v>
      </c>
    </row>
    <row r="26" spans="1:14" x14ac:dyDescent="0.3">
      <c r="N26" s="59"/>
    </row>
    <row r="27" spans="1:14" x14ac:dyDescent="0.3">
      <c r="N27" s="59"/>
    </row>
    <row r="28" spans="1:14" x14ac:dyDescent="0.3">
      <c r="N28" s="59"/>
    </row>
    <row r="29" spans="1:14" x14ac:dyDescent="0.3">
      <c r="N29" s="59"/>
    </row>
    <row r="30" spans="1:14" x14ac:dyDescent="0.3">
      <c r="N30" s="59"/>
    </row>
    <row r="31" spans="1:14" x14ac:dyDescent="0.3">
      <c r="N31" s="59"/>
    </row>
    <row r="32" spans="1:14" x14ac:dyDescent="0.3">
      <c r="N32" s="59"/>
    </row>
    <row r="33" spans="14:14" x14ac:dyDescent="0.3">
      <c r="N33" s="59"/>
    </row>
  </sheetData>
  <hyperlinks>
    <hyperlink ref="A25" location="'Innholdsside '!A1" display="Innhold" xr:uid="{D4986489-CE02-429D-8807-831B19A0847B}"/>
  </hyperlinks>
  <pageMargins left="0.7" right="0.7" top="0.75" bottom="0.75" header="0.3" footer="0.3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7CD0F-C520-4D17-9D3E-F02F0CA051D2}">
  <dimension ref="A1:P32"/>
  <sheetViews>
    <sheetView workbookViewId="0">
      <selection activeCell="A17" sqref="A17"/>
    </sheetView>
  </sheetViews>
  <sheetFormatPr baseColWidth="10" defaultRowHeight="14.4" x14ac:dyDescent="0.3"/>
  <cols>
    <col min="1" max="1" width="33.33203125" customWidth="1"/>
    <col min="3" max="3" width="13.44140625" bestFit="1" customWidth="1"/>
  </cols>
  <sheetData>
    <row r="1" spans="1:13" ht="16.2" x14ac:dyDescent="0.3">
      <c r="A1" s="36" t="s">
        <v>146</v>
      </c>
      <c r="B1" s="36" t="s">
        <v>145</v>
      </c>
    </row>
    <row r="2" spans="1:13" x14ac:dyDescent="0.3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x14ac:dyDescent="0.3">
      <c r="B3">
        <v>2012</v>
      </c>
      <c r="C3">
        <v>2013</v>
      </c>
      <c r="D3">
        <v>2014</v>
      </c>
      <c r="E3">
        <v>2015</v>
      </c>
      <c r="F3">
        <v>2016</v>
      </c>
      <c r="G3">
        <v>2017</v>
      </c>
      <c r="H3">
        <v>2018</v>
      </c>
      <c r="I3">
        <v>2019</v>
      </c>
      <c r="J3">
        <v>2020</v>
      </c>
      <c r="K3">
        <v>2021</v>
      </c>
    </row>
    <row r="4" spans="1:13" x14ac:dyDescent="0.3">
      <c r="A4" t="s">
        <v>119</v>
      </c>
      <c r="B4" s="54">
        <v>0.44</v>
      </c>
      <c r="C4" s="54">
        <v>0.45</v>
      </c>
      <c r="D4" s="54">
        <v>0.47</v>
      </c>
      <c r="E4" s="54">
        <v>0.46</v>
      </c>
      <c r="F4" s="54">
        <v>0.48</v>
      </c>
      <c r="G4" s="54">
        <v>0.49</v>
      </c>
      <c r="H4" s="54">
        <v>0.55000000000000004</v>
      </c>
      <c r="I4" s="54">
        <v>0.55000000000000004</v>
      </c>
      <c r="J4" s="54">
        <v>0.55000000000000004</v>
      </c>
      <c r="K4" s="60">
        <v>0.55434946479722602</v>
      </c>
      <c r="M4" s="54"/>
    </row>
    <row r="5" spans="1:13" x14ac:dyDescent="0.3">
      <c r="A5" t="s">
        <v>13</v>
      </c>
      <c r="B5" s="54">
        <v>0.45</v>
      </c>
      <c r="C5" s="54">
        <v>0.48</v>
      </c>
      <c r="D5" s="54">
        <v>0.51</v>
      </c>
      <c r="E5" s="54">
        <v>0.5</v>
      </c>
      <c r="F5" s="54">
        <v>0.51</v>
      </c>
      <c r="G5" s="54">
        <v>0.51</v>
      </c>
      <c r="H5" s="54">
        <v>0.53</v>
      </c>
      <c r="I5" s="54">
        <v>0.53</v>
      </c>
      <c r="J5" s="54">
        <v>0.54</v>
      </c>
      <c r="K5" s="60">
        <v>0.54842907603643798</v>
      </c>
      <c r="M5" s="54"/>
    </row>
    <row r="6" spans="1:13" x14ac:dyDescent="0.3">
      <c r="A6" t="s">
        <v>120</v>
      </c>
      <c r="B6" s="54">
        <v>0.51</v>
      </c>
      <c r="C6" s="54">
        <v>0.52</v>
      </c>
      <c r="D6" s="54">
        <v>0.52</v>
      </c>
      <c r="E6" s="54">
        <v>0.52</v>
      </c>
      <c r="F6" s="54">
        <v>0.54</v>
      </c>
      <c r="G6" s="54">
        <v>0.55000000000000004</v>
      </c>
      <c r="H6" s="54">
        <v>0.52</v>
      </c>
      <c r="I6" s="54">
        <v>0.53</v>
      </c>
      <c r="J6" s="54">
        <v>0.54</v>
      </c>
      <c r="K6" s="60">
        <v>0.54116394606103624</v>
      </c>
      <c r="M6" s="54"/>
    </row>
    <row r="7" spans="1:13" x14ac:dyDescent="0.3">
      <c r="A7" t="s">
        <v>121</v>
      </c>
      <c r="B7" s="54">
        <v>0.44</v>
      </c>
      <c r="C7" s="54">
        <v>0.45</v>
      </c>
      <c r="D7" s="54">
        <v>0.45</v>
      </c>
      <c r="E7" s="54">
        <v>0.45</v>
      </c>
      <c r="F7" s="54">
        <v>0.45</v>
      </c>
      <c r="G7" s="54">
        <v>0.46</v>
      </c>
      <c r="H7" s="54">
        <v>0.47</v>
      </c>
      <c r="I7" s="54">
        <v>0.47</v>
      </c>
      <c r="J7" s="54">
        <v>0.47987089999999999</v>
      </c>
      <c r="K7" s="60">
        <v>0.48400297619047616</v>
      </c>
      <c r="M7" s="54"/>
    </row>
    <row r="8" spans="1:13" x14ac:dyDescent="0.3">
      <c r="A8" t="s">
        <v>122</v>
      </c>
      <c r="B8" s="54">
        <v>0.42</v>
      </c>
      <c r="C8" s="54">
        <v>0.43</v>
      </c>
      <c r="D8" s="54">
        <v>0.43</v>
      </c>
      <c r="E8" s="54">
        <v>0.43</v>
      </c>
      <c r="F8" s="54">
        <v>0.44</v>
      </c>
      <c r="G8" s="54">
        <v>0.45</v>
      </c>
      <c r="H8" s="54">
        <v>0.46</v>
      </c>
      <c r="I8" s="54">
        <v>0.46</v>
      </c>
      <c r="J8" s="54">
        <v>0.46</v>
      </c>
      <c r="K8" s="60">
        <v>0.46953225575740237</v>
      </c>
      <c r="M8" s="54"/>
    </row>
    <row r="9" spans="1:13" x14ac:dyDescent="0.3">
      <c r="A9" t="s">
        <v>123</v>
      </c>
      <c r="B9" s="54">
        <v>0.3</v>
      </c>
      <c r="C9" s="54">
        <v>0.31</v>
      </c>
      <c r="D9" s="54">
        <v>0.32</v>
      </c>
      <c r="E9" s="54">
        <v>0.32</v>
      </c>
      <c r="F9" s="54">
        <v>0.32</v>
      </c>
      <c r="G9" s="54">
        <v>0.32</v>
      </c>
      <c r="H9" s="54">
        <v>0.32</v>
      </c>
      <c r="I9" s="54">
        <v>0.33</v>
      </c>
      <c r="J9" s="54">
        <v>0.34</v>
      </c>
      <c r="K9" s="60">
        <v>0.34475965327029157</v>
      </c>
      <c r="M9" s="54"/>
    </row>
    <row r="10" spans="1:13" x14ac:dyDescent="0.3">
      <c r="A10" t="s">
        <v>3</v>
      </c>
      <c r="B10" s="54">
        <v>0.21</v>
      </c>
      <c r="C10" s="54">
        <v>0.19</v>
      </c>
      <c r="D10" s="54">
        <v>0.22</v>
      </c>
      <c r="E10" s="54">
        <v>0.22</v>
      </c>
      <c r="F10" s="54">
        <v>0.22</v>
      </c>
      <c r="G10" s="54">
        <v>0.23</v>
      </c>
      <c r="H10" s="54">
        <v>0.24</v>
      </c>
      <c r="I10" s="54">
        <v>0.23</v>
      </c>
      <c r="J10" s="54">
        <v>0.22</v>
      </c>
      <c r="K10" s="60">
        <v>0.21764619128382862</v>
      </c>
      <c r="M10" s="54"/>
    </row>
    <row r="11" spans="1:13" x14ac:dyDescent="0.3">
      <c r="A11" t="s">
        <v>6</v>
      </c>
      <c r="B11" s="54">
        <v>0.4</v>
      </c>
      <c r="C11" s="54">
        <v>0.36</v>
      </c>
      <c r="D11" s="54">
        <v>0.37</v>
      </c>
      <c r="E11" s="54">
        <v>0.37</v>
      </c>
      <c r="F11" s="54">
        <v>0.38</v>
      </c>
      <c r="G11" s="54">
        <v>0.38</v>
      </c>
      <c r="H11" s="54">
        <v>0.39</v>
      </c>
      <c r="I11" s="54">
        <v>0.39</v>
      </c>
      <c r="J11" s="54">
        <v>0.39</v>
      </c>
      <c r="K11" s="60">
        <v>0.3843338433384334</v>
      </c>
      <c r="M11" s="54"/>
    </row>
    <row r="12" spans="1:13" x14ac:dyDescent="0.3">
      <c r="A12" t="s">
        <v>124</v>
      </c>
      <c r="B12" s="54">
        <v>0.44</v>
      </c>
      <c r="C12" s="54">
        <v>0.45</v>
      </c>
      <c r="D12" s="54">
        <v>0.46</v>
      </c>
      <c r="E12" s="54">
        <v>0.46</v>
      </c>
      <c r="F12" s="54">
        <v>0.47</v>
      </c>
      <c r="G12" s="54">
        <v>0.47</v>
      </c>
      <c r="H12" s="54">
        <v>0.48</v>
      </c>
      <c r="I12" s="54">
        <v>0.49</v>
      </c>
      <c r="J12" s="54">
        <v>0.49</v>
      </c>
      <c r="K12" s="60">
        <v>0.49865972081731741</v>
      </c>
      <c r="L12" s="59"/>
      <c r="M12" s="54"/>
    </row>
    <row r="13" spans="1:13" x14ac:dyDescent="0.3">
      <c r="B13" s="59"/>
      <c r="C13" s="59"/>
      <c r="D13" s="59"/>
      <c r="E13" s="59"/>
      <c r="F13" s="59"/>
      <c r="G13" s="59"/>
      <c r="H13" s="59"/>
      <c r="I13" s="59"/>
      <c r="J13" s="59"/>
      <c r="K13" s="60"/>
      <c r="L13" s="59"/>
    </row>
    <row r="14" spans="1:13" ht="16.2" x14ac:dyDescent="0.3">
      <c r="A14" t="s">
        <v>125</v>
      </c>
    </row>
    <row r="15" spans="1:13" x14ac:dyDescent="0.3">
      <c r="A15" t="s">
        <v>147</v>
      </c>
    </row>
    <row r="17" spans="1:16" x14ac:dyDescent="0.3">
      <c r="A17" s="95" t="s">
        <v>14</v>
      </c>
      <c r="B17" s="54"/>
      <c r="C17" s="54"/>
      <c r="D17" s="54"/>
      <c r="E17" s="54"/>
      <c r="F17" s="54"/>
      <c r="G17" s="54"/>
      <c r="H17" s="54"/>
      <c r="I17" s="54"/>
      <c r="J17" s="54"/>
      <c r="K17" s="60"/>
      <c r="M17" s="60"/>
      <c r="N17" s="60"/>
    </row>
    <row r="18" spans="1:16" x14ac:dyDescent="0.3">
      <c r="B18" s="54"/>
      <c r="C18" s="54"/>
      <c r="D18" s="54"/>
      <c r="E18" s="54"/>
      <c r="F18" s="54"/>
      <c r="G18" s="54"/>
      <c r="H18" s="54"/>
      <c r="I18" s="54"/>
      <c r="J18" s="54"/>
      <c r="K18" s="60"/>
      <c r="M18" s="60"/>
      <c r="N18" s="60"/>
      <c r="O18" s="60"/>
      <c r="P18" s="59"/>
    </row>
    <row r="19" spans="1:16" x14ac:dyDescent="0.3">
      <c r="B19" s="54"/>
      <c r="C19" s="54"/>
      <c r="D19" s="54"/>
      <c r="E19" s="54"/>
      <c r="F19" s="54"/>
      <c r="G19" s="54"/>
      <c r="H19" s="54"/>
      <c r="I19" s="54"/>
      <c r="J19" s="54"/>
      <c r="K19" s="60"/>
      <c r="M19" s="60"/>
      <c r="N19" s="60"/>
    </row>
    <row r="20" spans="1:16" x14ac:dyDescent="0.3">
      <c r="B20" s="54"/>
      <c r="C20" s="54"/>
      <c r="D20" s="54"/>
      <c r="E20" s="54"/>
      <c r="F20" s="54"/>
      <c r="G20" s="54"/>
      <c r="H20" s="54"/>
      <c r="I20" s="54"/>
      <c r="J20" s="54"/>
      <c r="K20" s="60"/>
      <c r="M20" s="60"/>
      <c r="N20" s="60"/>
    </row>
    <row r="21" spans="1:16" x14ac:dyDescent="0.3">
      <c r="B21" s="54"/>
      <c r="C21" s="54"/>
      <c r="D21" s="54"/>
      <c r="E21" s="54"/>
      <c r="F21" s="54"/>
      <c r="G21" s="54"/>
      <c r="H21" s="54"/>
      <c r="I21" s="54"/>
      <c r="J21" s="54"/>
      <c r="K21" s="60"/>
      <c r="M21" s="60"/>
      <c r="N21" s="60"/>
    </row>
    <row r="22" spans="1:16" x14ac:dyDescent="0.3">
      <c r="B22" s="54"/>
      <c r="C22" s="54"/>
      <c r="D22" s="54"/>
      <c r="E22" s="54"/>
      <c r="F22" s="54"/>
      <c r="G22" s="54"/>
      <c r="H22" s="54"/>
      <c r="I22" s="54"/>
      <c r="J22" s="54"/>
      <c r="K22" s="60"/>
      <c r="M22" s="60"/>
      <c r="N22" s="60"/>
    </row>
    <row r="23" spans="1:16" x14ac:dyDescent="0.3">
      <c r="B23" s="54"/>
      <c r="C23" s="54"/>
      <c r="D23" s="54"/>
      <c r="E23" s="54"/>
      <c r="F23" s="54"/>
      <c r="G23" s="54"/>
      <c r="H23" s="54"/>
      <c r="I23" s="54"/>
      <c r="J23" s="54"/>
      <c r="K23" s="60"/>
      <c r="M23" s="60"/>
      <c r="N23" s="60"/>
    </row>
    <row r="24" spans="1:16" x14ac:dyDescent="0.3">
      <c r="E24" s="59"/>
      <c r="F24" s="59"/>
      <c r="M24" s="60"/>
      <c r="N24" s="60"/>
    </row>
    <row r="27" spans="1:16" x14ac:dyDescent="0.3">
      <c r="E27" s="59"/>
      <c r="F27" s="59"/>
    </row>
    <row r="28" spans="1:16" x14ac:dyDescent="0.3">
      <c r="E28" s="59"/>
      <c r="F28" s="59"/>
    </row>
    <row r="29" spans="1:16" x14ac:dyDescent="0.3">
      <c r="E29" s="59"/>
      <c r="F29" s="59"/>
    </row>
    <row r="30" spans="1:16" x14ac:dyDescent="0.3">
      <c r="E30" s="59"/>
      <c r="F30" s="59"/>
    </row>
    <row r="31" spans="1:16" x14ac:dyDescent="0.3">
      <c r="E31" s="59"/>
      <c r="F31" s="59"/>
    </row>
    <row r="32" spans="1:16" x14ac:dyDescent="0.3">
      <c r="E32" s="59"/>
      <c r="F32" s="59"/>
    </row>
  </sheetData>
  <hyperlinks>
    <hyperlink ref="A17" location="'Innholdsside '!A1" display="Innhold" xr:uid="{30949EED-45DD-4ABF-B0A4-1CA0A72008EF}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A30D-8BD3-4DD6-A1A0-84828D53F9B8}">
  <dimension ref="A1:M16"/>
  <sheetViews>
    <sheetView zoomScale="90" zoomScaleNormal="90" workbookViewId="0">
      <selection activeCell="A16" sqref="A16"/>
    </sheetView>
  </sheetViews>
  <sheetFormatPr baseColWidth="10" defaultRowHeight="14.4" x14ac:dyDescent="0.3"/>
  <cols>
    <col min="1" max="1" width="34.33203125" customWidth="1"/>
  </cols>
  <sheetData>
    <row r="1" spans="1:13" ht="16.2" x14ac:dyDescent="0.3">
      <c r="A1" s="36" t="s">
        <v>148</v>
      </c>
      <c r="B1" s="36" t="s">
        <v>126</v>
      </c>
    </row>
    <row r="3" spans="1:13" x14ac:dyDescent="0.3">
      <c r="B3" s="42" t="s">
        <v>99</v>
      </c>
      <c r="C3" s="42" t="s">
        <v>100</v>
      </c>
      <c r="D3" s="42" t="s">
        <v>101</v>
      </c>
      <c r="E3" s="42" t="s">
        <v>102</v>
      </c>
      <c r="F3" s="42" t="s">
        <v>103</v>
      </c>
      <c r="G3" s="42" t="s">
        <v>104</v>
      </c>
      <c r="H3" s="42" t="s">
        <v>105</v>
      </c>
      <c r="I3" s="42" t="s">
        <v>106</v>
      </c>
      <c r="J3" s="42" t="s">
        <v>107</v>
      </c>
      <c r="K3" s="42" t="s">
        <v>73</v>
      </c>
    </row>
    <row r="4" spans="1:13" x14ac:dyDescent="0.3">
      <c r="A4" t="s">
        <v>127</v>
      </c>
      <c r="B4" s="59">
        <v>0.24548839873961614</v>
      </c>
      <c r="C4" s="59">
        <v>0.25544662309368193</v>
      </c>
      <c r="D4" s="59">
        <v>0.26806833114323259</v>
      </c>
      <c r="E4" s="59">
        <v>0.27664456909739926</v>
      </c>
      <c r="F4" s="59">
        <v>0.28363367069859297</v>
      </c>
      <c r="G4" s="59">
        <v>0.30035502958579879</v>
      </c>
      <c r="H4" s="59">
        <v>0.31312427409988386</v>
      </c>
      <c r="I4" s="59">
        <v>0.32663540968966287</v>
      </c>
      <c r="J4" s="59">
        <v>0.33974358974358976</v>
      </c>
      <c r="K4" s="59">
        <v>0.34736619420351172</v>
      </c>
      <c r="M4" s="54"/>
    </row>
    <row r="5" spans="1:13" x14ac:dyDescent="0.3">
      <c r="A5" t="s">
        <v>128</v>
      </c>
      <c r="B5" s="59">
        <v>0.57927532887145161</v>
      </c>
      <c r="C5" s="59">
        <v>0.58107497741644087</v>
      </c>
      <c r="D5" s="59">
        <v>0.59410430839002271</v>
      </c>
      <c r="E5" s="59">
        <v>0.58282342657342656</v>
      </c>
      <c r="F5" s="59">
        <v>0.59039487726787621</v>
      </c>
      <c r="G5" s="59">
        <v>0.59482038429406847</v>
      </c>
      <c r="H5" s="59">
        <v>0.59637462235649552</v>
      </c>
      <c r="I5" s="59">
        <v>0.6079802550390786</v>
      </c>
      <c r="J5" s="59">
        <v>0.59685641461342398</v>
      </c>
      <c r="K5" s="59">
        <v>0.61487190168714856</v>
      </c>
      <c r="M5" s="54"/>
    </row>
    <row r="6" spans="1:13" x14ac:dyDescent="0.3">
      <c r="A6" t="s">
        <v>129</v>
      </c>
      <c r="B6" s="59">
        <v>0.40369230769230768</v>
      </c>
      <c r="C6" s="59">
        <v>0.42222884386174014</v>
      </c>
      <c r="D6" s="59">
        <v>0.43695345557122706</v>
      </c>
      <c r="E6" s="59">
        <v>0.45888025716581837</v>
      </c>
      <c r="F6" s="59">
        <v>0.47208249496981891</v>
      </c>
      <c r="G6" s="59">
        <v>0.47558386411889597</v>
      </c>
      <c r="H6" s="59">
        <v>0.49147217235188512</v>
      </c>
      <c r="I6" s="59">
        <v>0.49683811129848232</v>
      </c>
      <c r="J6" s="59">
        <v>0.49570680628272251</v>
      </c>
      <c r="K6" s="59">
        <v>0.50507059057466697</v>
      </c>
      <c r="M6" s="54"/>
    </row>
    <row r="7" spans="1:13" x14ac:dyDescent="0.3">
      <c r="A7" t="s">
        <v>130</v>
      </c>
      <c r="B7" s="59">
        <v>0.49310344827586206</v>
      </c>
      <c r="C7" s="59">
        <v>0.49554565701559022</v>
      </c>
      <c r="D7" s="59">
        <v>0.51910828025477707</v>
      </c>
      <c r="E7" s="59">
        <v>0.52426160337552741</v>
      </c>
      <c r="F7" s="59">
        <v>0.54421052631578948</v>
      </c>
      <c r="G7" s="59">
        <v>0.56386292834890961</v>
      </c>
      <c r="H7" s="59">
        <v>0.57994041708043698</v>
      </c>
      <c r="I7" s="59">
        <v>0.58430232558139539</v>
      </c>
      <c r="J7" s="59">
        <v>0.59824046920821117</v>
      </c>
      <c r="K7" s="59">
        <v>0.59273797841020603</v>
      </c>
      <c r="M7" s="54"/>
    </row>
    <row r="8" spans="1:13" x14ac:dyDescent="0.3">
      <c r="A8" t="s">
        <v>131</v>
      </c>
      <c r="B8" s="59">
        <v>0.49373618275607961</v>
      </c>
      <c r="C8" s="59">
        <v>0.49653739612188363</v>
      </c>
      <c r="D8" s="59">
        <v>0.49160969546302052</v>
      </c>
      <c r="E8" s="59">
        <v>0.48016336056009334</v>
      </c>
      <c r="F8" s="59">
        <v>0.48141985579589575</v>
      </c>
      <c r="G8" s="59">
        <v>0.46920380570856285</v>
      </c>
      <c r="H8" s="59">
        <v>0.48010752688172043</v>
      </c>
      <c r="I8" s="59">
        <v>0.47993664202745512</v>
      </c>
      <c r="J8" s="59">
        <v>0.47502601456815818</v>
      </c>
      <c r="K8" s="59">
        <v>0.47979539641943736</v>
      </c>
      <c r="M8" s="54"/>
    </row>
    <row r="9" spans="1:13" x14ac:dyDescent="0.3">
      <c r="A9" t="s">
        <v>132</v>
      </c>
      <c r="B9" s="59">
        <v>0.47793263646922185</v>
      </c>
      <c r="C9" s="59">
        <v>0.48873483535528595</v>
      </c>
      <c r="D9" s="59">
        <v>0.48829613500272184</v>
      </c>
      <c r="E9" s="59">
        <v>0.49602780536246277</v>
      </c>
      <c r="F9" s="59">
        <v>0.48661343353687175</v>
      </c>
      <c r="G9" s="59">
        <v>0.47745609871855721</v>
      </c>
      <c r="H9" s="59">
        <v>0.49874371859296485</v>
      </c>
      <c r="I9" s="59">
        <v>0.50762612436448962</v>
      </c>
      <c r="J9" s="59">
        <v>0.51586715867158672</v>
      </c>
      <c r="K9" s="59">
        <v>0.51683978596159896</v>
      </c>
      <c r="M9" s="54"/>
    </row>
    <row r="10" spans="1:13" x14ac:dyDescent="0.3">
      <c r="A10" t="s">
        <v>133</v>
      </c>
      <c r="B10" s="59">
        <v>0.35507246376811596</v>
      </c>
      <c r="C10" s="59">
        <v>0.37872340425531914</v>
      </c>
      <c r="D10" s="59">
        <v>0.4083686440677966</v>
      </c>
      <c r="E10" s="59">
        <v>0.41419543023821098</v>
      </c>
      <c r="F10" s="59">
        <v>0.42148362235067438</v>
      </c>
      <c r="G10" s="59">
        <v>0.44260148406809252</v>
      </c>
      <c r="H10" s="59">
        <v>0.45442299057027391</v>
      </c>
      <c r="I10" s="59">
        <v>0.4607329842931937</v>
      </c>
      <c r="J10" s="59">
        <v>0.4720096657269432</v>
      </c>
      <c r="K10" s="59">
        <v>0.49285404937202254</v>
      </c>
      <c r="M10" s="54"/>
    </row>
    <row r="11" spans="1:13" x14ac:dyDescent="0.3">
      <c r="A11" t="s">
        <v>134</v>
      </c>
      <c r="B11" s="59">
        <v>0.54021447721179627</v>
      </c>
      <c r="C11" s="59">
        <v>0.54396010343553747</v>
      </c>
      <c r="D11" s="59">
        <v>0.54769001490312963</v>
      </c>
      <c r="E11" s="59">
        <v>0.54485815602836885</v>
      </c>
      <c r="F11" s="59">
        <v>0.54822767552828899</v>
      </c>
      <c r="G11" s="59">
        <v>0.54851149159339807</v>
      </c>
      <c r="H11" s="59">
        <v>0.55373021853805582</v>
      </c>
      <c r="I11" s="59">
        <v>0.55107024852751041</v>
      </c>
      <c r="J11" s="59">
        <v>0.55233131426961546</v>
      </c>
      <c r="K11" s="59">
        <v>0.55129922314492363</v>
      </c>
      <c r="M11" s="54"/>
    </row>
    <row r="13" spans="1:13" ht="16.2" x14ac:dyDescent="0.3">
      <c r="A13" t="s">
        <v>135</v>
      </c>
    </row>
    <row r="14" spans="1:13" x14ac:dyDescent="0.3">
      <c r="A14" t="s">
        <v>96</v>
      </c>
    </row>
    <row r="16" spans="1:13" x14ac:dyDescent="0.3">
      <c r="A16" s="95" t="s">
        <v>14</v>
      </c>
    </row>
  </sheetData>
  <hyperlinks>
    <hyperlink ref="A16" location="'Innholdsside '!A1" display="Innhold" xr:uid="{4690212C-F0AC-4DAB-85D8-D34A94F3C314}"/>
  </hyperlinks>
  <pageMargins left="0.7" right="0.7" top="0.75" bottom="0.75" header="0.3" footer="0.3"/>
  <pageSetup paperSize="9" orientation="portrait" r:id="rId1"/>
  <ignoredErrors>
    <ignoredError sqref="B3:K3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4BA52-3CFD-4E8E-91E6-7AA547390FD4}">
  <dimension ref="A1:K17"/>
  <sheetViews>
    <sheetView workbookViewId="0">
      <selection activeCell="A17" sqref="A17"/>
    </sheetView>
  </sheetViews>
  <sheetFormatPr baseColWidth="10" defaultRowHeight="14.4" x14ac:dyDescent="0.3"/>
  <cols>
    <col min="1" max="1" width="41.44140625" customWidth="1"/>
  </cols>
  <sheetData>
    <row r="1" spans="1:11" x14ac:dyDescent="0.3">
      <c r="A1" s="36" t="s">
        <v>150</v>
      </c>
      <c r="B1" s="36" t="s">
        <v>149</v>
      </c>
    </row>
    <row r="6" spans="1:11" x14ac:dyDescent="0.3">
      <c r="A6" s="36" t="s">
        <v>136</v>
      </c>
      <c r="B6" s="61" t="s">
        <v>99</v>
      </c>
      <c r="C6" s="61" t="s">
        <v>100</v>
      </c>
      <c r="D6" s="61" t="s">
        <v>101</v>
      </c>
      <c r="E6" s="61" t="s">
        <v>102</v>
      </c>
      <c r="F6" s="61" t="s">
        <v>103</v>
      </c>
      <c r="G6" s="61" t="s">
        <v>104</v>
      </c>
      <c r="H6" s="61" t="s">
        <v>105</v>
      </c>
      <c r="I6" s="61" t="s">
        <v>106</v>
      </c>
      <c r="J6" s="61" t="s">
        <v>107</v>
      </c>
      <c r="K6" s="61" t="s">
        <v>73</v>
      </c>
    </row>
    <row r="7" spans="1:11" x14ac:dyDescent="0.3">
      <c r="A7" t="s">
        <v>137</v>
      </c>
      <c r="B7" s="59">
        <v>0.44401888599068906</v>
      </c>
      <c r="C7" s="59">
        <v>0.45203675147776923</v>
      </c>
      <c r="D7" s="59">
        <v>0.45977264162793618</v>
      </c>
      <c r="E7" s="59">
        <v>0.46410684474123537</v>
      </c>
      <c r="F7" s="59">
        <v>0.46935521965044874</v>
      </c>
      <c r="G7" s="59">
        <v>0.47470619733393454</v>
      </c>
      <c r="H7" s="59">
        <v>0.48418918178330683</v>
      </c>
      <c r="I7" s="59">
        <v>0.48942412845749644</v>
      </c>
      <c r="J7" s="59">
        <v>0.49176900966814735</v>
      </c>
      <c r="K7" s="59">
        <v>0.49865972081731741</v>
      </c>
    </row>
    <row r="8" spans="1:11" x14ac:dyDescent="0.3">
      <c r="A8" t="s">
        <v>138</v>
      </c>
      <c r="B8" s="59">
        <v>0.48853978882307492</v>
      </c>
      <c r="C8" s="59">
        <v>0.49245717207875223</v>
      </c>
      <c r="D8" s="59">
        <v>0.49340232858990946</v>
      </c>
      <c r="E8" s="59">
        <v>0.50130548302872058</v>
      </c>
      <c r="F8" s="59">
        <v>0.50869001297016858</v>
      </c>
      <c r="G8" s="59">
        <v>0.50845381034060277</v>
      </c>
      <c r="H8" s="59">
        <v>0.52193680381904983</v>
      </c>
      <c r="I8" s="59">
        <v>0.54239539517378788</v>
      </c>
      <c r="J8" s="59">
        <v>0.53755389153619237</v>
      </c>
      <c r="K8" s="59">
        <v>0.54434589800443456</v>
      </c>
    </row>
    <row r="9" spans="1:11" x14ac:dyDescent="0.3">
      <c r="A9" t="s">
        <v>139</v>
      </c>
      <c r="B9" s="59">
        <v>0.48351347653577781</v>
      </c>
      <c r="C9" s="59">
        <v>0.48541148763574515</v>
      </c>
      <c r="D9" s="59">
        <v>0.49987096774193546</v>
      </c>
      <c r="E9" s="59">
        <v>0.50389518413597734</v>
      </c>
      <c r="F9" s="59">
        <v>0.51654953525277714</v>
      </c>
      <c r="G9" s="59">
        <v>0.52183884082143228</v>
      </c>
      <c r="H9" s="59">
        <v>0.53069858631720157</v>
      </c>
      <c r="I9" s="59">
        <v>0.53103787506148548</v>
      </c>
      <c r="J9" s="59">
        <v>0.5370922736457231</v>
      </c>
      <c r="K9" s="59">
        <v>0.54558864202083523</v>
      </c>
    </row>
    <row r="10" spans="1:11" x14ac:dyDescent="0.3">
      <c r="A10" t="s">
        <v>140</v>
      </c>
      <c r="B10" s="59">
        <v>0.3412717898355021</v>
      </c>
      <c r="C10" s="59">
        <v>0.34286378428637843</v>
      </c>
      <c r="D10" s="59">
        <v>0.34166475578995642</v>
      </c>
      <c r="E10" s="59">
        <v>0.3337595907928389</v>
      </c>
      <c r="F10" s="59">
        <v>0.34033870638645175</v>
      </c>
      <c r="G10" s="59">
        <v>0.348294434470377</v>
      </c>
      <c r="H10" s="59">
        <v>0.35573701842546063</v>
      </c>
      <c r="I10" s="59">
        <v>0.36014315313618384</v>
      </c>
      <c r="J10" s="59">
        <v>0.36614173228346458</v>
      </c>
      <c r="K10" s="59">
        <v>0.3772685609532539</v>
      </c>
    </row>
    <row r="11" spans="1:11" x14ac:dyDescent="0.3">
      <c r="A11" t="s">
        <v>141</v>
      </c>
      <c r="B11" s="59">
        <v>0.25004849660523765</v>
      </c>
      <c r="C11" s="59">
        <v>0.24886161156206693</v>
      </c>
      <c r="D11" s="59">
        <v>0.25541706615532117</v>
      </c>
      <c r="E11" s="59">
        <v>0.25615862207089923</v>
      </c>
      <c r="F11" s="59">
        <v>0.25745257452574527</v>
      </c>
      <c r="G11" s="59">
        <v>0.26597709641669748</v>
      </c>
      <c r="H11" s="59">
        <v>0.27488804684808821</v>
      </c>
      <c r="I11" s="59">
        <v>0.27403673028447967</v>
      </c>
      <c r="J11" s="59">
        <v>0.2744658855961406</v>
      </c>
      <c r="K11" s="59">
        <v>0.2750413223140496</v>
      </c>
    </row>
    <row r="12" spans="1:11" x14ac:dyDescent="0.3">
      <c r="A12" t="s">
        <v>142</v>
      </c>
      <c r="B12" s="59">
        <v>0.56031175059952043</v>
      </c>
      <c r="C12" s="59">
        <v>0.57592762253779206</v>
      </c>
      <c r="D12" s="59">
        <v>0.58464204483916382</v>
      </c>
      <c r="E12" s="59">
        <v>0.58528255019664666</v>
      </c>
      <c r="F12" s="59">
        <v>0.58769606844571198</v>
      </c>
      <c r="G12" s="59">
        <v>0.58992663097362685</v>
      </c>
      <c r="H12" s="59">
        <v>0.59982688978649745</v>
      </c>
      <c r="I12" s="59">
        <v>0.6049020535629791</v>
      </c>
      <c r="J12" s="59">
        <v>0.60762393475671217</v>
      </c>
      <c r="K12" s="59">
        <v>0.61735842261636809</v>
      </c>
    </row>
    <row r="13" spans="1:11" x14ac:dyDescent="0.3">
      <c r="A13" t="s">
        <v>143</v>
      </c>
      <c r="B13" s="59">
        <v>0.435494433529797</v>
      </c>
      <c r="C13" s="59">
        <v>0.45265278710543988</v>
      </c>
      <c r="D13" s="59">
        <v>0.45070422535211269</v>
      </c>
      <c r="E13" s="59">
        <v>0.46373456790123457</v>
      </c>
      <c r="F13" s="59">
        <v>0.46717557251908398</v>
      </c>
      <c r="G13" s="59">
        <v>0.48379629629629628</v>
      </c>
      <c r="H13" s="59">
        <v>0.49087078651685395</v>
      </c>
      <c r="I13" s="59">
        <v>0.48948513415518491</v>
      </c>
      <c r="J13" s="59">
        <v>0.48766737138830163</v>
      </c>
      <c r="K13" s="59">
        <v>0.48698412698412696</v>
      </c>
    </row>
    <row r="15" spans="1:11" x14ac:dyDescent="0.3">
      <c r="A15" t="s">
        <v>96</v>
      </c>
    </row>
    <row r="17" spans="1:1" x14ac:dyDescent="0.3">
      <c r="A17" s="95" t="s">
        <v>14</v>
      </c>
    </row>
  </sheetData>
  <hyperlinks>
    <hyperlink ref="A17" location="'Innholdsside '!A1" display="Innhold" xr:uid="{27A04ABB-C0CA-4EFC-8429-DF921D2A0A98}"/>
  </hyperlinks>
  <pageMargins left="0.7" right="0.7" top="0.75" bottom="0.75" header="0.3" footer="0.3"/>
  <pageSetup paperSize="9" orientation="portrait" r:id="rId1"/>
  <ignoredErrors>
    <ignoredError sqref="B6:K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8E0A4-F1CF-4DA7-98A3-42B50EF1653E}">
  <dimension ref="A1:AO46"/>
  <sheetViews>
    <sheetView workbookViewId="0">
      <pane xSplit="1" ySplit="5" topLeftCell="B18" activePane="bottomRight" state="frozen"/>
      <selection pane="topRight" activeCell="B1" sqref="B1"/>
      <selection pane="bottomLeft" activeCell="A7" sqref="A7"/>
      <selection pane="bottomRight" activeCell="A43" sqref="A43"/>
    </sheetView>
  </sheetViews>
  <sheetFormatPr baseColWidth="10" defaultColWidth="11.44140625" defaultRowHeight="14.4" x14ac:dyDescent="0.3"/>
  <cols>
    <col min="1" max="1" width="17.33203125" customWidth="1"/>
    <col min="16" max="16" width="14.44140625" customWidth="1"/>
  </cols>
  <sheetData>
    <row r="1" spans="1:41" x14ac:dyDescent="0.3">
      <c r="A1" s="36" t="s">
        <v>352</v>
      </c>
      <c r="B1" s="97" t="s">
        <v>335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/>
      <c r="T1" s="20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x14ac:dyDescent="0.3">
      <c r="A2" s="36"/>
      <c r="Q2" s="95"/>
    </row>
    <row r="4" spans="1:41" x14ac:dyDescent="0.3">
      <c r="A4" t="s">
        <v>0</v>
      </c>
      <c r="G4" s="1" t="s">
        <v>1</v>
      </c>
      <c r="H4" s="6"/>
      <c r="I4" s="6"/>
      <c r="J4" s="6"/>
      <c r="M4" t="s">
        <v>2</v>
      </c>
    </row>
    <row r="5" spans="1:41" x14ac:dyDescent="0.3">
      <c r="B5" t="s">
        <v>3</v>
      </c>
      <c r="C5" t="s">
        <v>4</v>
      </c>
      <c r="D5" t="s">
        <v>5</v>
      </c>
      <c r="E5" t="s">
        <v>6</v>
      </c>
      <c r="F5" t="s">
        <v>7</v>
      </c>
      <c r="G5" s="7"/>
      <c r="H5" t="s">
        <v>3</v>
      </c>
      <c r="I5" t="s">
        <v>4</v>
      </c>
      <c r="J5" t="s">
        <v>5</v>
      </c>
      <c r="K5" t="s">
        <v>6</v>
      </c>
      <c r="L5" t="s">
        <v>7</v>
      </c>
      <c r="N5" t="s">
        <v>7</v>
      </c>
    </row>
    <row r="6" spans="1:41" x14ac:dyDescent="0.3">
      <c r="A6">
        <v>1970</v>
      </c>
      <c r="B6" s="3">
        <v>3067</v>
      </c>
      <c r="C6" s="3">
        <v>3820</v>
      </c>
      <c r="D6" s="8">
        <v>2970</v>
      </c>
      <c r="E6" s="19">
        <f>B6+C6+D6</f>
        <v>9857</v>
      </c>
      <c r="F6" s="19"/>
      <c r="G6" s="1">
        <v>1970</v>
      </c>
      <c r="H6" s="2">
        <v>4510</v>
      </c>
      <c r="I6" s="2">
        <v>5648</v>
      </c>
      <c r="J6" s="2">
        <v>6819</v>
      </c>
      <c r="K6" s="2">
        <v>16977</v>
      </c>
      <c r="L6" s="5"/>
    </row>
    <row r="7" spans="1:41" x14ac:dyDescent="0.3">
      <c r="A7">
        <v>1972</v>
      </c>
      <c r="B7" s="3">
        <v>3395</v>
      </c>
      <c r="C7" s="3">
        <v>4400</v>
      </c>
      <c r="D7" s="8">
        <v>3600</v>
      </c>
      <c r="E7" s="19">
        <f t="shared" ref="E7:E38" si="0">B7+C7+D7</f>
        <v>11395</v>
      </c>
      <c r="F7" s="19">
        <f>(E7-E6)/E6*100</f>
        <v>15.603124682966421</v>
      </c>
      <c r="G7" s="1">
        <v>1972</v>
      </c>
      <c r="H7" s="2">
        <v>4753</v>
      </c>
      <c r="I7" s="2">
        <v>6865</v>
      </c>
      <c r="J7" s="2">
        <v>8058</v>
      </c>
      <c r="K7" s="2">
        <v>19676</v>
      </c>
      <c r="L7" s="19">
        <f>(K7-K6)/K6*100</f>
        <v>15.897979619485186</v>
      </c>
      <c r="N7" s="19"/>
    </row>
    <row r="8" spans="1:41" x14ac:dyDescent="0.3">
      <c r="A8">
        <v>1974</v>
      </c>
      <c r="B8" s="3">
        <v>3460</v>
      </c>
      <c r="C8" s="3">
        <v>5007</v>
      </c>
      <c r="D8" s="8">
        <v>3992</v>
      </c>
      <c r="E8" s="19">
        <f t="shared" si="0"/>
        <v>12459</v>
      </c>
      <c r="F8" s="19">
        <f t="shared" ref="F8:F37" si="1">(E8-E7)/E7*100</f>
        <v>9.3374286967968398</v>
      </c>
      <c r="G8" s="1">
        <v>1974</v>
      </c>
      <c r="H8" s="2">
        <v>5152</v>
      </c>
      <c r="I8" s="2">
        <v>7599</v>
      </c>
      <c r="J8" s="2">
        <v>9069</v>
      </c>
      <c r="K8" s="2">
        <v>21820</v>
      </c>
      <c r="L8" s="19">
        <f t="shared" ref="L8:L38" si="2">(K8-K7)/K7*100</f>
        <v>10.896523683675543</v>
      </c>
      <c r="N8" s="19"/>
    </row>
    <row r="9" spans="1:41" x14ac:dyDescent="0.3">
      <c r="A9">
        <v>1977</v>
      </c>
      <c r="B9" s="3">
        <v>4003</v>
      </c>
      <c r="C9" s="3">
        <v>5333</v>
      </c>
      <c r="D9" s="8">
        <v>4524</v>
      </c>
      <c r="E9" s="19">
        <f t="shared" si="0"/>
        <v>13860</v>
      </c>
      <c r="F9" s="19">
        <f t="shared" si="1"/>
        <v>11.244883216951601</v>
      </c>
      <c r="G9" s="1">
        <v>1977</v>
      </c>
      <c r="H9" s="2">
        <v>5851</v>
      </c>
      <c r="I9" s="2">
        <v>8108</v>
      </c>
      <c r="J9" s="2">
        <v>9993</v>
      </c>
      <c r="K9" s="2">
        <v>23952</v>
      </c>
      <c r="L9" s="19">
        <f t="shared" si="2"/>
        <v>9.7708524289642522</v>
      </c>
      <c r="N9" s="19"/>
    </row>
    <row r="10" spans="1:41" x14ac:dyDescent="0.3">
      <c r="A10">
        <v>1979</v>
      </c>
      <c r="B10" s="3">
        <v>4390</v>
      </c>
      <c r="C10" s="3">
        <v>5638</v>
      </c>
      <c r="D10" s="8">
        <v>4782</v>
      </c>
      <c r="E10" s="19">
        <f t="shared" si="0"/>
        <v>14810</v>
      </c>
      <c r="F10" s="19">
        <f t="shared" si="1"/>
        <v>6.854256854256854</v>
      </c>
      <c r="G10" s="1">
        <v>1979</v>
      </c>
      <c r="H10" s="2">
        <v>6402</v>
      </c>
      <c r="I10" s="2">
        <v>8605</v>
      </c>
      <c r="J10" s="2">
        <v>10147</v>
      </c>
      <c r="K10" s="2">
        <v>25154</v>
      </c>
      <c r="L10" s="19">
        <f t="shared" si="2"/>
        <v>5.0183700734802938</v>
      </c>
      <c r="N10" s="19"/>
    </row>
    <row r="11" spans="1:41" x14ac:dyDescent="0.3">
      <c r="A11">
        <v>1981</v>
      </c>
      <c r="B11" s="3">
        <v>4201</v>
      </c>
      <c r="C11" s="3">
        <v>5885</v>
      </c>
      <c r="D11" s="8">
        <v>4939</v>
      </c>
      <c r="E11" s="19">
        <f t="shared" si="0"/>
        <v>15025</v>
      </c>
      <c r="F11" s="19">
        <f t="shared" si="1"/>
        <v>1.4517218095881161</v>
      </c>
      <c r="G11" s="1">
        <v>1981</v>
      </c>
      <c r="H11" s="2">
        <v>6473</v>
      </c>
      <c r="I11" s="2">
        <v>9138</v>
      </c>
      <c r="J11" s="2">
        <v>10686</v>
      </c>
      <c r="K11" s="2">
        <v>26297</v>
      </c>
      <c r="L11" s="19">
        <f t="shared" si="2"/>
        <v>4.5440089051443113</v>
      </c>
      <c r="M11" s="3">
        <v>1975</v>
      </c>
      <c r="N11" s="19"/>
    </row>
    <row r="12" spans="1:41" x14ac:dyDescent="0.3">
      <c r="A12">
        <v>1983</v>
      </c>
      <c r="B12" s="3">
        <v>4409</v>
      </c>
      <c r="C12" s="3">
        <v>6801</v>
      </c>
      <c r="D12" s="8">
        <v>4978</v>
      </c>
      <c r="E12" s="19">
        <f t="shared" si="0"/>
        <v>16188</v>
      </c>
      <c r="F12" s="19">
        <f t="shared" si="1"/>
        <v>7.7404326123128113</v>
      </c>
      <c r="G12" s="1">
        <v>1983</v>
      </c>
      <c r="H12" s="2">
        <v>7254</v>
      </c>
      <c r="I12" s="2">
        <v>9793</v>
      </c>
      <c r="J12" s="2">
        <v>10883</v>
      </c>
      <c r="K12" s="2">
        <v>27930</v>
      </c>
      <c r="L12" s="19">
        <f t="shared" si="2"/>
        <v>6.2098338213484432</v>
      </c>
      <c r="M12" s="8">
        <v>2014</v>
      </c>
      <c r="N12" s="46">
        <f t="shared" ref="N12:N38" si="3">(M12-M11)/M11*100</f>
        <v>1.9746835443037976</v>
      </c>
    </row>
    <row r="13" spans="1:41" x14ac:dyDescent="0.3">
      <c r="A13">
        <v>1985</v>
      </c>
      <c r="B13" s="3">
        <v>6687</v>
      </c>
      <c r="C13" s="3">
        <v>7095</v>
      </c>
      <c r="D13" s="8">
        <v>5254</v>
      </c>
      <c r="E13" s="19">
        <f t="shared" si="0"/>
        <v>19036</v>
      </c>
      <c r="F13" s="19">
        <f t="shared" si="1"/>
        <v>17.593278972078082</v>
      </c>
      <c r="G13" s="1">
        <v>1985</v>
      </c>
      <c r="H13" s="2">
        <v>10041</v>
      </c>
      <c r="I13" s="2">
        <v>9818</v>
      </c>
      <c r="J13" s="2">
        <v>11120</v>
      </c>
      <c r="K13" s="2">
        <v>30979</v>
      </c>
      <c r="L13" s="19">
        <f t="shared" si="2"/>
        <v>10.916577157178661</v>
      </c>
      <c r="M13" s="8">
        <v>2068</v>
      </c>
      <c r="N13" s="46">
        <f t="shared" si="3"/>
        <v>2.6812313803376364</v>
      </c>
    </row>
    <row r="14" spans="1:41" x14ac:dyDescent="0.3">
      <c r="A14">
        <v>1987</v>
      </c>
      <c r="B14" s="3">
        <v>7187</v>
      </c>
      <c r="C14" s="3">
        <v>7619</v>
      </c>
      <c r="D14" s="8">
        <v>5334</v>
      </c>
      <c r="E14" s="19">
        <f t="shared" si="0"/>
        <v>20140</v>
      </c>
      <c r="F14" s="19">
        <f t="shared" si="1"/>
        <v>5.7995377180079846</v>
      </c>
      <c r="G14" s="1">
        <v>1987</v>
      </c>
      <c r="H14" s="2">
        <v>10332</v>
      </c>
      <c r="I14" s="2">
        <v>10077</v>
      </c>
      <c r="J14" s="2">
        <v>11489</v>
      </c>
      <c r="K14" s="2">
        <v>31898</v>
      </c>
      <c r="L14" s="19">
        <f t="shared" si="2"/>
        <v>2.966525710965493</v>
      </c>
      <c r="M14" s="8">
        <v>2171</v>
      </c>
      <c r="N14" s="46">
        <f t="shared" si="3"/>
        <v>4.9806576402321081</v>
      </c>
    </row>
    <row r="15" spans="1:41" x14ac:dyDescent="0.3">
      <c r="A15">
        <v>1989</v>
      </c>
      <c r="B15" s="3">
        <v>6579</v>
      </c>
      <c r="C15" s="3">
        <v>8108</v>
      </c>
      <c r="D15" s="8">
        <v>5784</v>
      </c>
      <c r="E15" s="19">
        <f t="shared" si="0"/>
        <v>20471</v>
      </c>
      <c r="F15" s="19">
        <f t="shared" si="1"/>
        <v>1.6434955312810327</v>
      </c>
      <c r="G15" s="1">
        <v>1989</v>
      </c>
      <c r="H15" s="2">
        <v>9734</v>
      </c>
      <c r="I15" s="2">
        <v>10639</v>
      </c>
      <c r="J15" s="2">
        <v>12498</v>
      </c>
      <c r="K15" s="2">
        <v>32871</v>
      </c>
      <c r="L15" s="19">
        <f t="shared" si="2"/>
        <v>3.0503479841996364</v>
      </c>
      <c r="M15" s="8">
        <v>2155</v>
      </c>
      <c r="N15" s="46">
        <f t="shared" si="3"/>
        <v>-0.7369875633348687</v>
      </c>
    </row>
    <row r="16" spans="1:41" x14ac:dyDescent="0.3">
      <c r="A16">
        <v>1991</v>
      </c>
      <c r="B16" s="3">
        <v>6747</v>
      </c>
      <c r="C16" s="3">
        <v>7810</v>
      </c>
      <c r="D16" s="8">
        <v>5973</v>
      </c>
      <c r="E16" s="19">
        <f t="shared" si="0"/>
        <v>20530</v>
      </c>
      <c r="F16" s="19">
        <f t="shared" si="1"/>
        <v>0.2882125934248449</v>
      </c>
      <c r="G16" s="1">
        <v>1991</v>
      </c>
      <c r="H16" s="2">
        <v>8634</v>
      </c>
      <c r="I16" s="2">
        <v>10094</v>
      </c>
      <c r="J16" s="2">
        <v>12745</v>
      </c>
      <c r="K16" s="2">
        <v>31473</v>
      </c>
      <c r="L16" s="19">
        <f t="shared" si="2"/>
        <v>-4.2529889568312491</v>
      </c>
      <c r="M16" s="8">
        <v>1991</v>
      </c>
      <c r="N16" s="46">
        <f t="shared" si="3"/>
        <v>-7.6102088167053372</v>
      </c>
    </row>
    <row r="17" spans="1:14" x14ac:dyDescent="0.3">
      <c r="A17">
        <v>1993</v>
      </c>
      <c r="B17" s="3">
        <v>7482</v>
      </c>
      <c r="C17" s="3">
        <v>8026</v>
      </c>
      <c r="D17" s="3">
        <v>6658</v>
      </c>
      <c r="E17" s="19">
        <f t="shared" si="0"/>
        <v>22166</v>
      </c>
      <c r="F17" s="19">
        <f t="shared" si="1"/>
        <v>7.9688261081344374</v>
      </c>
      <c r="G17" s="1">
        <v>1993</v>
      </c>
      <c r="H17" s="2">
        <v>9402</v>
      </c>
      <c r="I17" s="2">
        <v>10514</v>
      </c>
      <c r="J17" s="2">
        <v>14063</v>
      </c>
      <c r="K17" s="2">
        <v>33979</v>
      </c>
      <c r="L17" s="19">
        <f t="shared" si="2"/>
        <v>7.962380453086773</v>
      </c>
      <c r="M17" s="3">
        <v>2131</v>
      </c>
      <c r="N17" s="46">
        <f t="shared" si="3"/>
        <v>7.031642390758412</v>
      </c>
    </row>
    <row r="18" spans="1:14" x14ac:dyDescent="0.3">
      <c r="A18">
        <v>1995</v>
      </c>
      <c r="B18" s="3">
        <v>9437</v>
      </c>
      <c r="C18" s="3">
        <v>7611</v>
      </c>
      <c r="D18" s="3">
        <v>6955</v>
      </c>
      <c r="E18" s="19">
        <f t="shared" si="0"/>
        <v>24003</v>
      </c>
      <c r="F18" s="19">
        <f t="shared" si="1"/>
        <v>8.2874672922493904</v>
      </c>
      <c r="G18" s="1">
        <v>1995</v>
      </c>
      <c r="H18" s="2">
        <v>12631</v>
      </c>
      <c r="I18" s="2">
        <v>10092</v>
      </c>
      <c r="J18" s="2">
        <v>18192</v>
      </c>
      <c r="K18" s="2">
        <v>40915</v>
      </c>
      <c r="L18" s="19">
        <f t="shared" si="2"/>
        <v>20.41260778716266</v>
      </c>
      <c r="M18" s="3">
        <v>2186</v>
      </c>
      <c r="N18" s="46">
        <f t="shared" si="3"/>
        <v>2.5809479117785075</v>
      </c>
    </row>
    <row r="19" spans="1:14" x14ac:dyDescent="0.3">
      <c r="A19">
        <v>1997</v>
      </c>
      <c r="B19" s="3">
        <v>10410</v>
      </c>
      <c r="C19" s="3">
        <v>7463</v>
      </c>
      <c r="D19" s="3">
        <v>7062</v>
      </c>
      <c r="E19" s="19">
        <f t="shared" si="0"/>
        <v>24935</v>
      </c>
      <c r="F19" s="19">
        <f t="shared" si="1"/>
        <v>3.8828479773361666</v>
      </c>
      <c r="G19" s="1">
        <v>1997</v>
      </c>
      <c r="H19" s="2">
        <v>14326</v>
      </c>
      <c r="I19" s="2">
        <v>9998</v>
      </c>
      <c r="J19" s="2">
        <v>19648</v>
      </c>
      <c r="K19" s="2">
        <v>43972</v>
      </c>
      <c r="L19" s="19">
        <f t="shared" si="2"/>
        <v>7.4715874373701574</v>
      </c>
      <c r="M19" s="3">
        <v>2287</v>
      </c>
      <c r="N19" s="46">
        <f t="shared" si="3"/>
        <v>4.6203110704483077</v>
      </c>
    </row>
    <row r="20" spans="1:14" x14ac:dyDescent="0.3">
      <c r="A20">
        <v>1999</v>
      </c>
      <c r="B20" s="3">
        <v>10995</v>
      </c>
      <c r="C20" s="3">
        <v>7136</v>
      </c>
      <c r="D20" s="3">
        <v>7313</v>
      </c>
      <c r="E20" s="19">
        <f t="shared" si="0"/>
        <v>25444</v>
      </c>
      <c r="F20" s="19">
        <f t="shared" si="1"/>
        <v>2.0413073992380188</v>
      </c>
      <c r="G20" s="1">
        <v>1999</v>
      </c>
      <c r="H20" s="2">
        <v>14545</v>
      </c>
      <c r="I20" s="2">
        <v>9279</v>
      </c>
      <c r="J20" s="2">
        <v>20069</v>
      </c>
      <c r="K20" s="2">
        <v>43893</v>
      </c>
      <c r="L20" s="19">
        <f t="shared" si="2"/>
        <v>-0.17965978349859002</v>
      </c>
      <c r="M20" s="3">
        <v>2333</v>
      </c>
      <c r="N20" s="46">
        <f t="shared" si="3"/>
        <v>2.0113686051595976</v>
      </c>
    </row>
    <row r="21" spans="1:14" x14ac:dyDescent="0.3">
      <c r="A21">
        <v>2001</v>
      </c>
      <c r="B21" s="3">
        <v>12273</v>
      </c>
      <c r="C21" s="3">
        <v>6988</v>
      </c>
      <c r="D21" s="3">
        <v>7484</v>
      </c>
      <c r="E21" s="19">
        <f t="shared" si="0"/>
        <v>26745</v>
      </c>
      <c r="F21" s="19">
        <f t="shared" si="1"/>
        <v>5.113189750039302</v>
      </c>
      <c r="G21" s="1">
        <v>2001</v>
      </c>
      <c r="H21" s="2">
        <v>17995</v>
      </c>
      <c r="I21" s="2">
        <v>9285</v>
      </c>
      <c r="J21" s="2">
        <v>21114</v>
      </c>
      <c r="K21" s="2">
        <v>48394</v>
      </c>
      <c r="L21" s="19">
        <f t="shared" si="2"/>
        <v>10.254482491513453</v>
      </c>
      <c r="M21" s="3">
        <v>2361</v>
      </c>
      <c r="N21" s="46">
        <f t="shared" si="3"/>
        <v>1.2001714530647234</v>
      </c>
    </row>
    <row r="22" spans="1:14" x14ac:dyDescent="0.3">
      <c r="A22">
        <v>2003</v>
      </c>
      <c r="B22" s="3">
        <v>13390</v>
      </c>
      <c r="C22" s="3">
        <v>7238</v>
      </c>
      <c r="D22" s="3">
        <v>7918</v>
      </c>
      <c r="E22" s="19">
        <f t="shared" si="0"/>
        <v>28546</v>
      </c>
      <c r="F22" s="19">
        <f t="shared" si="1"/>
        <v>6.7339689661618989</v>
      </c>
      <c r="G22" s="1">
        <v>2003</v>
      </c>
      <c r="H22" s="2">
        <v>19356</v>
      </c>
      <c r="I22" s="2">
        <v>9411</v>
      </c>
      <c r="J22" s="2">
        <v>21961</v>
      </c>
      <c r="K22" s="2">
        <v>50728</v>
      </c>
      <c r="L22" s="19">
        <f t="shared" si="2"/>
        <v>4.8229119312311441</v>
      </c>
      <c r="M22" s="3">
        <v>2375</v>
      </c>
      <c r="N22" s="46">
        <f t="shared" si="3"/>
        <v>0.59296908089792466</v>
      </c>
    </row>
    <row r="23" spans="1:14" x14ac:dyDescent="0.3">
      <c r="A23">
        <v>2005</v>
      </c>
      <c r="B23" s="3">
        <v>13288</v>
      </c>
      <c r="C23" s="3">
        <v>7276</v>
      </c>
      <c r="D23" s="3">
        <v>9420</v>
      </c>
      <c r="E23" s="19">
        <f t="shared" si="0"/>
        <v>29984</v>
      </c>
      <c r="F23" s="19">
        <f t="shared" si="1"/>
        <v>5.0374833601905689</v>
      </c>
      <c r="G23" s="1">
        <v>2005</v>
      </c>
      <c r="H23" s="2">
        <v>20215</v>
      </c>
      <c r="I23" s="2">
        <v>9425</v>
      </c>
      <c r="J23" s="2">
        <v>24205</v>
      </c>
      <c r="K23" s="2">
        <v>53845</v>
      </c>
      <c r="L23" s="19">
        <f t="shared" si="2"/>
        <v>6.1445355622141618</v>
      </c>
      <c r="M23" s="3">
        <v>2399.5010000000002</v>
      </c>
      <c r="N23" s="46">
        <f t="shared" si="3"/>
        <v>1.0316210526315877</v>
      </c>
    </row>
    <row r="24" spans="1:14" x14ac:dyDescent="0.3">
      <c r="A24">
        <v>2007</v>
      </c>
      <c r="B24" s="3">
        <v>14848</v>
      </c>
      <c r="C24" s="3">
        <v>7796</v>
      </c>
      <c r="D24" s="3">
        <v>11011</v>
      </c>
      <c r="E24" s="19">
        <f t="shared" si="0"/>
        <v>33655</v>
      </c>
      <c r="F24" s="19">
        <f t="shared" si="1"/>
        <v>12.24319637139808</v>
      </c>
      <c r="G24" s="1">
        <v>2007</v>
      </c>
      <c r="H24" s="2">
        <v>21464</v>
      </c>
      <c r="I24" s="2">
        <v>10618</v>
      </c>
      <c r="J24" s="2">
        <v>27074</v>
      </c>
      <c r="K24" s="2">
        <v>59156</v>
      </c>
      <c r="L24" s="19">
        <f t="shared" si="2"/>
        <v>9.863497074937321</v>
      </c>
      <c r="M24" s="3">
        <v>2507</v>
      </c>
      <c r="N24" s="46">
        <f t="shared" si="3"/>
        <v>4.4800564784094599</v>
      </c>
    </row>
    <row r="25" spans="1:14" x14ac:dyDescent="0.3">
      <c r="A25">
        <v>2008</v>
      </c>
      <c r="B25" s="3">
        <v>15996</v>
      </c>
      <c r="C25" s="3">
        <v>8165</v>
      </c>
      <c r="D25" s="3">
        <v>11341</v>
      </c>
      <c r="E25" s="19">
        <f t="shared" si="0"/>
        <v>35502</v>
      </c>
      <c r="F25" s="19">
        <f t="shared" si="1"/>
        <v>5.4880404100430846</v>
      </c>
      <c r="G25" s="1">
        <v>2008</v>
      </c>
      <c r="H25" s="2">
        <v>23472</v>
      </c>
      <c r="I25" s="2">
        <v>11111</v>
      </c>
      <c r="J25" s="2">
        <v>28092</v>
      </c>
      <c r="K25" s="2">
        <v>62675</v>
      </c>
      <c r="L25" s="19">
        <f t="shared" si="2"/>
        <v>5.9486780715396579</v>
      </c>
      <c r="M25" s="3">
        <v>2591</v>
      </c>
      <c r="N25" s="46">
        <f t="shared" si="3"/>
        <v>3.3506182688472275</v>
      </c>
    </row>
    <row r="26" spans="1:14" x14ac:dyDescent="0.3">
      <c r="A26">
        <v>2009</v>
      </c>
      <c r="B26" s="3">
        <v>15673</v>
      </c>
      <c r="C26" s="3">
        <v>8763</v>
      </c>
      <c r="D26" s="3">
        <v>11655</v>
      </c>
      <c r="E26" s="19">
        <f t="shared" si="0"/>
        <v>36091</v>
      </c>
      <c r="F26" s="19">
        <f t="shared" si="1"/>
        <v>1.6590614613261223</v>
      </c>
      <c r="G26" s="1">
        <v>2009</v>
      </c>
      <c r="H26" s="2">
        <v>23468</v>
      </c>
      <c r="I26" s="2">
        <v>11716</v>
      </c>
      <c r="J26" s="2">
        <v>28942</v>
      </c>
      <c r="K26" s="2">
        <v>64126</v>
      </c>
      <c r="L26" s="19">
        <f t="shared" si="2"/>
        <v>2.3151176705225369</v>
      </c>
      <c r="M26" s="3">
        <v>2590</v>
      </c>
      <c r="N26" s="46">
        <f t="shared" si="3"/>
        <v>-3.8595137012736397E-2</v>
      </c>
    </row>
    <row r="27" spans="1:14" x14ac:dyDescent="0.3">
      <c r="A27">
        <v>2010</v>
      </c>
      <c r="B27" s="3">
        <v>15321</v>
      </c>
      <c r="C27" s="3">
        <v>8832</v>
      </c>
      <c r="D27" s="3">
        <v>11968</v>
      </c>
      <c r="E27" s="19">
        <f t="shared" si="0"/>
        <v>36121</v>
      </c>
      <c r="F27" s="19">
        <f t="shared" si="1"/>
        <v>8.3123216314316586E-2</v>
      </c>
      <c r="G27" s="1">
        <v>2010</v>
      </c>
      <c r="H27" s="2">
        <v>22939</v>
      </c>
      <c r="I27" s="2">
        <v>11854</v>
      </c>
      <c r="J27" s="2">
        <v>29083</v>
      </c>
      <c r="K27" s="2">
        <v>63876</v>
      </c>
      <c r="L27" s="19">
        <f t="shared" si="2"/>
        <v>-0.3898574681096591</v>
      </c>
      <c r="M27" s="3">
        <v>2602</v>
      </c>
      <c r="N27" s="46">
        <f t="shared" si="3"/>
        <v>0.46332046332046328</v>
      </c>
    </row>
    <row r="28" spans="1:14" x14ac:dyDescent="0.3">
      <c r="A28">
        <v>2011</v>
      </c>
      <c r="B28" s="3">
        <v>15545</v>
      </c>
      <c r="C28" s="3">
        <v>9123</v>
      </c>
      <c r="D28" s="3">
        <v>12282</v>
      </c>
      <c r="E28" s="19">
        <f t="shared" si="0"/>
        <v>36950</v>
      </c>
      <c r="F28" s="19">
        <f t="shared" si="1"/>
        <v>2.2950638132942056</v>
      </c>
      <c r="G28" s="1">
        <v>2011</v>
      </c>
      <c r="H28" s="2">
        <v>23317</v>
      </c>
      <c r="I28" s="2">
        <v>12106</v>
      </c>
      <c r="J28" s="2">
        <v>29294</v>
      </c>
      <c r="K28" s="2">
        <v>64717</v>
      </c>
      <c r="L28" s="19">
        <f t="shared" si="2"/>
        <v>1.3166134385371657</v>
      </c>
      <c r="M28" s="3">
        <v>2629</v>
      </c>
      <c r="N28" s="46">
        <f t="shared" si="3"/>
        <v>1.037663335895465</v>
      </c>
    </row>
    <row r="29" spans="1:14" x14ac:dyDescent="0.3">
      <c r="A29">
        <v>2012</v>
      </c>
      <c r="B29" s="3">
        <v>16062</v>
      </c>
      <c r="C29" s="3">
        <v>9232</v>
      </c>
      <c r="D29" s="3">
        <v>12413</v>
      </c>
      <c r="E29" s="19">
        <f t="shared" si="0"/>
        <v>37707</v>
      </c>
      <c r="F29" s="19">
        <f t="shared" si="1"/>
        <v>2.0487144790257106</v>
      </c>
      <c r="G29" s="1">
        <v>2012</v>
      </c>
      <c r="H29" s="2">
        <v>24730</v>
      </c>
      <c r="I29" s="2">
        <v>12079</v>
      </c>
      <c r="J29" s="2">
        <v>29276</v>
      </c>
      <c r="K29" s="2">
        <v>66085</v>
      </c>
      <c r="L29" s="19">
        <f t="shared" si="2"/>
        <v>2.1138186257088556</v>
      </c>
      <c r="M29" s="3">
        <v>2677</v>
      </c>
      <c r="N29" s="46">
        <f t="shared" si="3"/>
        <v>1.8257892734880183</v>
      </c>
    </row>
    <row r="30" spans="1:14" x14ac:dyDescent="0.3">
      <c r="A30">
        <v>2013</v>
      </c>
      <c r="B30" s="3">
        <v>16371.2</v>
      </c>
      <c r="C30" s="3">
        <v>9449</v>
      </c>
      <c r="D30" s="3">
        <v>12714</v>
      </c>
      <c r="E30" s="19">
        <f t="shared" si="0"/>
        <v>38534.199999999997</v>
      </c>
      <c r="F30" s="19">
        <f t="shared" si="1"/>
        <v>2.1937571273238312</v>
      </c>
      <c r="G30" s="1">
        <v>2013</v>
      </c>
      <c r="H30" s="2">
        <v>25324</v>
      </c>
      <c r="I30" s="2">
        <v>12297</v>
      </c>
      <c r="J30" s="2">
        <v>30583</v>
      </c>
      <c r="K30" s="2">
        <v>68204</v>
      </c>
      <c r="L30" s="19">
        <f t="shared" si="2"/>
        <v>3.2064765075281834</v>
      </c>
      <c r="M30" s="3">
        <v>2704</v>
      </c>
      <c r="N30" s="46">
        <f t="shared" si="3"/>
        <v>1.0085917071348525</v>
      </c>
    </row>
    <row r="31" spans="1:14" x14ac:dyDescent="0.3">
      <c r="A31">
        <v>2014</v>
      </c>
      <c r="B31" s="3">
        <v>18053.2</v>
      </c>
      <c r="C31" s="3">
        <v>9355</v>
      </c>
      <c r="D31" s="3">
        <v>13010</v>
      </c>
      <c r="E31" s="19">
        <f t="shared" si="0"/>
        <v>40418.199999999997</v>
      </c>
      <c r="F31" s="19">
        <f t="shared" si="1"/>
        <v>4.8891633925188538</v>
      </c>
      <c r="G31" s="1">
        <v>2014</v>
      </c>
      <c r="H31" s="2">
        <v>28153</v>
      </c>
      <c r="I31" s="2">
        <v>12265</v>
      </c>
      <c r="J31" s="2">
        <v>31529</v>
      </c>
      <c r="K31" s="2">
        <v>71947</v>
      </c>
      <c r="L31" s="19">
        <f t="shared" si="2"/>
        <v>5.4879479209430526</v>
      </c>
      <c r="M31" s="3">
        <v>2734</v>
      </c>
      <c r="N31" s="46">
        <f t="shared" si="3"/>
        <v>1.1094674556213018</v>
      </c>
    </row>
    <row r="32" spans="1:14" x14ac:dyDescent="0.3">
      <c r="A32">
        <v>2015</v>
      </c>
      <c r="B32" s="3">
        <v>19087</v>
      </c>
      <c r="C32" s="3">
        <v>9370</v>
      </c>
      <c r="D32" s="3">
        <v>13952</v>
      </c>
      <c r="E32" s="19">
        <f t="shared" si="0"/>
        <v>42409</v>
      </c>
      <c r="F32" s="19">
        <f t="shared" si="1"/>
        <v>4.9255038571732612</v>
      </c>
      <c r="G32" s="1">
        <v>2015</v>
      </c>
      <c r="H32" s="2">
        <v>31068</v>
      </c>
      <c r="I32" s="2">
        <v>12323</v>
      </c>
      <c r="J32" s="2">
        <v>33166</v>
      </c>
      <c r="K32" s="2">
        <v>76557</v>
      </c>
      <c r="L32" s="19">
        <f t="shared" si="2"/>
        <v>6.4074944056041252</v>
      </c>
      <c r="M32" s="3">
        <v>2772.3262812680855</v>
      </c>
      <c r="N32" s="46">
        <f t="shared" si="3"/>
        <v>1.4018391100250729</v>
      </c>
    </row>
    <row r="33" spans="1:14" x14ac:dyDescent="0.3">
      <c r="A33">
        <v>2016</v>
      </c>
      <c r="B33" s="3">
        <v>19615.599999999999</v>
      </c>
      <c r="C33" s="3">
        <v>9365</v>
      </c>
      <c r="D33" s="3">
        <v>14937</v>
      </c>
      <c r="E33" s="19">
        <f t="shared" si="0"/>
        <v>43917.599999999999</v>
      </c>
      <c r="F33" s="19">
        <f t="shared" si="1"/>
        <v>3.5572637883468095</v>
      </c>
      <c r="G33" s="1">
        <v>2016</v>
      </c>
      <c r="H33" s="2">
        <v>33495.199999999997</v>
      </c>
      <c r="I33" s="2">
        <v>12241</v>
      </c>
      <c r="J33" s="2">
        <v>34948</v>
      </c>
      <c r="K33" s="2">
        <v>80684.2</v>
      </c>
      <c r="L33" s="19">
        <f t="shared" si="2"/>
        <v>5.3910158444035128</v>
      </c>
      <c r="M33" s="3">
        <v>2780.4385937514357</v>
      </c>
      <c r="N33" s="46">
        <f t="shared" si="3"/>
        <v>0.292617522625786</v>
      </c>
    </row>
    <row r="34" spans="1:14" x14ac:dyDescent="0.3">
      <c r="A34">
        <v>2017</v>
      </c>
      <c r="B34" s="3">
        <v>21204.9</v>
      </c>
      <c r="C34" s="3">
        <v>9355</v>
      </c>
      <c r="D34" s="3">
        <v>15675</v>
      </c>
      <c r="E34" s="19">
        <f t="shared" si="0"/>
        <v>46234.9</v>
      </c>
      <c r="F34" s="19">
        <f t="shared" si="1"/>
        <v>5.276472302675927</v>
      </c>
      <c r="G34" s="1">
        <v>2017</v>
      </c>
      <c r="H34" s="2">
        <v>36087.300000000003</v>
      </c>
      <c r="I34" s="2">
        <v>12582</v>
      </c>
      <c r="J34" s="2">
        <v>36666</v>
      </c>
      <c r="K34" s="2">
        <v>85335.3</v>
      </c>
      <c r="L34" s="19">
        <f t="shared" si="2"/>
        <v>5.7645734852672588</v>
      </c>
      <c r="M34" s="3">
        <v>2771.422122601211</v>
      </c>
      <c r="N34" s="46">
        <f t="shared" si="3"/>
        <v>-0.32428233338753742</v>
      </c>
    </row>
    <row r="35" spans="1:14" x14ac:dyDescent="0.3">
      <c r="A35">
        <v>2018</v>
      </c>
      <c r="B35" s="3">
        <v>20979.3</v>
      </c>
      <c r="C35" s="3">
        <v>9384.7999999999993</v>
      </c>
      <c r="D35" s="3">
        <v>16237.400000000001</v>
      </c>
      <c r="E35" s="19">
        <f t="shared" si="0"/>
        <v>46601.5</v>
      </c>
      <c r="F35" s="19">
        <f t="shared" si="1"/>
        <v>0.79290752223969019</v>
      </c>
      <c r="G35" s="4">
        <v>2018</v>
      </c>
      <c r="H35" s="2">
        <v>36795.599999999999</v>
      </c>
      <c r="I35" s="2">
        <v>12895</v>
      </c>
      <c r="J35" s="2">
        <v>36919</v>
      </c>
      <c r="K35" s="2">
        <v>86609.600000000006</v>
      </c>
      <c r="L35" s="19">
        <f t="shared" si="2"/>
        <v>1.4932858969265976</v>
      </c>
      <c r="M35" s="3">
        <v>2804.8508777570573</v>
      </c>
      <c r="N35" s="46">
        <f t="shared" si="3"/>
        <v>1.2061950030358672</v>
      </c>
    </row>
    <row r="36" spans="1:14" x14ac:dyDescent="0.3">
      <c r="A36">
        <v>2019</v>
      </c>
      <c r="B36" s="3">
        <v>22178</v>
      </c>
      <c r="C36" s="3">
        <v>9587</v>
      </c>
      <c r="D36" s="3">
        <v>16957.356099999994</v>
      </c>
      <c r="E36" s="19">
        <f t="shared" si="0"/>
        <v>48722.35609999999</v>
      </c>
      <c r="F36" s="19">
        <f t="shared" si="1"/>
        <v>4.5510468547149552</v>
      </c>
      <c r="G36" s="4">
        <v>2019</v>
      </c>
      <c r="H36" s="2">
        <v>38848</v>
      </c>
      <c r="I36" s="2">
        <v>13061</v>
      </c>
      <c r="J36" s="2">
        <v>37955</v>
      </c>
      <c r="K36" s="2">
        <v>89864</v>
      </c>
      <c r="L36" s="19">
        <f t="shared" si="2"/>
        <v>3.7575511259721717</v>
      </c>
      <c r="M36" s="3">
        <v>2832.5532946893632</v>
      </c>
      <c r="N36" s="46">
        <f t="shared" si="3"/>
        <v>0.98766095381364782</v>
      </c>
    </row>
    <row r="37" spans="1:14" x14ac:dyDescent="0.3">
      <c r="A37">
        <v>2020</v>
      </c>
      <c r="B37" s="3">
        <v>23090</v>
      </c>
      <c r="C37" s="3">
        <v>9731</v>
      </c>
      <c r="D37" s="3">
        <v>16126</v>
      </c>
      <c r="E37" s="19">
        <f t="shared" si="0"/>
        <v>48947</v>
      </c>
      <c r="F37" s="19">
        <f t="shared" si="1"/>
        <v>0.46106945144225092</v>
      </c>
      <c r="G37" s="4">
        <v>2020</v>
      </c>
      <c r="H37" s="2">
        <v>38604</v>
      </c>
      <c r="I37" s="2">
        <v>13576</v>
      </c>
      <c r="J37" s="2">
        <v>39161</v>
      </c>
      <c r="K37" s="2">
        <v>92051</v>
      </c>
      <c r="L37" s="19">
        <f t="shared" si="2"/>
        <v>2.4336775571975431</v>
      </c>
      <c r="M37" s="3">
        <v>2840.0628347281295</v>
      </c>
      <c r="N37" s="46">
        <f t="shared" si="3"/>
        <v>0.26511557797855534</v>
      </c>
    </row>
    <row r="38" spans="1:14" x14ac:dyDescent="0.3">
      <c r="A38">
        <v>2021</v>
      </c>
      <c r="B38" s="3">
        <v>23745</v>
      </c>
      <c r="C38" s="3">
        <v>10187</v>
      </c>
      <c r="D38" s="3">
        <v>17994</v>
      </c>
      <c r="E38" s="19">
        <f t="shared" si="0"/>
        <v>51926</v>
      </c>
      <c r="F38" s="19">
        <f>(E38-E37)/E37*100</f>
        <v>6.0861748421762316</v>
      </c>
      <c r="G38" s="4">
        <v>2021</v>
      </c>
      <c r="H38" s="2">
        <v>39582</v>
      </c>
      <c r="I38" s="2">
        <v>14020</v>
      </c>
      <c r="J38" s="2">
        <v>40639</v>
      </c>
      <c r="K38" s="2">
        <v>94927</v>
      </c>
      <c r="L38" s="19">
        <f t="shared" si="2"/>
        <v>3.1243549771322416</v>
      </c>
      <c r="M38" s="3">
        <v>2902.5</v>
      </c>
      <c r="N38" s="46">
        <f t="shared" si="3"/>
        <v>2.1984430945820055</v>
      </c>
    </row>
    <row r="39" spans="1:14" x14ac:dyDescent="0.3">
      <c r="B39" s="19"/>
      <c r="C39" s="19"/>
      <c r="D39" s="19"/>
      <c r="E39" s="19"/>
      <c r="H39" s="19"/>
      <c r="I39" s="19"/>
      <c r="J39" s="19"/>
      <c r="K39" s="19"/>
      <c r="L39" s="5"/>
      <c r="M39" s="19"/>
      <c r="N39" s="19"/>
    </row>
    <row r="40" spans="1:14" x14ac:dyDescent="0.3">
      <c r="A40" s="95" t="s">
        <v>14</v>
      </c>
    </row>
    <row r="41" spans="1:14" x14ac:dyDescent="0.3">
      <c r="B41" s="40"/>
      <c r="C41" s="40"/>
      <c r="D41" s="40"/>
      <c r="E41" s="19"/>
    </row>
    <row r="42" spans="1:14" x14ac:dyDescent="0.3">
      <c r="A42" t="s">
        <v>767</v>
      </c>
    </row>
    <row r="45" spans="1:14" x14ac:dyDescent="0.3">
      <c r="A45" s="206"/>
    </row>
    <row r="46" spans="1:14" x14ac:dyDescent="0.3">
      <c r="K46" s="2"/>
    </row>
  </sheetData>
  <hyperlinks>
    <hyperlink ref="A40" location="'Innholdsside '!A1" display="Innhold" xr:uid="{99FE9B37-179F-4E91-9AD5-CC164A5727B4}"/>
  </hyperlinks>
  <pageMargins left="0.7" right="0.7" top="0.75" bottom="0.75" header="0.3" footer="0.3"/>
  <pageSetup paperSize="9" orientation="portrait" r:id="rId1"/>
  <ignoredErrors>
    <ignoredError sqref="N12 M7 M8 M9 M10" formula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4B0A-1443-4D13-8046-E5A6CCE61466}">
  <dimension ref="A1:I22"/>
  <sheetViews>
    <sheetView zoomScale="80" zoomScaleNormal="80" workbookViewId="0">
      <selection activeCell="A22" sqref="A22"/>
    </sheetView>
  </sheetViews>
  <sheetFormatPr baseColWidth="10" defaultRowHeight="14.4" x14ac:dyDescent="0.3"/>
  <cols>
    <col min="1" max="1" width="30" customWidth="1"/>
    <col min="2" max="2" width="7" customWidth="1"/>
    <col min="3" max="8" width="18.6640625" customWidth="1"/>
  </cols>
  <sheetData>
    <row r="1" spans="1:9" x14ac:dyDescent="0.3">
      <c r="A1" s="36" t="s">
        <v>316</v>
      </c>
      <c r="B1" s="36" t="s">
        <v>341</v>
      </c>
    </row>
    <row r="5" spans="1:9" ht="43.2" x14ac:dyDescent="0.3">
      <c r="C5" s="45" t="s">
        <v>54</v>
      </c>
      <c r="D5" s="45" t="s">
        <v>152</v>
      </c>
      <c r="E5" s="45" t="s">
        <v>162</v>
      </c>
      <c r="F5" s="45" t="s">
        <v>161</v>
      </c>
      <c r="G5" s="45" t="s">
        <v>153</v>
      </c>
      <c r="H5" s="45" t="s">
        <v>179</v>
      </c>
    </row>
    <row r="6" spans="1:9" x14ac:dyDescent="0.3">
      <c r="A6" t="s">
        <v>27</v>
      </c>
      <c r="B6" t="s">
        <v>180</v>
      </c>
      <c r="C6" s="5">
        <v>26626</v>
      </c>
      <c r="D6" s="5">
        <v>5028</v>
      </c>
      <c r="E6" s="5">
        <v>4932</v>
      </c>
      <c r="F6" s="5">
        <v>96</v>
      </c>
      <c r="G6" s="5">
        <v>21694</v>
      </c>
      <c r="H6" s="59">
        <v>0.18815956889454383</v>
      </c>
      <c r="I6" s="59"/>
    </row>
    <row r="7" spans="1:9" x14ac:dyDescent="0.3">
      <c r="A7" t="s">
        <v>27</v>
      </c>
      <c r="B7" t="s">
        <v>97</v>
      </c>
      <c r="C7" s="5">
        <v>29677</v>
      </c>
      <c r="D7" s="5">
        <v>6706</v>
      </c>
      <c r="E7" s="5">
        <v>6587</v>
      </c>
      <c r="F7" s="5">
        <v>119</v>
      </c>
      <c r="G7" s="5">
        <v>23090</v>
      </c>
      <c r="H7" s="59">
        <v>0.22506376694858371</v>
      </c>
      <c r="I7" s="59"/>
    </row>
    <row r="8" spans="1:9" x14ac:dyDescent="0.3">
      <c r="A8" t="s">
        <v>27</v>
      </c>
      <c r="B8" t="s">
        <v>101</v>
      </c>
      <c r="C8" s="5">
        <v>31743</v>
      </c>
      <c r="D8" s="5">
        <v>8240</v>
      </c>
      <c r="E8" s="5">
        <v>8113</v>
      </c>
      <c r="F8" s="5">
        <v>127</v>
      </c>
      <c r="G8" s="5">
        <v>23630</v>
      </c>
      <c r="H8" s="59">
        <v>0.2585503608409162</v>
      </c>
      <c r="I8" s="59"/>
    </row>
    <row r="9" spans="1:9" x14ac:dyDescent="0.3">
      <c r="A9" t="s">
        <v>27</v>
      </c>
      <c r="B9" t="s">
        <v>105</v>
      </c>
      <c r="C9" s="5">
        <v>36242</v>
      </c>
      <c r="D9" s="5">
        <v>10912</v>
      </c>
      <c r="E9" s="5">
        <v>10722</v>
      </c>
      <c r="F9" s="5">
        <v>190</v>
      </c>
      <c r="G9" s="5">
        <v>25520</v>
      </c>
      <c r="H9" s="59">
        <v>0.29951690821256038</v>
      </c>
      <c r="I9" s="59"/>
    </row>
    <row r="10" spans="1:9" x14ac:dyDescent="0.3">
      <c r="A10" t="s">
        <v>27</v>
      </c>
      <c r="B10" t="s">
        <v>73</v>
      </c>
      <c r="C10" s="5">
        <v>39276</v>
      </c>
      <c r="D10" s="5">
        <v>13014</v>
      </c>
      <c r="E10" s="5">
        <v>12745</v>
      </c>
      <c r="F10" s="5">
        <v>269</v>
      </c>
      <c r="G10" s="5">
        <v>26262</v>
      </c>
      <c r="H10" s="59">
        <v>0.33134738771769018</v>
      </c>
      <c r="I10" s="59"/>
    </row>
    <row r="11" spans="1:9" x14ac:dyDescent="0.3">
      <c r="A11" t="s">
        <v>181</v>
      </c>
      <c r="B11" t="s">
        <v>180</v>
      </c>
      <c r="C11" s="5">
        <v>4339</v>
      </c>
      <c r="D11" s="5">
        <v>523</v>
      </c>
      <c r="E11" s="5">
        <v>523</v>
      </c>
      <c r="F11" s="5" t="s">
        <v>182</v>
      </c>
      <c r="G11" s="5">
        <v>3816</v>
      </c>
      <c r="H11" s="59">
        <v>0.12053468541138511</v>
      </c>
      <c r="I11" s="59"/>
    </row>
    <row r="12" spans="1:9" x14ac:dyDescent="0.3">
      <c r="A12" t="s">
        <v>181</v>
      </c>
      <c r="B12" t="s">
        <v>97</v>
      </c>
      <c r="C12" s="5">
        <v>5499</v>
      </c>
      <c r="D12" s="5">
        <v>853</v>
      </c>
      <c r="E12" s="5">
        <v>853</v>
      </c>
      <c r="F12" s="5" t="s">
        <v>182</v>
      </c>
      <c r="G12" s="5">
        <v>4646</v>
      </c>
      <c r="H12" s="59">
        <v>0.15511911256592106</v>
      </c>
      <c r="I12" s="59"/>
    </row>
    <row r="13" spans="1:9" x14ac:dyDescent="0.3">
      <c r="A13" t="s">
        <v>181</v>
      </c>
      <c r="B13" t="s">
        <v>101</v>
      </c>
      <c r="C13" s="5">
        <v>8179</v>
      </c>
      <c r="D13" s="5">
        <v>1413</v>
      </c>
      <c r="E13" s="5">
        <v>1413</v>
      </c>
      <c r="F13" s="5" t="s">
        <v>182</v>
      </c>
      <c r="G13" s="5">
        <v>6766</v>
      </c>
      <c r="H13" s="59">
        <v>0.17275950605208459</v>
      </c>
      <c r="I13" s="59"/>
    </row>
    <row r="14" spans="1:9" x14ac:dyDescent="0.3">
      <c r="A14" t="s">
        <v>181</v>
      </c>
      <c r="B14" t="s">
        <v>105</v>
      </c>
      <c r="C14" s="5">
        <v>8812</v>
      </c>
      <c r="D14" s="5">
        <v>1964</v>
      </c>
      <c r="E14" s="5">
        <v>1964</v>
      </c>
      <c r="F14" s="5" t="s">
        <v>182</v>
      </c>
      <c r="G14" s="5">
        <v>6848</v>
      </c>
      <c r="H14" s="59">
        <v>0.22287789378120745</v>
      </c>
      <c r="I14" s="59"/>
    </row>
    <row r="15" spans="1:9" x14ac:dyDescent="0.3">
      <c r="A15" t="s">
        <v>181</v>
      </c>
      <c r="B15" t="s">
        <v>73</v>
      </c>
      <c r="C15" s="5">
        <v>9732</v>
      </c>
      <c r="D15" s="5">
        <v>1751</v>
      </c>
      <c r="E15" s="5">
        <v>1654</v>
      </c>
      <c r="F15" s="5">
        <v>97</v>
      </c>
      <c r="G15" s="5">
        <v>7981</v>
      </c>
      <c r="H15" s="59">
        <v>0.17992190711056308</v>
      </c>
      <c r="I15" s="59"/>
    </row>
    <row r="18" spans="1:1" ht="16.2" x14ac:dyDescent="0.3">
      <c r="A18" t="s">
        <v>183</v>
      </c>
    </row>
    <row r="20" spans="1:1" x14ac:dyDescent="0.3">
      <c r="A20" t="s">
        <v>96</v>
      </c>
    </row>
    <row r="22" spans="1:1" x14ac:dyDescent="0.3">
      <c r="A22" s="95" t="s">
        <v>14</v>
      </c>
    </row>
  </sheetData>
  <hyperlinks>
    <hyperlink ref="A22" location="'Innholdsside '!A1" display="Innhold" xr:uid="{FEFF3F8A-F356-4FF8-8A21-96177CCAD432}"/>
  </hyperlinks>
  <pageMargins left="0.7" right="0.7" top="0.75" bottom="0.75" header="0.3" footer="0.3"/>
  <pageSetup paperSize="9" orientation="portrait" verticalDpi="0" r:id="rId1"/>
  <ignoredErrors>
    <ignoredError sqref="B6:B18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FC199-89A1-42BA-A8B4-FC9F2A790A96}">
  <dimension ref="A1:G24"/>
  <sheetViews>
    <sheetView workbookViewId="0">
      <selection activeCell="A24" sqref="A24"/>
    </sheetView>
  </sheetViews>
  <sheetFormatPr baseColWidth="10" defaultColWidth="8.88671875" defaultRowHeight="14.4" x14ac:dyDescent="0.3"/>
  <cols>
    <col min="1" max="1" width="21.44140625" style="69" customWidth="1"/>
    <col min="2" max="2" width="9.109375" style="69" customWidth="1"/>
    <col min="3" max="4" width="15.44140625" style="69" customWidth="1"/>
    <col min="5" max="5" width="18.33203125" style="69" customWidth="1"/>
    <col min="6" max="6" width="15.44140625" style="69" customWidth="1"/>
    <col min="7" max="7" width="19.6640625" style="69" customWidth="1"/>
    <col min="8" max="16384" width="8.88671875" style="69"/>
  </cols>
  <sheetData>
    <row r="1" spans="1:7" x14ac:dyDescent="0.3">
      <c r="A1" s="70" t="s">
        <v>342</v>
      </c>
      <c r="B1" s="70" t="s">
        <v>194</v>
      </c>
    </row>
    <row r="3" spans="1:7" x14ac:dyDescent="0.3">
      <c r="C3" s="70"/>
    </row>
    <row r="4" spans="1:7" s="71" customFormat="1" ht="43.2" x14ac:dyDescent="0.3">
      <c r="A4" s="71" t="s">
        <v>159</v>
      </c>
      <c r="B4" s="71" t="s">
        <v>184</v>
      </c>
      <c r="C4" s="72" t="s">
        <v>54</v>
      </c>
      <c r="D4" s="72" t="s">
        <v>162</v>
      </c>
      <c r="E4" s="72" t="s">
        <v>161</v>
      </c>
      <c r="F4" s="72" t="s">
        <v>153</v>
      </c>
      <c r="G4" s="72" t="s">
        <v>179</v>
      </c>
    </row>
    <row r="5" spans="1:7" x14ac:dyDescent="0.3">
      <c r="A5" s="69" t="s">
        <v>4</v>
      </c>
      <c r="B5" s="69" t="s">
        <v>180</v>
      </c>
      <c r="C5" s="73">
        <v>6861</v>
      </c>
      <c r="D5" s="73">
        <v>1154</v>
      </c>
      <c r="E5" s="74" t="s">
        <v>182</v>
      </c>
      <c r="F5" s="73">
        <v>5707</v>
      </c>
      <c r="G5" s="75">
        <f>D5/C5</f>
        <v>0.16819705582276637</v>
      </c>
    </row>
    <row r="6" spans="1:7" x14ac:dyDescent="0.3">
      <c r="A6" s="69" t="s">
        <v>4</v>
      </c>
      <c r="B6" s="69" t="s">
        <v>97</v>
      </c>
      <c r="C6" s="73">
        <v>7506</v>
      </c>
      <c r="D6" s="73">
        <v>1599</v>
      </c>
      <c r="E6" s="74" t="s">
        <v>182</v>
      </c>
      <c r="F6" s="73">
        <v>5907</v>
      </c>
      <c r="G6" s="75">
        <f>D6/C6</f>
        <v>0.21302957633892886</v>
      </c>
    </row>
    <row r="7" spans="1:7" x14ac:dyDescent="0.3">
      <c r="A7" s="69" t="s">
        <v>4</v>
      </c>
      <c r="B7" s="69" t="s">
        <v>101</v>
      </c>
      <c r="C7" s="73">
        <v>7414</v>
      </c>
      <c r="D7" s="73">
        <v>1860</v>
      </c>
      <c r="E7" s="74" t="s">
        <v>182</v>
      </c>
      <c r="F7" s="73">
        <v>5554</v>
      </c>
      <c r="G7" s="75">
        <f>D7/C7</f>
        <v>0.25087671971944969</v>
      </c>
    </row>
    <row r="8" spans="1:7" x14ac:dyDescent="0.3">
      <c r="A8" s="69" t="s">
        <v>4</v>
      </c>
      <c r="B8" s="69" t="s">
        <v>105</v>
      </c>
      <c r="C8" s="73">
        <v>7332</v>
      </c>
      <c r="D8" s="73">
        <v>2096</v>
      </c>
      <c r="E8" s="74" t="s">
        <v>182</v>
      </c>
      <c r="F8" s="73">
        <v>5236</v>
      </c>
      <c r="G8" s="75">
        <f>D8/C8</f>
        <v>0.28587015821058376</v>
      </c>
    </row>
    <row r="9" spans="1:7" x14ac:dyDescent="0.3">
      <c r="A9" s="69" t="s">
        <v>4</v>
      </c>
      <c r="B9" s="69" t="s">
        <v>73</v>
      </c>
      <c r="C9" s="73">
        <v>7864</v>
      </c>
      <c r="D9" s="73">
        <v>2492</v>
      </c>
      <c r="E9" s="73">
        <v>41</v>
      </c>
      <c r="F9" s="73">
        <v>5331</v>
      </c>
      <c r="G9" s="75">
        <f>(D9+E9)/C9</f>
        <v>0.3221007121057986</v>
      </c>
    </row>
    <row r="10" spans="1:7" x14ac:dyDescent="0.3">
      <c r="A10" s="69" t="s">
        <v>12</v>
      </c>
      <c r="B10" s="69" t="s">
        <v>180</v>
      </c>
      <c r="C10" s="73">
        <v>17494</v>
      </c>
      <c r="D10" s="73">
        <v>3356</v>
      </c>
      <c r="E10" s="74" t="s">
        <v>182</v>
      </c>
      <c r="F10" s="73">
        <v>14138</v>
      </c>
      <c r="G10" s="75">
        <f>D10/C10</f>
        <v>0.19183720132616897</v>
      </c>
    </row>
    <row r="11" spans="1:7" x14ac:dyDescent="0.3">
      <c r="A11" s="69" t="s">
        <v>12</v>
      </c>
      <c r="B11" s="69" t="s">
        <v>97</v>
      </c>
      <c r="C11" s="73">
        <v>18574</v>
      </c>
      <c r="D11" s="73">
        <v>4352</v>
      </c>
      <c r="E11" s="74" t="s">
        <v>182</v>
      </c>
      <c r="F11" s="73">
        <v>14222</v>
      </c>
      <c r="G11" s="75">
        <f>D11/C11</f>
        <v>0.23430601916657692</v>
      </c>
    </row>
    <row r="12" spans="1:7" x14ac:dyDescent="0.3">
      <c r="A12" s="69" t="s">
        <v>12</v>
      </c>
      <c r="B12" s="69" t="s">
        <v>101</v>
      </c>
      <c r="C12" s="73">
        <v>20078</v>
      </c>
      <c r="D12" s="73">
        <v>5382</v>
      </c>
      <c r="E12" s="74" t="s">
        <v>182</v>
      </c>
      <c r="F12" s="73">
        <v>14696</v>
      </c>
      <c r="G12" s="75">
        <f>D12/C12</f>
        <v>0.26805458711026997</v>
      </c>
    </row>
    <row r="13" spans="1:7" x14ac:dyDescent="0.3">
      <c r="A13" s="69" t="s">
        <v>12</v>
      </c>
      <c r="B13" s="69" t="s">
        <v>105</v>
      </c>
      <c r="C13" s="73">
        <v>23915</v>
      </c>
      <c r="D13" s="73">
        <v>7559</v>
      </c>
      <c r="E13" s="74" t="s">
        <v>182</v>
      </c>
      <c r="F13" s="73">
        <v>16356</v>
      </c>
      <c r="G13" s="75">
        <f>D13/C13</f>
        <v>0.31607777545473553</v>
      </c>
    </row>
    <row r="14" spans="1:7" x14ac:dyDescent="0.3">
      <c r="A14" s="69" t="s">
        <v>12</v>
      </c>
      <c r="B14" s="69" t="s">
        <v>73</v>
      </c>
      <c r="C14" s="73">
        <v>26046</v>
      </c>
      <c r="D14" s="73">
        <v>9146</v>
      </c>
      <c r="E14" s="73">
        <v>145</v>
      </c>
      <c r="F14" s="73">
        <v>16755</v>
      </c>
      <c r="G14" s="75">
        <f>(D14+E14)/C14</f>
        <v>0.35671504261690856</v>
      </c>
    </row>
    <row r="15" spans="1:7" x14ac:dyDescent="0.3">
      <c r="A15" s="69" t="s">
        <v>13</v>
      </c>
      <c r="B15" s="69" t="s">
        <v>180</v>
      </c>
      <c r="C15" s="73">
        <v>2271</v>
      </c>
      <c r="D15" s="73">
        <v>422</v>
      </c>
      <c r="E15" s="74" t="s">
        <v>182</v>
      </c>
      <c r="F15" s="73">
        <v>1849</v>
      </c>
      <c r="G15" s="75">
        <f>D15/C15</f>
        <v>0.18582122413033905</v>
      </c>
    </row>
    <row r="16" spans="1:7" x14ac:dyDescent="0.3">
      <c r="A16" s="69" t="s">
        <v>13</v>
      </c>
      <c r="B16" s="69" t="s">
        <v>97</v>
      </c>
      <c r="C16" s="73">
        <v>3597</v>
      </c>
      <c r="D16" s="73">
        <v>636</v>
      </c>
      <c r="E16" s="74" t="s">
        <v>182</v>
      </c>
      <c r="F16" s="73">
        <v>2961</v>
      </c>
      <c r="G16" s="75">
        <f>D16/C16</f>
        <v>0.17681401167639699</v>
      </c>
    </row>
    <row r="17" spans="1:7" x14ac:dyDescent="0.3">
      <c r="A17" s="69" t="s">
        <v>13</v>
      </c>
      <c r="B17" s="69" t="s">
        <v>101</v>
      </c>
      <c r="C17" s="73">
        <v>4251</v>
      </c>
      <c r="D17" s="73">
        <v>871</v>
      </c>
      <c r="E17" s="74" t="s">
        <v>182</v>
      </c>
      <c r="F17" s="73">
        <v>3380</v>
      </c>
      <c r="G17" s="75">
        <f>D17/C17</f>
        <v>0.20489296636085627</v>
      </c>
    </row>
    <row r="18" spans="1:7" x14ac:dyDescent="0.3">
      <c r="A18" s="69" t="s">
        <v>13</v>
      </c>
      <c r="B18" s="69" t="s">
        <v>105</v>
      </c>
      <c r="C18" s="73">
        <v>4995</v>
      </c>
      <c r="D18" s="73">
        <v>1067</v>
      </c>
      <c r="E18" s="74" t="s">
        <v>182</v>
      </c>
      <c r="F18" s="73">
        <v>3928</v>
      </c>
      <c r="G18" s="75">
        <f>D18/C18</f>
        <v>0.21361361361361361</v>
      </c>
    </row>
    <row r="19" spans="1:7" x14ac:dyDescent="0.3">
      <c r="A19" s="69" t="s">
        <v>13</v>
      </c>
      <c r="B19" s="70" t="s">
        <v>73</v>
      </c>
      <c r="C19" s="73">
        <v>5366</v>
      </c>
      <c r="D19" s="73">
        <v>1107</v>
      </c>
      <c r="E19" s="73">
        <v>83</v>
      </c>
      <c r="F19" s="73">
        <v>4176</v>
      </c>
      <c r="G19" s="75">
        <f>(D19+E19)/C19</f>
        <v>0.22176667909057027</v>
      </c>
    </row>
    <row r="22" spans="1:7" x14ac:dyDescent="0.3">
      <c r="A22" s="69" t="s">
        <v>96</v>
      </c>
    </row>
    <row r="24" spans="1:7" x14ac:dyDescent="0.3">
      <c r="A24" s="95" t="s">
        <v>14</v>
      </c>
    </row>
  </sheetData>
  <hyperlinks>
    <hyperlink ref="A24" location="'Innholdsside '!A1" display="Innhold" xr:uid="{3E2AF88B-F4AE-4E45-A500-73BEAEF8343B}"/>
  </hyperlinks>
  <pageMargins left="0.75" right="0.75" top="0.75" bottom="0.5" header="0.5" footer="0.75"/>
  <pageSetup paperSize="9" orientation="portrait" r:id="rId1"/>
  <ignoredErrors>
    <ignoredError sqref="B5:B20" numberStoredAsText="1"/>
  </ignoredErrors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D07F7-A890-462D-B48E-9ECA17158F6C}">
  <dimension ref="A1:I17"/>
  <sheetViews>
    <sheetView zoomScale="90" zoomScaleNormal="90" workbookViewId="0">
      <selection activeCell="A17" sqref="A17"/>
    </sheetView>
  </sheetViews>
  <sheetFormatPr baseColWidth="10" defaultRowHeight="14.4" x14ac:dyDescent="0.3"/>
  <cols>
    <col min="1" max="1" width="28.109375" customWidth="1"/>
    <col min="2" max="2" width="11.5546875" customWidth="1"/>
    <col min="3" max="7" width="18.33203125" customWidth="1"/>
    <col min="8" max="8" width="10.109375" customWidth="1"/>
  </cols>
  <sheetData>
    <row r="1" spans="1:9" x14ac:dyDescent="0.3">
      <c r="A1" s="56" t="s">
        <v>343</v>
      </c>
      <c r="B1" s="36" t="s">
        <v>195</v>
      </c>
    </row>
    <row r="2" spans="1:9" x14ac:dyDescent="0.3">
      <c r="C2" s="68"/>
      <c r="D2" s="68"/>
      <c r="E2" s="68"/>
      <c r="F2" s="68"/>
      <c r="G2" s="68"/>
      <c r="H2" s="68"/>
    </row>
    <row r="3" spans="1:9" x14ac:dyDescent="0.3">
      <c r="G3" s="59"/>
    </row>
    <row r="5" spans="1:9" ht="59.25" customHeight="1" x14ac:dyDescent="0.3">
      <c r="A5" s="36"/>
      <c r="B5" s="227" t="s">
        <v>185</v>
      </c>
      <c r="C5" s="227"/>
      <c r="D5" s="228" t="s">
        <v>186</v>
      </c>
      <c r="E5" s="228"/>
      <c r="F5" s="76" t="s">
        <v>187</v>
      </c>
      <c r="G5" s="68" t="s">
        <v>111</v>
      </c>
      <c r="H5" s="45" t="s">
        <v>188</v>
      </c>
      <c r="I5" s="45" t="s">
        <v>189</v>
      </c>
    </row>
    <row r="6" spans="1:9" x14ac:dyDescent="0.3">
      <c r="A6" s="36" t="s">
        <v>159</v>
      </c>
      <c r="B6" s="36" t="s">
        <v>110</v>
      </c>
      <c r="C6" s="36" t="s">
        <v>109</v>
      </c>
      <c r="D6" s="36" t="s">
        <v>110</v>
      </c>
      <c r="E6" s="36" t="s">
        <v>109</v>
      </c>
      <c r="F6" s="36" t="s">
        <v>108</v>
      </c>
    </row>
    <row r="7" spans="1:9" x14ac:dyDescent="0.3">
      <c r="A7" t="s">
        <v>12</v>
      </c>
      <c r="B7" s="5">
        <v>4165</v>
      </c>
      <c r="C7" s="5">
        <v>5126</v>
      </c>
      <c r="D7" s="5">
        <v>9048</v>
      </c>
      <c r="E7" s="5">
        <v>7707</v>
      </c>
      <c r="F7" s="59">
        <f>(B7+C7)/(E7+D7+C7+B7)</f>
        <v>0.35671504261690856</v>
      </c>
      <c r="G7" s="59">
        <f>(D7+B7)/(E7+D7+C7+B7)</f>
        <v>0.50729478614758505</v>
      </c>
      <c r="H7" s="59">
        <f>B7/(C7+B7)</f>
        <v>0.44828328489936498</v>
      </c>
      <c r="I7" s="59">
        <f>D7/(E7+D7)</f>
        <v>0.54001790510295433</v>
      </c>
    </row>
    <row r="8" spans="1:9" x14ac:dyDescent="0.3">
      <c r="A8" t="s">
        <v>4</v>
      </c>
      <c r="B8" s="5">
        <v>1052</v>
      </c>
      <c r="C8" s="5">
        <v>1481</v>
      </c>
      <c r="D8" s="5">
        <v>2404</v>
      </c>
      <c r="E8" s="5">
        <v>2927</v>
      </c>
      <c r="F8" s="59">
        <f t="shared" ref="F8:F9" si="0">(B8+C8)/(E8+D8+C8+B8)</f>
        <v>0.3221007121057986</v>
      </c>
      <c r="G8" s="59">
        <f t="shared" ref="G8:G9" si="1">(D8+B8)/(E8+D8+C8+B8)</f>
        <v>0.43947100712105797</v>
      </c>
      <c r="H8" s="59">
        <f t="shared" ref="H8:H9" si="2">B8/(C8+B8)</f>
        <v>0.41531780497433873</v>
      </c>
      <c r="I8" s="59">
        <f t="shared" ref="I8:I9" si="3">D8/(E8+D8)</f>
        <v>0.45094728943912959</v>
      </c>
    </row>
    <row r="9" spans="1:9" x14ac:dyDescent="0.3">
      <c r="A9" t="s">
        <v>13</v>
      </c>
      <c r="B9" s="5">
        <v>591</v>
      </c>
      <c r="C9" s="5">
        <v>599</v>
      </c>
      <c r="D9" s="5">
        <v>2352</v>
      </c>
      <c r="E9" s="5">
        <v>1824</v>
      </c>
      <c r="F9" s="59">
        <f t="shared" si="0"/>
        <v>0.22176667909057027</v>
      </c>
      <c r="G9" s="59">
        <f t="shared" si="1"/>
        <v>0.54845322400298169</v>
      </c>
      <c r="H9" s="59">
        <f t="shared" si="2"/>
        <v>0.49663865546218489</v>
      </c>
      <c r="I9" s="59">
        <f t="shared" si="3"/>
        <v>0.56321839080459768</v>
      </c>
    </row>
    <row r="10" spans="1:9" x14ac:dyDescent="0.3">
      <c r="H10" s="59"/>
      <c r="I10" s="59"/>
    </row>
    <row r="11" spans="1:9" x14ac:dyDescent="0.3">
      <c r="G11" s="59"/>
    </row>
    <row r="13" spans="1:9" x14ac:dyDescent="0.3">
      <c r="D13" s="59"/>
    </row>
    <row r="14" spans="1:9" x14ac:dyDescent="0.3">
      <c r="D14" s="59"/>
    </row>
    <row r="15" spans="1:9" x14ac:dyDescent="0.3">
      <c r="A15" t="s">
        <v>96</v>
      </c>
      <c r="D15" s="59"/>
    </row>
    <row r="17" spans="1:1" x14ac:dyDescent="0.3">
      <c r="A17" s="95" t="s">
        <v>14</v>
      </c>
    </row>
  </sheetData>
  <mergeCells count="2">
    <mergeCell ref="B5:C5"/>
    <mergeCell ref="D5:E5"/>
  </mergeCells>
  <hyperlinks>
    <hyperlink ref="A17" location="'Innholdsside '!A1" display="Innhold" xr:uid="{CB726F9C-AC54-4558-8226-66AC7E4AE8B3}"/>
  </hyperlinks>
  <pageMargins left="0.7" right="0.7" top="0.75" bottom="0.75" header="0.3" footer="0.3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24E44-A33B-4EFA-8CCA-09B17654DA04}">
  <dimension ref="A1:M15"/>
  <sheetViews>
    <sheetView workbookViewId="0">
      <selection activeCell="A15" sqref="A15"/>
    </sheetView>
  </sheetViews>
  <sheetFormatPr baseColWidth="10" defaultRowHeight="14.4" x14ac:dyDescent="0.3"/>
  <cols>
    <col min="1" max="1" width="35.109375" customWidth="1"/>
    <col min="3" max="6" width="12.88671875" customWidth="1"/>
    <col min="9" max="11" width="14.109375" customWidth="1"/>
  </cols>
  <sheetData>
    <row r="1" spans="1:13" ht="16.2" customHeight="1" x14ac:dyDescent="0.3">
      <c r="A1" s="56" t="s">
        <v>344</v>
      </c>
      <c r="B1" s="36" t="s">
        <v>346</v>
      </c>
    </row>
    <row r="4" spans="1:13" s="45" customFormat="1" x14ac:dyDescent="0.3">
      <c r="B4" s="229" t="s">
        <v>185</v>
      </c>
      <c r="C4" s="229"/>
      <c r="D4" s="229"/>
      <c r="E4" s="229" t="s">
        <v>186</v>
      </c>
      <c r="F4" s="229"/>
      <c r="G4" s="229"/>
    </row>
    <row r="5" spans="1:13" x14ac:dyDescent="0.3">
      <c r="A5" t="s">
        <v>136</v>
      </c>
      <c r="B5" t="s">
        <v>110</v>
      </c>
      <c r="C5" t="s">
        <v>190</v>
      </c>
      <c r="D5" t="s">
        <v>108</v>
      </c>
      <c r="E5" t="s">
        <v>110</v>
      </c>
      <c r="F5" t="s">
        <v>190</v>
      </c>
      <c r="G5" t="s">
        <v>108</v>
      </c>
    </row>
    <row r="6" spans="1:13" x14ac:dyDescent="0.3">
      <c r="A6" t="s">
        <v>191</v>
      </c>
      <c r="B6" s="5">
        <v>1962</v>
      </c>
      <c r="C6" s="5">
        <v>1722</v>
      </c>
      <c r="D6" s="5">
        <v>3684</v>
      </c>
      <c r="E6" s="5">
        <v>5224</v>
      </c>
      <c r="F6" s="5">
        <v>4362</v>
      </c>
      <c r="G6" s="5">
        <v>9586</v>
      </c>
      <c r="I6" s="59"/>
      <c r="J6" s="59"/>
      <c r="K6" s="59"/>
      <c r="L6" s="59"/>
    </row>
    <row r="7" spans="1:13" x14ac:dyDescent="0.3">
      <c r="A7" t="s">
        <v>192</v>
      </c>
      <c r="B7" s="5">
        <v>734</v>
      </c>
      <c r="C7" s="5">
        <v>558</v>
      </c>
      <c r="D7" s="5">
        <v>1292</v>
      </c>
      <c r="E7" s="5">
        <v>2698</v>
      </c>
      <c r="F7" s="5">
        <v>976</v>
      </c>
      <c r="G7" s="5">
        <v>3674</v>
      </c>
      <c r="I7" s="59"/>
      <c r="J7" s="59"/>
      <c r="K7" s="59"/>
      <c r="L7" s="59"/>
      <c r="M7" s="59"/>
    </row>
    <row r="8" spans="1:13" x14ac:dyDescent="0.3">
      <c r="A8" t="s">
        <v>193</v>
      </c>
      <c r="B8" s="5">
        <v>1469</v>
      </c>
      <c r="C8" s="5">
        <v>2846</v>
      </c>
      <c r="D8" s="5">
        <v>4315</v>
      </c>
      <c r="E8" s="5">
        <v>1126</v>
      </c>
      <c r="F8" s="5">
        <v>2369</v>
      </c>
      <c r="G8" s="5">
        <v>3495</v>
      </c>
      <c r="I8" s="59"/>
      <c r="J8" s="59"/>
      <c r="K8" s="59"/>
      <c r="L8" s="59"/>
    </row>
    <row r="9" spans="1:13" x14ac:dyDescent="0.3">
      <c r="A9" t="s">
        <v>154</v>
      </c>
      <c r="B9" s="5">
        <v>4165</v>
      </c>
      <c r="C9" s="5">
        <v>5126</v>
      </c>
      <c r="D9" s="5">
        <v>9291</v>
      </c>
      <c r="E9" s="5">
        <v>9048</v>
      </c>
      <c r="F9" s="5">
        <v>7707</v>
      </c>
      <c r="G9" s="5">
        <v>16755</v>
      </c>
      <c r="I9" s="77"/>
      <c r="J9" s="59"/>
      <c r="K9" s="59"/>
      <c r="L9" s="59"/>
    </row>
    <row r="11" spans="1:13" x14ac:dyDescent="0.3">
      <c r="A11" s="78" t="s">
        <v>96</v>
      </c>
    </row>
    <row r="13" spans="1:13" ht="24" x14ac:dyDescent="0.3">
      <c r="A13" s="98" t="s">
        <v>345</v>
      </c>
    </row>
    <row r="15" spans="1:13" x14ac:dyDescent="0.3">
      <c r="A15" s="95" t="s">
        <v>14</v>
      </c>
    </row>
  </sheetData>
  <mergeCells count="2">
    <mergeCell ref="B4:D4"/>
    <mergeCell ref="E4:G4"/>
  </mergeCells>
  <hyperlinks>
    <hyperlink ref="A15" location="'Innholdsside '!A1" display="Innhold" xr:uid="{F24A2B69-F427-4C08-9B71-B5B8E85F046A}"/>
  </hyperlink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98C6E-8D4C-41A8-ABAA-CFF278949435}">
  <dimension ref="A1:L21"/>
  <sheetViews>
    <sheetView workbookViewId="0">
      <selection activeCell="A15" sqref="A15"/>
    </sheetView>
  </sheetViews>
  <sheetFormatPr baseColWidth="10" defaultRowHeight="14.4" x14ac:dyDescent="0.3"/>
  <cols>
    <col min="1" max="1" width="35.5546875" customWidth="1"/>
    <col min="9" max="11" width="13.6640625" customWidth="1"/>
  </cols>
  <sheetData>
    <row r="1" spans="1:12" ht="17.25" customHeight="1" x14ac:dyDescent="0.3">
      <c r="A1" s="56" t="s">
        <v>347</v>
      </c>
      <c r="B1" s="36" t="s">
        <v>348</v>
      </c>
    </row>
    <row r="5" spans="1:12" ht="32.25" customHeight="1" x14ac:dyDescent="0.3">
      <c r="B5" s="229" t="s">
        <v>185</v>
      </c>
      <c r="C5" s="229"/>
      <c r="D5" s="229"/>
      <c r="E5" s="230" t="s">
        <v>186</v>
      </c>
      <c r="F5" s="230"/>
      <c r="G5" s="230"/>
      <c r="I5" s="45"/>
      <c r="J5" s="45"/>
      <c r="K5" s="45"/>
      <c r="L5" s="45"/>
    </row>
    <row r="6" spans="1:12" x14ac:dyDescent="0.3">
      <c r="A6" t="s">
        <v>136</v>
      </c>
      <c r="B6" t="s">
        <v>110</v>
      </c>
      <c r="C6" t="s">
        <v>190</v>
      </c>
      <c r="D6" t="s">
        <v>108</v>
      </c>
      <c r="E6" t="s">
        <v>110</v>
      </c>
      <c r="F6" t="s">
        <v>190</v>
      </c>
      <c r="G6" t="s">
        <v>108</v>
      </c>
    </row>
    <row r="7" spans="1:12" x14ac:dyDescent="0.3">
      <c r="A7" t="s">
        <v>191</v>
      </c>
      <c r="B7" s="5">
        <v>201</v>
      </c>
      <c r="C7" s="5">
        <v>164</v>
      </c>
      <c r="D7" s="5">
        <v>365</v>
      </c>
      <c r="E7" s="5">
        <v>933</v>
      </c>
      <c r="F7" s="5">
        <v>680</v>
      </c>
      <c r="G7" s="5">
        <v>1613</v>
      </c>
      <c r="I7" s="59"/>
      <c r="J7" s="59"/>
      <c r="K7" s="59"/>
      <c r="L7" s="59"/>
    </row>
    <row r="8" spans="1:12" x14ac:dyDescent="0.3">
      <c r="A8" t="s">
        <v>192</v>
      </c>
      <c r="B8" s="5">
        <v>105</v>
      </c>
      <c r="C8" s="5">
        <v>79</v>
      </c>
      <c r="D8" s="5">
        <v>184</v>
      </c>
      <c r="E8" s="5">
        <v>355</v>
      </c>
      <c r="F8" s="5">
        <v>190</v>
      </c>
      <c r="G8" s="5">
        <v>545</v>
      </c>
      <c r="I8" s="59"/>
      <c r="J8" s="59"/>
      <c r="K8" s="59"/>
      <c r="L8" s="59"/>
    </row>
    <row r="9" spans="1:12" x14ac:dyDescent="0.3">
      <c r="A9" t="s">
        <v>193</v>
      </c>
      <c r="B9" s="5">
        <v>746</v>
      </c>
      <c r="C9" s="5">
        <v>1238</v>
      </c>
      <c r="D9" s="5">
        <v>1984</v>
      </c>
      <c r="E9" s="5">
        <v>1116</v>
      </c>
      <c r="F9" s="5">
        <v>2057</v>
      </c>
      <c r="G9" s="5">
        <v>3173</v>
      </c>
      <c r="I9" s="59"/>
      <c r="J9" s="59"/>
      <c r="K9" s="59"/>
      <c r="L9" s="59"/>
    </row>
    <row r="10" spans="1:12" x14ac:dyDescent="0.3">
      <c r="A10" t="s">
        <v>154</v>
      </c>
      <c r="B10" s="5">
        <v>1052</v>
      </c>
      <c r="C10" s="5">
        <v>1481</v>
      </c>
      <c r="D10" s="5">
        <v>2533</v>
      </c>
      <c r="E10" s="5">
        <v>2404</v>
      </c>
      <c r="F10" s="5">
        <v>2927</v>
      </c>
      <c r="G10" s="5">
        <v>5331</v>
      </c>
      <c r="I10" s="59"/>
      <c r="J10" s="59"/>
      <c r="K10" s="59"/>
      <c r="L10" s="59"/>
    </row>
    <row r="12" spans="1:12" x14ac:dyDescent="0.3">
      <c r="A12" s="98" t="s">
        <v>349</v>
      </c>
    </row>
    <row r="13" spans="1:12" x14ac:dyDescent="0.3">
      <c r="A13" s="27" t="s">
        <v>96</v>
      </c>
    </row>
    <row r="15" spans="1:12" x14ac:dyDescent="0.3">
      <c r="A15" s="95" t="s">
        <v>14</v>
      </c>
    </row>
    <row r="21" ht="15.75" customHeight="1" x14ac:dyDescent="0.3"/>
  </sheetData>
  <mergeCells count="2">
    <mergeCell ref="B5:D5"/>
    <mergeCell ref="E5:G5"/>
  </mergeCells>
  <hyperlinks>
    <hyperlink ref="A15" location="'Innholdsside '!A1" display="Innhold" xr:uid="{66511BAD-F8D9-4FD1-A88E-342A01790D99}"/>
  </hyperlink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221D3-BA4D-4154-999D-A09745BE40B7}">
  <dimension ref="A1:E63"/>
  <sheetViews>
    <sheetView workbookViewId="0">
      <selection activeCell="A16" sqref="A16"/>
    </sheetView>
  </sheetViews>
  <sheetFormatPr baseColWidth="10" defaultRowHeight="14.4" x14ac:dyDescent="0.3"/>
  <cols>
    <col min="1" max="1" width="29.109375" customWidth="1"/>
  </cols>
  <sheetData>
    <row r="1" spans="1:5" x14ac:dyDescent="0.3">
      <c r="A1" s="36" t="s">
        <v>319</v>
      </c>
      <c r="B1" s="36" t="s">
        <v>196</v>
      </c>
    </row>
    <row r="2" spans="1:5" x14ac:dyDescent="0.3">
      <c r="A2" s="36"/>
    </row>
    <row r="3" spans="1:5" x14ac:dyDescent="0.3">
      <c r="A3" s="36"/>
    </row>
    <row r="4" spans="1:5" x14ac:dyDescent="0.3">
      <c r="A4" t="s">
        <v>151</v>
      </c>
      <c r="B4" t="s">
        <v>152</v>
      </c>
      <c r="C4" t="s">
        <v>153</v>
      </c>
      <c r="D4" t="s">
        <v>154</v>
      </c>
    </row>
    <row r="5" spans="1:5" x14ac:dyDescent="0.3">
      <c r="A5" t="s">
        <v>155</v>
      </c>
      <c r="B5" s="5">
        <v>2058</v>
      </c>
      <c r="C5" s="5">
        <v>4802</v>
      </c>
      <c r="D5" s="5">
        <v>6860</v>
      </c>
      <c r="E5" s="59"/>
    </row>
    <row r="6" spans="1:5" x14ac:dyDescent="0.3">
      <c r="A6" t="s">
        <v>156</v>
      </c>
      <c r="B6" s="5">
        <v>4588</v>
      </c>
      <c r="C6" s="5">
        <v>10138</v>
      </c>
      <c r="D6" s="5">
        <v>14726</v>
      </c>
      <c r="E6" s="59"/>
    </row>
    <row r="7" spans="1:5" x14ac:dyDescent="0.3">
      <c r="A7" t="s">
        <v>157</v>
      </c>
      <c r="B7" s="5">
        <v>1109</v>
      </c>
      <c r="C7" s="5">
        <v>6184</v>
      </c>
      <c r="D7" s="5">
        <v>7293</v>
      </c>
      <c r="E7" s="59"/>
    </row>
    <row r="8" spans="1:5" x14ac:dyDescent="0.3">
      <c r="A8" t="s">
        <v>131</v>
      </c>
      <c r="B8" s="5">
        <v>1568</v>
      </c>
      <c r="C8" s="5">
        <v>617</v>
      </c>
      <c r="D8" s="5">
        <v>2185</v>
      </c>
      <c r="E8" s="59"/>
    </row>
    <row r="9" spans="1:5" x14ac:dyDescent="0.3">
      <c r="A9" t="s">
        <v>158</v>
      </c>
      <c r="B9" s="5">
        <v>3691</v>
      </c>
      <c r="C9" s="5">
        <v>4521</v>
      </c>
      <c r="D9" s="5">
        <v>8212</v>
      </c>
      <c r="E9" s="59"/>
    </row>
    <row r="10" spans="1:5" x14ac:dyDescent="0.3">
      <c r="A10" t="s">
        <v>154</v>
      </c>
      <c r="B10" s="5">
        <v>13014</v>
      </c>
      <c r="C10" s="5">
        <v>26262</v>
      </c>
      <c r="D10" s="5">
        <v>39276</v>
      </c>
      <c r="E10" s="59"/>
    </row>
    <row r="14" spans="1:5" x14ac:dyDescent="0.3">
      <c r="A14" t="s">
        <v>96</v>
      </c>
    </row>
    <row r="16" spans="1:5" x14ac:dyDescent="0.3">
      <c r="A16" s="95" t="s">
        <v>14</v>
      </c>
    </row>
    <row r="17" spans="1:5" x14ac:dyDescent="0.3">
      <c r="A17" s="36"/>
    </row>
    <row r="18" spans="1:5" x14ac:dyDescent="0.3">
      <c r="A18" t="s">
        <v>95</v>
      </c>
    </row>
    <row r="19" spans="1:5" x14ac:dyDescent="0.3">
      <c r="A19" t="s">
        <v>159</v>
      </c>
      <c r="B19" t="s">
        <v>151</v>
      </c>
      <c r="C19" t="s">
        <v>152</v>
      </c>
      <c r="D19" t="s">
        <v>153</v>
      </c>
      <c r="E19" t="s">
        <v>154</v>
      </c>
    </row>
    <row r="20" spans="1:5" x14ac:dyDescent="0.3">
      <c r="A20" t="s">
        <v>33</v>
      </c>
      <c r="B20" t="s">
        <v>155</v>
      </c>
      <c r="C20" s="5">
        <v>1431</v>
      </c>
      <c r="D20" s="5">
        <v>3275</v>
      </c>
      <c r="E20" s="5">
        <v>4706</v>
      </c>
    </row>
    <row r="21" spans="1:5" x14ac:dyDescent="0.3">
      <c r="A21" t="s">
        <v>33</v>
      </c>
      <c r="B21" t="s">
        <v>156</v>
      </c>
      <c r="C21" s="5">
        <v>2632</v>
      </c>
      <c r="D21" s="5">
        <v>5313</v>
      </c>
      <c r="E21" s="5">
        <v>7945</v>
      </c>
    </row>
    <row r="22" spans="1:5" x14ac:dyDescent="0.3">
      <c r="A22" t="s">
        <v>33</v>
      </c>
      <c r="B22" t="s">
        <v>157</v>
      </c>
      <c r="C22" s="5">
        <v>670</v>
      </c>
      <c r="D22" s="5">
        <v>4161</v>
      </c>
      <c r="E22" s="5">
        <v>4831</v>
      </c>
    </row>
    <row r="23" spans="1:5" x14ac:dyDescent="0.3">
      <c r="A23" t="s">
        <v>33</v>
      </c>
      <c r="B23" t="s">
        <v>131</v>
      </c>
      <c r="C23" s="5">
        <v>1252</v>
      </c>
      <c r="D23" s="5">
        <v>430</v>
      </c>
      <c r="E23" s="5">
        <v>1682</v>
      </c>
    </row>
    <row r="24" spans="1:5" x14ac:dyDescent="0.3">
      <c r="A24" t="s">
        <v>33</v>
      </c>
      <c r="B24" t="s">
        <v>158</v>
      </c>
      <c r="C24" s="5">
        <v>3306</v>
      </c>
      <c r="D24" s="5">
        <v>3576</v>
      </c>
      <c r="E24" s="5">
        <v>6882</v>
      </c>
    </row>
    <row r="25" spans="1:5" x14ac:dyDescent="0.3">
      <c r="A25" t="s">
        <v>4</v>
      </c>
      <c r="B25" t="s">
        <v>155</v>
      </c>
      <c r="C25" s="5">
        <v>613</v>
      </c>
      <c r="D25" s="5">
        <v>1459</v>
      </c>
      <c r="E25" s="5">
        <v>2072</v>
      </c>
    </row>
    <row r="26" spans="1:5" x14ac:dyDescent="0.3">
      <c r="A26" t="s">
        <v>4</v>
      </c>
      <c r="B26" t="s">
        <v>156</v>
      </c>
      <c r="C26" s="5">
        <v>1234</v>
      </c>
      <c r="D26" s="5">
        <v>2114</v>
      </c>
      <c r="E26" s="5">
        <v>3348</v>
      </c>
    </row>
    <row r="27" spans="1:5" x14ac:dyDescent="0.3">
      <c r="A27" t="s">
        <v>4</v>
      </c>
      <c r="B27" t="s">
        <v>157</v>
      </c>
      <c r="C27" s="5">
        <v>285</v>
      </c>
      <c r="D27" s="5">
        <v>1263</v>
      </c>
      <c r="E27" s="5">
        <v>1548</v>
      </c>
    </row>
    <row r="28" spans="1:5" x14ac:dyDescent="0.3">
      <c r="A28" t="s">
        <v>4</v>
      </c>
      <c r="B28" t="s">
        <v>131</v>
      </c>
      <c r="C28" s="5">
        <v>200</v>
      </c>
      <c r="D28" s="5">
        <v>65</v>
      </c>
      <c r="E28" s="5">
        <v>265</v>
      </c>
    </row>
    <row r="29" spans="1:5" x14ac:dyDescent="0.3">
      <c r="A29" t="s">
        <v>4</v>
      </c>
      <c r="B29" t="s">
        <v>158</v>
      </c>
      <c r="C29" s="5">
        <v>201</v>
      </c>
      <c r="D29" s="5">
        <v>430</v>
      </c>
      <c r="E29" s="5">
        <v>631</v>
      </c>
    </row>
    <row r="30" spans="1:5" x14ac:dyDescent="0.3">
      <c r="A30" t="s">
        <v>13</v>
      </c>
      <c r="B30" t="s">
        <v>155</v>
      </c>
      <c r="C30" s="5">
        <v>14</v>
      </c>
      <c r="D30" s="5">
        <v>68</v>
      </c>
      <c r="E30" s="5">
        <v>82</v>
      </c>
    </row>
    <row r="31" spans="1:5" x14ac:dyDescent="0.3">
      <c r="A31" t="s">
        <v>13</v>
      </c>
      <c r="B31" t="s">
        <v>156</v>
      </c>
      <c r="C31" s="5">
        <v>722</v>
      </c>
      <c r="D31" s="5">
        <v>2711</v>
      </c>
      <c r="E31" s="5">
        <v>3433</v>
      </c>
    </row>
    <row r="32" spans="1:5" x14ac:dyDescent="0.3">
      <c r="A32" t="s">
        <v>13</v>
      </c>
      <c r="B32" t="s">
        <v>157</v>
      </c>
      <c r="C32" s="5">
        <v>154</v>
      </c>
      <c r="D32" s="5">
        <v>760</v>
      </c>
      <c r="E32" s="5">
        <v>914</v>
      </c>
    </row>
    <row r="33" spans="1:5" x14ac:dyDescent="0.3">
      <c r="A33" t="s">
        <v>13</v>
      </c>
      <c r="B33" t="s">
        <v>131</v>
      </c>
      <c r="C33" s="5">
        <v>116</v>
      </c>
      <c r="D33" s="5">
        <v>122</v>
      </c>
      <c r="E33" s="5">
        <v>238</v>
      </c>
    </row>
    <row r="34" spans="1:5" x14ac:dyDescent="0.3">
      <c r="A34" t="s">
        <v>13</v>
      </c>
      <c r="B34" t="s">
        <v>158</v>
      </c>
      <c r="C34" s="5">
        <v>184</v>
      </c>
      <c r="D34" s="5">
        <v>515</v>
      </c>
      <c r="E34" s="5">
        <v>699</v>
      </c>
    </row>
    <row r="35" spans="1:5" x14ac:dyDescent="0.3">
      <c r="A35" t="s">
        <v>74</v>
      </c>
      <c r="B35" t="s">
        <v>155</v>
      </c>
      <c r="C35" s="5">
        <v>2058</v>
      </c>
      <c r="D35" s="5">
        <v>4802</v>
      </c>
      <c r="E35" s="5">
        <v>6860</v>
      </c>
    </row>
    <row r="36" spans="1:5" x14ac:dyDescent="0.3">
      <c r="A36" t="s">
        <v>74</v>
      </c>
      <c r="B36" t="s">
        <v>156</v>
      </c>
      <c r="C36" s="5">
        <v>4588</v>
      </c>
      <c r="D36" s="5">
        <v>10138</v>
      </c>
      <c r="E36" s="5">
        <v>14726</v>
      </c>
    </row>
    <row r="37" spans="1:5" x14ac:dyDescent="0.3">
      <c r="A37" t="s">
        <v>74</v>
      </c>
      <c r="B37" t="s">
        <v>157</v>
      </c>
      <c r="C37" s="5">
        <v>1109</v>
      </c>
      <c r="D37" s="5">
        <v>6184</v>
      </c>
      <c r="E37" s="5">
        <v>7293</v>
      </c>
    </row>
    <row r="38" spans="1:5" x14ac:dyDescent="0.3">
      <c r="A38" t="s">
        <v>74</v>
      </c>
      <c r="B38" t="s">
        <v>131</v>
      </c>
      <c r="C38" s="5">
        <v>1568</v>
      </c>
      <c r="D38" s="5">
        <v>617</v>
      </c>
      <c r="E38" s="5">
        <v>2185</v>
      </c>
    </row>
    <row r="39" spans="1:5" x14ac:dyDescent="0.3">
      <c r="A39" t="s">
        <v>74</v>
      </c>
      <c r="B39" t="s">
        <v>158</v>
      </c>
      <c r="C39" s="5">
        <v>3691</v>
      </c>
      <c r="D39" s="5">
        <v>4521</v>
      </c>
      <c r="E39" s="5">
        <v>8212</v>
      </c>
    </row>
    <row r="42" spans="1:5" x14ac:dyDescent="0.3">
      <c r="A42" t="s">
        <v>315</v>
      </c>
    </row>
    <row r="43" spans="1:5" x14ac:dyDescent="0.3">
      <c r="A43" t="s">
        <v>159</v>
      </c>
      <c r="B43" t="s">
        <v>151</v>
      </c>
      <c r="C43" t="s">
        <v>152</v>
      </c>
      <c r="D43" t="s">
        <v>153</v>
      </c>
      <c r="E43" t="s">
        <v>154</v>
      </c>
    </row>
    <row r="44" spans="1:5" x14ac:dyDescent="0.3">
      <c r="A44" t="s">
        <v>33</v>
      </c>
      <c r="B44" t="s">
        <v>155</v>
      </c>
      <c r="C44" s="92">
        <f>C20/E20</f>
        <v>0.30407989800254992</v>
      </c>
      <c r="D44" s="92">
        <f>D20/E20</f>
        <v>0.69592010199745002</v>
      </c>
      <c r="E44" s="92">
        <f>C44+D44</f>
        <v>1</v>
      </c>
    </row>
    <row r="45" spans="1:5" x14ac:dyDescent="0.3">
      <c r="A45" t="s">
        <v>33</v>
      </c>
      <c r="B45" t="s">
        <v>156</v>
      </c>
      <c r="C45" s="92">
        <f t="shared" ref="C45:C63" si="0">C21/E21</f>
        <v>0.33127753303964758</v>
      </c>
      <c r="D45" s="92">
        <f t="shared" ref="D45:D63" si="1">D21/E21</f>
        <v>0.66872246696035242</v>
      </c>
      <c r="E45" s="92">
        <f t="shared" ref="E45:E63" si="2">C45+D45</f>
        <v>1</v>
      </c>
    </row>
    <row r="46" spans="1:5" x14ac:dyDescent="0.3">
      <c r="A46" t="s">
        <v>33</v>
      </c>
      <c r="B46" t="s">
        <v>157</v>
      </c>
      <c r="C46" s="92">
        <f t="shared" si="0"/>
        <v>0.13868764231008074</v>
      </c>
      <c r="D46" s="92">
        <f t="shared" si="1"/>
        <v>0.86131235768991932</v>
      </c>
      <c r="E46" s="92">
        <f t="shared" si="2"/>
        <v>1</v>
      </c>
    </row>
    <row r="47" spans="1:5" x14ac:dyDescent="0.3">
      <c r="A47" t="s">
        <v>33</v>
      </c>
      <c r="B47" t="s">
        <v>131</v>
      </c>
      <c r="C47" s="92">
        <f t="shared" si="0"/>
        <v>0.74435196195005948</v>
      </c>
      <c r="D47" s="92">
        <f t="shared" si="1"/>
        <v>0.25564803804994057</v>
      </c>
      <c r="E47" s="92">
        <f t="shared" si="2"/>
        <v>1</v>
      </c>
    </row>
    <row r="48" spans="1:5" x14ac:dyDescent="0.3">
      <c r="A48" t="s">
        <v>33</v>
      </c>
      <c r="B48" t="s">
        <v>158</v>
      </c>
      <c r="C48" s="92">
        <f t="shared" si="0"/>
        <v>0.4803836094158675</v>
      </c>
      <c r="D48" s="92">
        <f t="shared" si="1"/>
        <v>0.51961639058413256</v>
      </c>
      <c r="E48" s="92">
        <f t="shared" si="2"/>
        <v>1</v>
      </c>
    </row>
    <row r="49" spans="1:5" x14ac:dyDescent="0.3">
      <c r="A49" t="s">
        <v>4</v>
      </c>
      <c r="B49" t="s">
        <v>155</v>
      </c>
      <c r="C49" s="92">
        <f t="shared" si="0"/>
        <v>0.29584942084942084</v>
      </c>
      <c r="D49" s="92">
        <f t="shared" si="1"/>
        <v>0.7041505791505791</v>
      </c>
      <c r="E49" s="92">
        <f t="shared" si="2"/>
        <v>1</v>
      </c>
    </row>
    <row r="50" spans="1:5" x14ac:dyDescent="0.3">
      <c r="A50" t="s">
        <v>4</v>
      </c>
      <c r="B50" t="s">
        <v>156</v>
      </c>
      <c r="C50" s="92">
        <f t="shared" si="0"/>
        <v>0.36857825567502989</v>
      </c>
      <c r="D50" s="92">
        <f t="shared" si="1"/>
        <v>0.63142174432497011</v>
      </c>
      <c r="E50" s="92">
        <f t="shared" si="2"/>
        <v>1</v>
      </c>
    </row>
    <row r="51" spans="1:5" x14ac:dyDescent="0.3">
      <c r="A51" t="s">
        <v>4</v>
      </c>
      <c r="B51" t="s">
        <v>157</v>
      </c>
      <c r="C51" s="92">
        <f t="shared" si="0"/>
        <v>0.18410852713178294</v>
      </c>
      <c r="D51" s="92">
        <f t="shared" si="1"/>
        <v>0.81589147286821706</v>
      </c>
      <c r="E51" s="92">
        <f t="shared" si="2"/>
        <v>1</v>
      </c>
    </row>
    <row r="52" spans="1:5" x14ac:dyDescent="0.3">
      <c r="A52" t="s">
        <v>4</v>
      </c>
      <c r="B52" t="s">
        <v>131</v>
      </c>
      <c r="C52" s="92">
        <f t="shared" si="0"/>
        <v>0.75471698113207553</v>
      </c>
      <c r="D52" s="92">
        <f t="shared" si="1"/>
        <v>0.24528301886792453</v>
      </c>
      <c r="E52" s="92">
        <f t="shared" si="2"/>
        <v>1</v>
      </c>
    </row>
    <row r="53" spans="1:5" x14ac:dyDescent="0.3">
      <c r="A53" t="s">
        <v>4</v>
      </c>
      <c r="B53" t="s">
        <v>158</v>
      </c>
      <c r="C53" s="92">
        <f t="shared" si="0"/>
        <v>0.31854199683042789</v>
      </c>
      <c r="D53" s="92">
        <f t="shared" si="1"/>
        <v>0.68145800316957206</v>
      </c>
      <c r="E53" s="92">
        <f t="shared" si="2"/>
        <v>1</v>
      </c>
    </row>
    <row r="54" spans="1:5" x14ac:dyDescent="0.3">
      <c r="A54" t="s">
        <v>13</v>
      </c>
      <c r="B54" t="s">
        <v>155</v>
      </c>
      <c r="C54" s="92">
        <f t="shared" si="0"/>
        <v>0.17073170731707318</v>
      </c>
      <c r="D54" s="92">
        <f t="shared" si="1"/>
        <v>0.82926829268292679</v>
      </c>
      <c r="E54" s="92">
        <f t="shared" si="2"/>
        <v>1</v>
      </c>
    </row>
    <row r="55" spans="1:5" x14ac:dyDescent="0.3">
      <c r="A55" t="s">
        <v>13</v>
      </c>
      <c r="B55" t="s">
        <v>156</v>
      </c>
      <c r="C55" s="92">
        <f t="shared" si="0"/>
        <v>0.21031168074570347</v>
      </c>
      <c r="D55" s="92">
        <f t="shared" si="1"/>
        <v>0.7896883192542965</v>
      </c>
      <c r="E55" s="92">
        <f t="shared" si="2"/>
        <v>1</v>
      </c>
    </row>
    <row r="56" spans="1:5" x14ac:dyDescent="0.3">
      <c r="A56" t="s">
        <v>13</v>
      </c>
      <c r="B56" t="s">
        <v>157</v>
      </c>
      <c r="C56" s="92">
        <f t="shared" si="0"/>
        <v>0.16849015317286653</v>
      </c>
      <c r="D56" s="92">
        <f t="shared" si="1"/>
        <v>0.83150984682713347</v>
      </c>
      <c r="E56" s="92">
        <f t="shared" si="2"/>
        <v>1</v>
      </c>
    </row>
    <row r="57" spans="1:5" x14ac:dyDescent="0.3">
      <c r="A57" t="s">
        <v>13</v>
      </c>
      <c r="B57" t="s">
        <v>131</v>
      </c>
      <c r="C57" s="92">
        <f t="shared" si="0"/>
        <v>0.48739495798319327</v>
      </c>
      <c r="D57" s="92">
        <f t="shared" si="1"/>
        <v>0.51260504201680668</v>
      </c>
      <c r="E57" s="92">
        <f t="shared" si="2"/>
        <v>1</v>
      </c>
    </row>
    <row r="58" spans="1:5" x14ac:dyDescent="0.3">
      <c r="A58" t="s">
        <v>13</v>
      </c>
      <c r="B58" t="s">
        <v>158</v>
      </c>
      <c r="C58" s="92">
        <f t="shared" si="0"/>
        <v>0.26323319027181691</v>
      </c>
      <c r="D58" s="92">
        <f t="shared" si="1"/>
        <v>0.73676680972818309</v>
      </c>
      <c r="E58" s="92">
        <f t="shared" si="2"/>
        <v>1</v>
      </c>
    </row>
    <row r="59" spans="1:5" x14ac:dyDescent="0.3">
      <c r="A59" t="s">
        <v>74</v>
      </c>
      <c r="B59" t="s">
        <v>155</v>
      </c>
      <c r="C59" s="92">
        <f t="shared" si="0"/>
        <v>0.3</v>
      </c>
      <c r="D59" s="92">
        <f t="shared" si="1"/>
        <v>0.7</v>
      </c>
      <c r="E59" s="92">
        <f t="shared" si="2"/>
        <v>1</v>
      </c>
    </row>
    <row r="60" spans="1:5" x14ac:dyDescent="0.3">
      <c r="A60" t="s">
        <v>74</v>
      </c>
      <c r="B60" t="s">
        <v>156</v>
      </c>
      <c r="C60" s="92">
        <f t="shared" si="0"/>
        <v>0.31155778894472363</v>
      </c>
      <c r="D60" s="92">
        <f t="shared" si="1"/>
        <v>0.68844221105527637</v>
      </c>
      <c r="E60" s="92">
        <f t="shared" si="2"/>
        <v>1</v>
      </c>
    </row>
    <row r="61" spans="1:5" x14ac:dyDescent="0.3">
      <c r="A61" t="s">
        <v>74</v>
      </c>
      <c r="B61" t="s">
        <v>157</v>
      </c>
      <c r="C61" s="92">
        <f t="shared" si="0"/>
        <v>0.15206362265185794</v>
      </c>
      <c r="D61" s="92">
        <f t="shared" si="1"/>
        <v>0.84793637734814209</v>
      </c>
      <c r="E61" s="92">
        <f t="shared" si="2"/>
        <v>1</v>
      </c>
    </row>
    <row r="62" spans="1:5" x14ac:dyDescent="0.3">
      <c r="A62" t="s">
        <v>74</v>
      </c>
      <c r="B62" t="s">
        <v>131</v>
      </c>
      <c r="C62" s="92">
        <f t="shared" si="0"/>
        <v>0.71762013729977114</v>
      </c>
      <c r="D62" s="92">
        <f t="shared" si="1"/>
        <v>0.28237986270022886</v>
      </c>
      <c r="E62" s="92">
        <f t="shared" si="2"/>
        <v>1</v>
      </c>
    </row>
    <row r="63" spans="1:5" x14ac:dyDescent="0.3">
      <c r="A63" t="s">
        <v>74</v>
      </c>
      <c r="B63" t="s">
        <v>158</v>
      </c>
      <c r="C63" s="92">
        <f t="shared" si="0"/>
        <v>0.44946419873356064</v>
      </c>
      <c r="D63" s="92">
        <f t="shared" si="1"/>
        <v>0.55053580126643931</v>
      </c>
      <c r="E63" s="92">
        <f t="shared" si="2"/>
        <v>1</v>
      </c>
    </row>
  </sheetData>
  <hyperlinks>
    <hyperlink ref="A16" location="'Innholdsside '!A1" display="Innhold" xr:uid="{BA308BAF-F946-4116-B6F6-27FF4898B4A0}"/>
  </hyperlink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CB1A-95D4-4006-B1E8-2FDCB25FB8C4}">
  <dimension ref="A1:I15"/>
  <sheetViews>
    <sheetView workbookViewId="0">
      <selection activeCell="A15" sqref="A15"/>
    </sheetView>
  </sheetViews>
  <sheetFormatPr baseColWidth="10" defaultRowHeight="14.4" x14ac:dyDescent="0.3"/>
  <cols>
    <col min="1" max="1" width="15.6640625" customWidth="1"/>
    <col min="2" max="2" width="17.88671875" customWidth="1"/>
    <col min="3" max="5" width="15.33203125" customWidth="1"/>
    <col min="7" max="9" width="18.109375" customWidth="1"/>
  </cols>
  <sheetData>
    <row r="1" spans="1:9" x14ac:dyDescent="0.3">
      <c r="A1" s="36" t="s">
        <v>320</v>
      </c>
      <c r="B1" s="36" t="s">
        <v>160</v>
      </c>
    </row>
    <row r="4" spans="1:9" s="45" customFormat="1" ht="28.8" x14ac:dyDescent="0.3">
      <c r="A4" s="62" t="s">
        <v>151</v>
      </c>
      <c r="B4" s="63" t="s">
        <v>161</v>
      </c>
      <c r="C4" s="63" t="s">
        <v>162</v>
      </c>
      <c r="D4" s="63" t="s">
        <v>153</v>
      </c>
      <c r="E4" s="63" t="s">
        <v>6</v>
      </c>
    </row>
    <row r="5" spans="1:9" x14ac:dyDescent="0.3">
      <c r="A5" s="64" t="s">
        <v>155</v>
      </c>
      <c r="B5" s="5">
        <v>17</v>
      </c>
      <c r="C5" s="5">
        <v>2041</v>
      </c>
      <c r="D5" s="5">
        <v>4802</v>
      </c>
      <c r="E5" s="5">
        <v>6860</v>
      </c>
      <c r="G5" s="65"/>
      <c r="H5" s="65"/>
      <c r="I5" s="65"/>
    </row>
    <row r="6" spans="1:9" x14ac:dyDescent="0.3">
      <c r="A6" s="64" t="s">
        <v>156</v>
      </c>
      <c r="B6" s="5">
        <v>71</v>
      </c>
      <c r="C6" s="5">
        <v>4517</v>
      </c>
      <c r="D6" s="5">
        <v>10138</v>
      </c>
      <c r="E6" s="5">
        <v>14726</v>
      </c>
      <c r="G6" s="65"/>
      <c r="H6" s="65"/>
      <c r="I6" s="65"/>
    </row>
    <row r="7" spans="1:9" x14ac:dyDescent="0.3">
      <c r="A7" s="64" t="s">
        <v>157</v>
      </c>
      <c r="B7" s="5">
        <v>50</v>
      </c>
      <c r="C7" s="5">
        <v>1059</v>
      </c>
      <c r="D7" s="5">
        <v>6184</v>
      </c>
      <c r="E7" s="5">
        <v>7293</v>
      </c>
      <c r="G7" s="65"/>
      <c r="H7" s="65"/>
      <c r="I7" s="65"/>
    </row>
    <row r="8" spans="1:9" x14ac:dyDescent="0.3">
      <c r="A8" s="64" t="s">
        <v>131</v>
      </c>
      <c r="B8" s="5">
        <v>7</v>
      </c>
      <c r="C8" s="5">
        <v>1561</v>
      </c>
      <c r="D8" s="5">
        <v>617</v>
      </c>
      <c r="E8" s="5">
        <v>2185</v>
      </c>
      <c r="G8" s="65"/>
      <c r="H8" s="65"/>
      <c r="I8" s="65"/>
    </row>
    <row r="9" spans="1:9" x14ac:dyDescent="0.3">
      <c r="A9" s="66" t="s">
        <v>158</v>
      </c>
      <c r="B9" s="67">
        <v>124</v>
      </c>
      <c r="C9" s="67">
        <v>3567</v>
      </c>
      <c r="D9" s="67">
        <v>4521</v>
      </c>
      <c r="E9" s="67">
        <v>8212</v>
      </c>
      <c r="G9" s="65"/>
      <c r="H9" s="65"/>
      <c r="I9" s="65"/>
    </row>
    <row r="10" spans="1:9" x14ac:dyDescent="0.3">
      <c r="A10" s="64" t="s">
        <v>154</v>
      </c>
      <c r="B10" s="5">
        <v>269</v>
      </c>
      <c r="C10" s="5">
        <v>12745</v>
      </c>
      <c r="D10" s="5">
        <v>26262</v>
      </c>
      <c r="E10" s="5">
        <v>39276</v>
      </c>
      <c r="G10" s="65"/>
      <c r="H10" s="65"/>
      <c r="I10" s="65"/>
    </row>
    <row r="13" spans="1:9" x14ac:dyDescent="0.3">
      <c r="A13" t="s">
        <v>96</v>
      </c>
    </row>
    <row r="15" spans="1:9" x14ac:dyDescent="0.3">
      <c r="A15" s="95" t="s">
        <v>14</v>
      </c>
    </row>
  </sheetData>
  <hyperlinks>
    <hyperlink ref="A15" location="'Innholdsside '!A1" display="Innhold" xr:uid="{91C94F76-D8F4-4A85-9CCC-A16D96A08986}"/>
  </hyperlink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DFFF1-6524-4908-86EA-6D60640ED3A1}">
  <dimension ref="A1:J23"/>
  <sheetViews>
    <sheetView workbookViewId="0">
      <selection activeCell="A23" sqref="A23"/>
    </sheetView>
  </sheetViews>
  <sheetFormatPr baseColWidth="10" defaultRowHeight="14.4" x14ac:dyDescent="0.3"/>
  <cols>
    <col min="1" max="1" width="23.44140625" customWidth="1"/>
  </cols>
  <sheetData>
    <row r="1" spans="1:10" x14ac:dyDescent="0.3">
      <c r="A1" s="56" t="s">
        <v>317</v>
      </c>
      <c r="B1" s="36" t="s">
        <v>197</v>
      </c>
    </row>
    <row r="5" spans="1:10" x14ac:dyDescent="0.3">
      <c r="A5" t="s">
        <v>163</v>
      </c>
      <c r="B5" t="s">
        <v>152</v>
      </c>
      <c r="C5" t="s">
        <v>153</v>
      </c>
    </row>
    <row r="6" spans="1:10" x14ac:dyDescent="0.3">
      <c r="A6" t="s">
        <v>155</v>
      </c>
      <c r="B6" s="59">
        <v>0.32604470359572402</v>
      </c>
      <c r="C6" s="59">
        <v>0.34818825489379424</v>
      </c>
      <c r="D6" s="54"/>
    </row>
    <row r="7" spans="1:10" x14ac:dyDescent="0.3">
      <c r="A7" t="s">
        <v>156</v>
      </c>
      <c r="B7" s="59">
        <v>0.43984306887532693</v>
      </c>
      <c r="C7" s="59">
        <v>0.51321759715920301</v>
      </c>
      <c r="D7" s="54"/>
    </row>
    <row r="8" spans="1:10" x14ac:dyDescent="0.3">
      <c r="A8" t="s">
        <v>157</v>
      </c>
      <c r="B8" s="59">
        <v>0.55275022542831376</v>
      </c>
      <c r="C8" s="59">
        <v>0.61206338939197935</v>
      </c>
      <c r="D8" s="54"/>
    </row>
    <row r="9" spans="1:10" x14ac:dyDescent="0.3">
      <c r="A9" t="s">
        <v>131</v>
      </c>
      <c r="B9" s="59">
        <v>0.44132653061224492</v>
      </c>
      <c r="C9" s="59">
        <v>0.59481361426256074</v>
      </c>
      <c r="D9" s="54"/>
    </row>
    <row r="10" spans="1:10" x14ac:dyDescent="0.3">
      <c r="A10" t="s">
        <v>158</v>
      </c>
      <c r="B10" s="59">
        <v>0.49146572744513684</v>
      </c>
      <c r="C10" s="59">
        <v>0.6142446361424464</v>
      </c>
      <c r="D10" s="54"/>
    </row>
    <row r="11" spans="1:10" x14ac:dyDescent="0.3">
      <c r="B11" s="59"/>
      <c r="C11" s="59"/>
      <c r="D11" s="54"/>
    </row>
    <row r="12" spans="1:10" x14ac:dyDescent="0.3">
      <c r="B12" s="230" t="s">
        <v>152</v>
      </c>
      <c r="C12" s="230"/>
      <c r="D12" s="230"/>
      <c r="E12" s="230"/>
      <c r="F12" s="230" t="s">
        <v>153</v>
      </c>
      <c r="G12" s="230"/>
      <c r="H12" s="230"/>
      <c r="I12" s="230"/>
      <c r="J12" t="s">
        <v>154</v>
      </c>
    </row>
    <row r="13" spans="1:10" x14ac:dyDescent="0.3">
      <c r="A13" t="s">
        <v>163</v>
      </c>
      <c r="B13" t="s">
        <v>164</v>
      </c>
      <c r="C13" t="s">
        <v>165</v>
      </c>
      <c r="D13" t="s">
        <v>108</v>
      </c>
      <c r="E13" t="s">
        <v>111</v>
      </c>
      <c r="F13" t="s">
        <v>164</v>
      </c>
      <c r="G13" t="s">
        <v>165</v>
      </c>
      <c r="H13" t="s">
        <v>108</v>
      </c>
      <c r="I13" t="s">
        <v>111</v>
      </c>
    </row>
    <row r="14" spans="1:10" x14ac:dyDescent="0.3">
      <c r="A14" t="s">
        <v>155</v>
      </c>
      <c r="B14">
        <v>671</v>
      </c>
      <c r="C14">
        <v>1387</v>
      </c>
      <c r="D14">
        <v>2058</v>
      </c>
      <c r="E14" s="59">
        <v>0.32604470359572402</v>
      </c>
      <c r="F14">
        <v>1672</v>
      </c>
      <c r="G14">
        <v>3130</v>
      </c>
      <c r="H14">
        <v>4802</v>
      </c>
      <c r="I14" s="59">
        <v>0.34818825489379424</v>
      </c>
      <c r="J14">
        <v>6860</v>
      </c>
    </row>
    <row r="15" spans="1:10" x14ac:dyDescent="0.3">
      <c r="A15" t="s">
        <v>156</v>
      </c>
      <c r="B15">
        <v>2018</v>
      </c>
      <c r="C15">
        <v>2570</v>
      </c>
      <c r="D15">
        <v>4588</v>
      </c>
      <c r="E15" s="59">
        <v>0.43984306887532693</v>
      </c>
      <c r="F15">
        <v>5203</v>
      </c>
      <c r="G15">
        <v>4935</v>
      </c>
      <c r="H15">
        <v>10138</v>
      </c>
      <c r="I15" s="59">
        <v>0.51321759715920301</v>
      </c>
      <c r="J15">
        <v>14726</v>
      </c>
    </row>
    <row r="16" spans="1:10" x14ac:dyDescent="0.3">
      <c r="A16" t="s">
        <v>157</v>
      </c>
      <c r="B16">
        <v>613</v>
      </c>
      <c r="C16">
        <v>496</v>
      </c>
      <c r="D16">
        <v>1109</v>
      </c>
      <c r="E16" s="59">
        <v>0.55275022542831376</v>
      </c>
      <c r="F16">
        <v>3785</v>
      </c>
      <c r="G16">
        <v>2399</v>
      </c>
      <c r="H16">
        <v>6184</v>
      </c>
      <c r="I16" s="59">
        <v>0.61206338939197935</v>
      </c>
      <c r="J16">
        <v>7293</v>
      </c>
    </row>
    <row r="17" spans="1:10" x14ac:dyDescent="0.3">
      <c r="A17" t="s">
        <v>131</v>
      </c>
      <c r="B17">
        <v>692</v>
      </c>
      <c r="C17">
        <v>876</v>
      </c>
      <c r="D17">
        <v>1568</v>
      </c>
      <c r="E17" s="59">
        <v>0.44132653061224492</v>
      </c>
      <c r="F17">
        <v>367</v>
      </c>
      <c r="G17">
        <v>250</v>
      </c>
      <c r="H17">
        <v>617</v>
      </c>
      <c r="I17" s="59">
        <v>0.59481361426256074</v>
      </c>
      <c r="J17">
        <v>2185</v>
      </c>
    </row>
    <row r="18" spans="1:10" x14ac:dyDescent="0.3">
      <c r="A18" t="s">
        <v>158</v>
      </c>
      <c r="B18">
        <v>1814</v>
      </c>
      <c r="C18">
        <v>1877</v>
      </c>
      <c r="D18">
        <v>3691</v>
      </c>
      <c r="E18" s="59">
        <v>0.49146572744513684</v>
      </c>
      <c r="F18">
        <v>2777</v>
      </c>
      <c r="G18">
        <v>1744</v>
      </c>
      <c r="H18">
        <v>4521</v>
      </c>
      <c r="I18" s="59">
        <v>0.6142446361424464</v>
      </c>
      <c r="J18">
        <v>8212</v>
      </c>
    </row>
    <row r="19" spans="1:10" x14ac:dyDescent="0.3">
      <c r="A19" t="s">
        <v>154</v>
      </c>
      <c r="B19">
        <v>5808</v>
      </c>
      <c r="C19">
        <v>7206</v>
      </c>
      <c r="D19">
        <v>13014</v>
      </c>
      <c r="E19" s="59">
        <v>0.44628861226371602</v>
      </c>
      <c r="F19">
        <v>13804</v>
      </c>
      <c r="G19">
        <v>12458</v>
      </c>
      <c r="H19">
        <v>26262</v>
      </c>
      <c r="I19" s="59">
        <v>0.52562638032137687</v>
      </c>
      <c r="J19">
        <v>39276</v>
      </c>
    </row>
    <row r="21" spans="1:10" x14ac:dyDescent="0.3">
      <c r="A21" s="27" t="s">
        <v>96</v>
      </c>
    </row>
    <row r="23" spans="1:10" x14ac:dyDescent="0.3">
      <c r="A23" s="95" t="s">
        <v>14</v>
      </c>
    </row>
  </sheetData>
  <mergeCells count="2">
    <mergeCell ref="B12:E12"/>
    <mergeCell ref="F12:I12"/>
  </mergeCells>
  <hyperlinks>
    <hyperlink ref="A23" location="'Innholdsside '!A1" display="Innhold" xr:uid="{AB672AB5-EC18-48B0-B8EC-0E67D28E99B6}"/>
  </hyperlinks>
  <pageMargins left="0.7" right="0.7" top="0.75" bottom="0.75" header="0.3" footer="0.3"/>
  <pageSetup paperSize="9" orientation="portrait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0A630-30A5-4650-B31D-D6B9413A4F02}">
  <dimension ref="A1:D16"/>
  <sheetViews>
    <sheetView workbookViewId="0">
      <selection activeCell="A16" sqref="A16"/>
    </sheetView>
  </sheetViews>
  <sheetFormatPr baseColWidth="10" defaultRowHeight="14.4" x14ac:dyDescent="0.3"/>
  <cols>
    <col min="1" max="1" width="30.6640625" customWidth="1"/>
    <col min="2" max="2" width="25.6640625" customWidth="1"/>
  </cols>
  <sheetData>
    <row r="1" spans="1:4" x14ac:dyDescent="0.3">
      <c r="A1" s="56" t="s">
        <v>350</v>
      </c>
      <c r="B1" s="36" t="s">
        <v>351</v>
      </c>
    </row>
    <row r="3" spans="1:4" ht="28.8" x14ac:dyDescent="0.3">
      <c r="A3" s="36" t="s">
        <v>166</v>
      </c>
      <c r="B3" s="68" t="s">
        <v>152</v>
      </c>
    </row>
    <row r="4" spans="1:4" x14ac:dyDescent="0.3">
      <c r="A4" t="s">
        <v>167</v>
      </c>
      <c r="B4" s="3">
        <v>622</v>
      </c>
      <c r="C4" s="59"/>
    </row>
    <row r="5" spans="1:4" x14ac:dyDescent="0.3">
      <c r="A5" t="s">
        <v>168</v>
      </c>
      <c r="B5" s="3">
        <v>533</v>
      </c>
      <c r="C5" s="59"/>
    </row>
    <row r="6" spans="1:4" x14ac:dyDescent="0.3">
      <c r="A6" t="s">
        <v>169</v>
      </c>
      <c r="B6" s="3">
        <v>762</v>
      </c>
      <c r="C6" s="59"/>
    </row>
    <row r="7" spans="1:4" x14ac:dyDescent="0.3">
      <c r="A7" t="s">
        <v>170</v>
      </c>
      <c r="B7" s="3">
        <v>3083</v>
      </c>
      <c r="C7" s="59"/>
    </row>
    <row r="8" spans="1:4" x14ac:dyDescent="0.3">
      <c r="A8" t="s">
        <v>171</v>
      </c>
      <c r="B8" s="3">
        <v>6114</v>
      </c>
      <c r="C8" s="59"/>
      <c r="D8" s="54"/>
    </row>
    <row r="9" spans="1:4" x14ac:dyDescent="0.3">
      <c r="A9" t="s">
        <v>172</v>
      </c>
      <c r="B9" s="3">
        <v>1762</v>
      </c>
      <c r="C9" s="59"/>
    </row>
    <row r="10" spans="1:4" x14ac:dyDescent="0.3">
      <c r="A10" t="s">
        <v>173</v>
      </c>
      <c r="B10" s="3">
        <v>138</v>
      </c>
      <c r="C10" s="59"/>
    </row>
    <row r="11" spans="1:4" x14ac:dyDescent="0.3">
      <c r="A11" t="s">
        <v>154</v>
      </c>
      <c r="B11" s="3">
        <v>13014</v>
      </c>
      <c r="C11" s="59"/>
    </row>
    <row r="12" spans="1:4" x14ac:dyDescent="0.3">
      <c r="B12" s="3"/>
    </row>
    <row r="14" spans="1:4" x14ac:dyDescent="0.3">
      <c r="A14" s="27" t="s">
        <v>96</v>
      </c>
    </row>
    <row r="16" spans="1:4" x14ac:dyDescent="0.3">
      <c r="A16" s="95" t="s">
        <v>14</v>
      </c>
    </row>
  </sheetData>
  <hyperlinks>
    <hyperlink ref="A16" location="'Innholdsside '!A1" display="Innhold" xr:uid="{6CCBD103-1AF1-4B97-86F7-3BED530A71F1}"/>
  </hyperlinks>
  <pageMargins left="0.7" right="0.7" top="0.75" bottom="0.75" header="0.3" footer="0.3"/>
  <pageSetup paperSize="9" orientation="portrait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2C052-806E-4574-8AAE-301D4CFC78A1}">
  <dimension ref="A1:D30"/>
  <sheetViews>
    <sheetView workbookViewId="0">
      <selection activeCell="A30" sqref="A30"/>
    </sheetView>
  </sheetViews>
  <sheetFormatPr baseColWidth="10" defaultRowHeight="14.4" x14ac:dyDescent="0.3"/>
  <cols>
    <col min="1" max="1" width="31" customWidth="1"/>
    <col min="2" max="3" width="31.6640625" customWidth="1"/>
  </cols>
  <sheetData>
    <row r="1" spans="1:4" x14ac:dyDescent="0.3">
      <c r="A1" s="56" t="s">
        <v>318</v>
      </c>
    </row>
    <row r="4" spans="1:4" x14ac:dyDescent="0.3">
      <c r="B4" t="s">
        <v>174</v>
      </c>
      <c r="C4" t="s">
        <v>175</v>
      </c>
      <c r="D4" t="s">
        <v>154</v>
      </c>
    </row>
    <row r="5" spans="1:4" x14ac:dyDescent="0.3">
      <c r="A5" t="s">
        <v>176</v>
      </c>
      <c r="B5" s="5">
        <v>1633</v>
      </c>
      <c r="C5" s="5">
        <v>3501</v>
      </c>
      <c r="D5" s="5">
        <v>5134</v>
      </c>
    </row>
    <row r="6" spans="1:4" x14ac:dyDescent="0.3">
      <c r="A6" t="s">
        <v>177</v>
      </c>
      <c r="B6" s="5">
        <v>813</v>
      </c>
      <c r="C6" s="5">
        <v>1305</v>
      </c>
      <c r="D6" s="5">
        <v>2118</v>
      </c>
    </row>
    <row r="7" spans="1:4" x14ac:dyDescent="0.3">
      <c r="A7" t="s">
        <v>178</v>
      </c>
      <c r="B7" s="5">
        <v>347</v>
      </c>
      <c r="C7" s="5">
        <v>5146</v>
      </c>
      <c r="D7" s="5">
        <v>5493</v>
      </c>
    </row>
    <row r="8" spans="1:4" x14ac:dyDescent="0.3">
      <c r="B8" s="5">
        <v>2793</v>
      </c>
      <c r="C8" s="5">
        <v>9952</v>
      </c>
      <c r="D8" s="5">
        <v>12745</v>
      </c>
    </row>
    <row r="28" spans="1:1" x14ac:dyDescent="0.3">
      <c r="A28" s="27" t="s">
        <v>96</v>
      </c>
    </row>
    <row r="30" spans="1:1" x14ac:dyDescent="0.3">
      <c r="A30" s="95" t="s">
        <v>14</v>
      </c>
    </row>
  </sheetData>
  <hyperlinks>
    <hyperlink ref="A30" location="'Innholdsside '!A1" display="Innhold" xr:uid="{A1A63BF5-735F-4985-AA44-292CCE877D7B}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93989-E30C-489F-8903-C520FCF5B08E}">
  <dimension ref="A1:K32"/>
  <sheetViews>
    <sheetView workbookViewId="0">
      <selection activeCell="B4" sqref="B4"/>
    </sheetView>
  </sheetViews>
  <sheetFormatPr baseColWidth="10" defaultColWidth="11.44140625" defaultRowHeight="13.8" x14ac:dyDescent="0.25"/>
  <cols>
    <col min="1" max="1" width="21" style="10" customWidth="1"/>
    <col min="2" max="9" width="11.44140625" style="10"/>
    <col min="10" max="10" width="14.77734375" style="10" customWidth="1"/>
    <col min="11" max="16384" width="11.44140625" style="10"/>
  </cols>
  <sheetData>
    <row r="1" spans="1:11" x14ac:dyDescent="0.25">
      <c r="A1" s="9" t="s">
        <v>8</v>
      </c>
      <c r="B1" s="9" t="s">
        <v>49</v>
      </c>
    </row>
    <row r="2" spans="1:11" ht="14.4" x14ac:dyDescent="0.3">
      <c r="A2" s="9"/>
      <c r="B2" s="9"/>
      <c r="K2" s="95"/>
    </row>
    <row r="4" spans="1:11" x14ac:dyDescent="0.25">
      <c r="B4" s="10" t="s">
        <v>9</v>
      </c>
      <c r="C4" s="10" t="s">
        <v>10</v>
      </c>
      <c r="D4" s="10" t="s">
        <v>11</v>
      </c>
      <c r="E4" s="55" t="s">
        <v>6</v>
      </c>
      <c r="F4" s="55" t="s">
        <v>90</v>
      </c>
    </row>
    <row r="5" spans="1:11" x14ac:dyDescent="0.25">
      <c r="A5" s="10" t="s">
        <v>3</v>
      </c>
      <c r="B5" s="15">
        <v>17321</v>
      </c>
      <c r="C5" s="15">
        <v>6423</v>
      </c>
      <c r="D5" s="11">
        <f>B5/(C5+B5)</f>
        <v>0.72948955525606474</v>
      </c>
      <c r="E5" s="15">
        <f>B5+C5</f>
        <v>23744</v>
      </c>
      <c r="F5" s="14">
        <f>E5/E9*100</f>
        <v>45.726610946346725</v>
      </c>
    </row>
    <row r="6" spans="1:11" ht="27.6" x14ac:dyDescent="0.25">
      <c r="A6" s="16" t="s">
        <v>15</v>
      </c>
      <c r="B6" s="15">
        <v>7004</v>
      </c>
      <c r="C6" s="15">
        <v>3184</v>
      </c>
      <c r="D6" s="11">
        <f t="shared" ref="D6:D9" si="0">B6/(C6+B6)</f>
        <v>0.6874754613270514</v>
      </c>
      <c r="E6" s="15">
        <f t="shared" ref="E6:E8" si="1">B6+C6</f>
        <v>10188</v>
      </c>
      <c r="F6" s="14">
        <f>E6/E9*100</f>
        <v>19.620228787120134</v>
      </c>
    </row>
    <row r="7" spans="1:11" ht="41.4" x14ac:dyDescent="0.25">
      <c r="A7" s="16" t="s">
        <v>72</v>
      </c>
      <c r="B7" s="15">
        <v>14646</v>
      </c>
      <c r="C7" s="15">
        <v>3348</v>
      </c>
      <c r="D7" s="11">
        <f>B7/(C7+B7)</f>
        <v>0.81393797932644218</v>
      </c>
      <c r="E7" s="15">
        <f>B7+C7</f>
        <v>17994</v>
      </c>
      <c r="F7" s="14">
        <f>E7/E9*100</f>
        <v>34.653160266533142</v>
      </c>
    </row>
    <row r="8" spans="1:11" ht="27.6" x14ac:dyDescent="0.25">
      <c r="A8" s="16" t="s">
        <v>71</v>
      </c>
      <c r="B8" s="15">
        <v>2122.5500000000002</v>
      </c>
      <c r="C8" s="15">
        <v>1689.35</v>
      </c>
      <c r="D8" s="11">
        <f t="shared" si="0"/>
        <v>0.55682205724179545</v>
      </c>
      <c r="E8" s="15">
        <f t="shared" si="1"/>
        <v>3811.9</v>
      </c>
      <c r="F8" s="14">
        <f>E8/E9*100</f>
        <v>7.3410237645880674</v>
      </c>
    </row>
    <row r="9" spans="1:11" x14ac:dyDescent="0.25">
      <c r="A9" s="10" t="s">
        <v>6</v>
      </c>
      <c r="B9" s="15">
        <f>SUM(B5:B7)</f>
        <v>38971</v>
      </c>
      <c r="C9" s="15">
        <f>SUM(C5:C7)</f>
        <v>12955</v>
      </c>
      <c r="D9" s="11">
        <f t="shared" si="0"/>
        <v>0.75051034164002617</v>
      </c>
      <c r="E9" s="15">
        <f>B9+C9</f>
        <v>51926</v>
      </c>
      <c r="F9" s="15">
        <f>SUM(F5:F7)</f>
        <v>100</v>
      </c>
    </row>
    <row r="12" spans="1:11" ht="14.4" x14ac:dyDescent="0.3">
      <c r="A12" s="12" t="s">
        <v>50</v>
      </c>
    </row>
    <row r="13" spans="1:11" ht="14.4" x14ac:dyDescent="0.3">
      <c r="A13" s="95" t="s">
        <v>14</v>
      </c>
    </row>
    <row r="28" spans="1:3" x14ac:dyDescent="0.25">
      <c r="C28" s="41"/>
    </row>
    <row r="29" spans="1:3" x14ac:dyDescent="0.25">
      <c r="A29" s="16"/>
      <c r="C29" s="41"/>
    </row>
    <row r="30" spans="1:3" x14ac:dyDescent="0.25">
      <c r="C30" s="41"/>
    </row>
    <row r="31" spans="1:3" x14ac:dyDescent="0.25">
      <c r="C31" s="41"/>
    </row>
    <row r="32" spans="1:3" x14ac:dyDescent="0.25">
      <c r="C32" s="41"/>
    </row>
  </sheetData>
  <hyperlinks>
    <hyperlink ref="A13" location="'Innholdsside '!A1" display="Innhold" xr:uid="{AA599BD2-02BE-4F86-A6EB-E8E938CD6495}"/>
  </hyperlinks>
  <pageMargins left="0.7" right="0.7" top="0.75" bottom="0.75" header="0.3" footer="0.3"/>
  <pageSetup paperSize="9" orientation="portrait" verticalDpi="0" r:id="rId1"/>
  <ignoredErrors>
    <ignoredError sqref="B9:C9" formulaRange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C7C56-2A2D-40DD-9205-073428C401A7}">
  <dimension ref="A1:H34"/>
  <sheetViews>
    <sheetView workbookViewId="0">
      <selection activeCell="H1" sqref="H1"/>
    </sheetView>
  </sheetViews>
  <sheetFormatPr baseColWidth="10" defaultRowHeight="14.4" x14ac:dyDescent="0.3"/>
  <cols>
    <col min="1" max="4" width="12.5546875" customWidth="1"/>
  </cols>
  <sheetData>
    <row r="1" spans="1:8" x14ac:dyDescent="0.3">
      <c r="A1" s="202" t="s">
        <v>736</v>
      </c>
      <c r="B1" s="201" t="s">
        <v>737</v>
      </c>
      <c r="C1" s="124"/>
      <c r="D1" s="124"/>
      <c r="H1" s="95" t="s">
        <v>14</v>
      </c>
    </row>
    <row r="2" spans="1:8" x14ac:dyDescent="0.3">
      <c r="A2" s="202"/>
      <c r="B2" s="201"/>
      <c r="C2" s="124"/>
      <c r="D2" s="124"/>
      <c r="H2" s="95"/>
    </row>
    <row r="3" spans="1:8" x14ac:dyDescent="0.3">
      <c r="A3" s="202"/>
      <c r="B3" s="201"/>
      <c r="C3" s="124"/>
      <c r="D3" s="124"/>
      <c r="H3" s="95"/>
    </row>
    <row r="4" spans="1:8" x14ac:dyDescent="0.3">
      <c r="A4" s="125"/>
      <c r="B4" s="126" t="s">
        <v>109</v>
      </c>
      <c r="C4" s="126" t="s">
        <v>110</v>
      </c>
      <c r="D4" s="126" t="s">
        <v>433</v>
      </c>
    </row>
    <row r="5" spans="1:8" x14ac:dyDescent="0.3">
      <c r="A5" s="127">
        <v>2000</v>
      </c>
      <c r="B5" s="128">
        <v>78410</v>
      </c>
      <c r="C5" s="128">
        <v>113044</v>
      </c>
      <c r="D5" s="128">
        <v>191454</v>
      </c>
    </row>
    <row r="6" spans="1:8" x14ac:dyDescent="0.3">
      <c r="A6" s="127">
        <v>2001</v>
      </c>
      <c r="B6" s="128">
        <v>79740</v>
      </c>
      <c r="C6" s="128">
        <v>117874</v>
      </c>
      <c r="D6" s="128">
        <v>197614</v>
      </c>
    </row>
    <row r="7" spans="1:8" x14ac:dyDescent="0.3">
      <c r="A7" s="127" t="s">
        <v>434</v>
      </c>
      <c r="B7" s="128">
        <v>83328</v>
      </c>
      <c r="C7" s="128">
        <v>125365</v>
      </c>
      <c r="D7" s="128">
        <v>208693</v>
      </c>
    </row>
    <row r="8" spans="1:8" x14ac:dyDescent="0.3">
      <c r="A8" s="127">
        <v>2003</v>
      </c>
      <c r="B8" s="128">
        <v>84097</v>
      </c>
      <c r="C8" s="128">
        <v>125673</v>
      </c>
      <c r="D8" s="128">
        <v>209770</v>
      </c>
    </row>
    <row r="9" spans="1:8" x14ac:dyDescent="0.3">
      <c r="A9" s="127">
        <v>2004</v>
      </c>
      <c r="B9" s="128">
        <v>85143</v>
      </c>
      <c r="C9" s="128">
        <v>125858</v>
      </c>
      <c r="D9" s="128">
        <v>211001</v>
      </c>
    </row>
    <row r="10" spans="1:8" x14ac:dyDescent="0.3">
      <c r="A10" s="127">
        <v>2005</v>
      </c>
      <c r="B10" s="128">
        <v>84966</v>
      </c>
      <c r="C10" s="128">
        <v>126298</v>
      </c>
      <c r="D10" s="128">
        <v>211264</v>
      </c>
    </row>
    <row r="11" spans="1:8" x14ac:dyDescent="0.3">
      <c r="A11" s="127">
        <v>2006</v>
      </c>
      <c r="B11" s="128">
        <v>83805</v>
      </c>
      <c r="C11" s="128">
        <v>127424</v>
      </c>
      <c r="D11" s="128">
        <v>211229</v>
      </c>
    </row>
    <row r="12" spans="1:8" x14ac:dyDescent="0.3">
      <c r="A12" s="127">
        <v>2007</v>
      </c>
      <c r="B12" s="128">
        <v>81428</v>
      </c>
      <c r="C12" s="128">
        <v>126568</v>
      </c>
      <c r="D12" s="128">
        <v>207996</v>
      </c>
    </row>
    <row r="13" spans="1:8" x14ac:dyDescent="0.3">
      <c r="A13" s="127">
        <v>2008</v>
      </c>
      <c r="B13" s="128">
        <v>83215</v>
      </c>
      <c r="C13" s="128">
        <v>130776</v>
      </c>
      <c r="D13" s="128">
        <v>213991</v>
      </c>
    </row>
    <row r="14" spans="1:8" x14ac:dyDescent="0.3">
      <c r="A14" s="127">
        <v>2009</v>
      </c>
      <c r="B14" s="128">
        <v>87623</v>
      </c>
      <c r="C14" s="128">
        <v>135297</v>
      </c>
      <c r="D14" s="128">
        <v>222920</v>
      </c>
    </row>
    <row r="15" spans="1:8" x14ac:dyDescent="0.3">
      <c r="A15" s="127">
        <v>2010</v>
      </c>
      <c r="B15" s="128">
        <v>90609</v>
      </c>
      <c r="C15" s="128">
        <v>137138</v>
      </c>
      <c r="D15" s="128">
        <v>227747</v>
      </c>
    </row>
    <row r="16" spans="1:8" x14ac:dyDescent="0.3">
      <c r="A16" s="127">
        <v>2011</v>
      </c>
      <c r="B16" s="129">
        <v>94376</v>
      </c>
      <c r="C16" s="129">
        <v>141464</v>
      </c>
      <c r="D16" s="129">
        <v>235840</v>
      </c>
    </row>
    <row r="17" spans="1:4" x14ac:dyDescent="0.3">
      <c r="A17" s="127">
        <v>2012</v>
      </c>
      <c r="B17" s="128">
        <v>98449</v>
      </c>
      <c r="C17" s="128">
        <v>147123</v>
      </c>
      <c r="D17" s="128">
        <v>245572</v>
      </c>
    </row>
    <row r="18" spans="1:4" x14ac:dyDescent="0.3">
      <c r="A18" s="127">
        <v>2013</v>
      </c>
      <c r="B18" s="128">
        <v>103612</v>
      </c>
      <c r="C18" s="128">
        <v>149705</v>
      </c>
      <c r="D18" s="128">
        <v>253317</v>
      </c>
    </row>
    <row r="19" spans="1:4" x14ac:dyDescent="0.3">
      <c r="A19" s="127">
        <v>2014</v>
      </c>
      <c r="B19" s="128">
        <v>103485</v>
      </c>
      <c r="C19" s="128">
        <v>152103</v>
      </c>
      <c r="D19" s="128">
        <v>255588</v>
      </c>
    </row>
    <row r="20" spans="1:4" x14ac:dyDescent="0.3">
      <c r="A20" s="127">
        <v>2015</v>
      </c>
      <c r="B20" s="128">
        <v>107690</v>
      </c>
      <c r="C20" s="128">
        <v>158738</v>
      </c>
      <c r="D20" s="128">
        <v>266428</v>
      </c>
    </row>
    <row r="21" spans="1:4" x14ac:dyDescent="0.3">
      <c r="A21" s="130">
        <v>2016</v>
      </c>
      <c r="B21" s="131">
        <v>110573</v>
      </c>
      <c r="C21" s="131">
        <v>162654</v>
      </c>
      <c r="D21" s="131">
        <v>273227</v>
      </c>
    </row>
    <row r="22" spans="1:4" x14ac:dyDescent="0.3">
      <c r="A22" s="130">
        <v>2017</v>
      </c>
      <c r="B22" s="131">
        <v>113038</v>
      </c>
      <c r="C22" s="131">
        <v>164599</v>
      </c>
      <c r="D22" s="131">
        <v>277637</v>
      </c>
    </row>
    <row r="23" spans="1:4" x14ac:dyDescent="0.3">
      <c r="A23" s="130">
        <v>2018</v>
      </c>
      <c r="B23" s="131">
        <v>113046</v>
      </c>
      <c r="C23" s="131">
        <v>165288</v>
      </c>
      <c r="D23" s="131">
        <v>278334</v>
      </c>
    </row>
    <row r="24" spans="1:4" x14ac:dyDescent="0.3">
      <c r="A24" s="130">
        <v>2019</v>
      </c>
      <c r="B24" s="132">
        <v>113663</v>
      </c>
      <c r="C24" s="132">
        <v>168039</v>
      </c>
      <c r="D24" s="128">
        <v>281702</v>
      </c>
    </row>
    <row r="25" spans="1:4" x14ac:dyDescent="0.3">
      <c r="A25" s="130">
        <v>2020</v>
      </c>
      <c r="B25" s="132">
        <v>117248</v>
      </c>
      <c r="C25" s="132">
        <v>175586</v>
      </c>
      <c r="D25" s="128">
        <v>292834</v>
      </c>
    </row>
    <row r="26" spans="1:4" x14ac:dyDescent="0.3">
      <c r="A26" s="130">
        <v>2021</v>
      </c>
      <c r="B26" s="132">
        <v>121750</v>
      </c>
      <c r="C26" s="132">
        <v>183135</v>
      </c>
      <c r="D26" s="128">
        <v>304885</v>
      </c>
    </row>
    <row r="27" spans="1:4" x14ac:dyDescent="0.3">
      <c r="A27" s="130">
        <v>2022</v>
      </c>
      <c r="B27" s="132">
        <v>118782</v>
      </c>
      <c r="C27" s="132">
        <v>178993</v>
      </c>
      <c r="D27" s="128">
        <v>297775</v>
      </c>
    </row>
    <row r="28" spans="1:4" x14ac:dyDescent="0.3">
      <c r="A28" s="188" t="s">
        <v>435</v>
      </c>
      <c r="B28" s="133"/>
      <c r="C28" s="133"/>
      <c r="D28" s="133"/>
    </row>
    <row r="29" spans="1:4" x14ac:dyDescent="0.3">
      <c r="A29" s="134" t="s">
        <v>716</v>
      </c>
      <c r="B29" s="135"/>
      <c r="C29" s="135"/>
      <c r="D29" s="135"/>
    </row>
    <row r="30" spans="1:4" x14ac:dyDescent="0.3">
      <c r="B30" s="5"/>
      <c r="C30" s="5"/>
      <c r="D30" s="5"/>
    </row>
    <row r="33" spans="1:2" x14ac:dyDescent="0.3">
      <c r="A33" s="136" t="s">
        <v>436</v>
      </c>
      <c r="B33" t="s">
        <v>437</v>
      </c>
    </row>
    <row r="34" spans="1:2" x14ac:dyDescent="0.3">
      <c r="A34" s="137" t="s">
        <v>438</v>
      </c>
      <c r="B34" s="138" t="s">
        <v>439</v>
      </c>
    </row>
  </sheetData>
  <hyperlinks>
    <hyperlink ref="B34" r:id="rId1" xr:uid="{DC52F590-034B-449B-8F15-18C3D18C77FB}"/>
    <hyperlink ref="H1" location="'Innholdsside '!A1" display="Innhold" xr:uid="{7981C2FE-4837-4A49-B27A-4C10617769B8}"/>
  </hyperlinks>
  <pageMargins left="0.7" right="0.7" top="0.75" bottom="0.75" header="0.3" footer="0.3"/>
  <pageSetup paperSize="9" orientation="portrait" r:id="rId2"/>
  <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C5934-12F5-4AA6-8862-FCC3C61438A2}">
  <dimension ref="A1:J29"/>
  <sheetViews>
    <sheetView zoomScaleNormal="100" workbookViewId="0">
      <selection activeCell="J1" sqref="J1"/>
    </sheetView>
  </sheetViews>
  <sheetFormatPr baseColWidth="10" defaultRowHeight="14.4" x14ac:dyDescent="0.3"/>
  <cols>
    <col min="1" max="1" width="39.5546875" customWidth="1"/>
  </cols>
  <sheetData>
    <row r="1" spans="1:10" ht="16.2" customHeight="1" x14ac:dyDescent="0.3">
      <c r="A1" s="185" t="s">
        <v>738</v>
      </c>
      <c r="B1" s="185" t="s">
        <v>739</v>
      </c>
      <c r="C1" s="184"/>
      <c r="D1" s="184"/>
      <c r="E1" s="184"/>
      <c r="J1" s="95" t="s">
        <v>14</v>
      </c>
    </row>
    <row r="2" spans="1:10" ht="16.2" customHeight="1" x14ac:dyDescent="0.3">
      <c r="A2" s="185"/>
      <c r="B2" s="185"/>
      <c r="C2" s="184"/>
      <c r="D2" s="184"/>
      <c r="E2" s="184"/>
      <c r="J2" s="95"/>
    </row>
    <row r="3" spans="1:10" ht="16.2" customHeight="1" x14ac:dyDescent="0.3">
      <c r="A3" s="185"/>
      <c r="B3" s="185"/>
      <c r="C3" s="184"/>
      <c r="D3" s="184"/>
      <c r="E3" s="184"/>
      <c r="J3" s="95"/>
    </row>
    <row r="4" spans="1:10" x14ac:dyDescent="0.3">
      <c r="A4" s="125"/>
      <c r="B4" s="126" t="s">
        <v>105</v>
      </c>
      <c r="C4" s="126" t="s">
        <v>106</v>
      </c>
      <c r="D4" s="126" t="s">
        <v>107</v>
      </c>
      <c r="E4" s="126" t="s">
        <v>73</v>
      </c>
      <c r="F4" s="126" t="s">
        <v>220</v>
      </c>
    </row>
    <row r="5" spans="1:10" x14ac:dyDescent="0.3">
      <c r="A5" s="139" t="s">
        <v>202</v>
      </c>
      <c r="B5" s="132">
        <v>5235</v>
      </c>
      <c r="C5" s="132">
        <v>5552</v>
      </c>
      <c r="D5" s="132">
        <v>6064</v>
      </c>
      <c r="E5" s="132">
        <v>6573</v>
      </c>
      <c r="F5" s="5">
        <v>6157</v>
      </c>
    </row>
    <row r="6" spans="1:10" x14ac:dyDescent="0.3">
      <c r="A6" s="139" t="s">
        <v>440</v>
      </c>
      <c r="B6" s="132"/>
      <c r="C6" s="5">
        <v>6891</v>
      </c>
      <c r="D6" s="5">
        <v>6981</v>
      </c>
      <c r="E6" s="5">
        <v>6904</v>
      </c>
      <c r="F6" s="5">
        <v>6871</v>
      </c>
    </row>
    <row r="7" spans="1:10" x14ac:dyDescent="0.3">
      <c r="A7" s="139" t="s">
        <v>302</v>
      </c>
      <c r="B7" s="132">
        <v>11175</v>
      </c>
      <c r="C7" s="132">
        <v>10801</v>
      </c>
      <c r="D7" s="132">
        <v>11141</v>
      </c>
      <c r="E7" s="132">
        <v>11467</v>
      </c>
      <c r="F7" s="5">
        <v>11050</v>
      </c>
    </row>
    <row r="8" spans="1:10" x14ac:dyDescent="0.3">
      <c r="A8" s="139" t="s">
        <v>308</v>
      </c>
      <c r="B8" s="132">
        <v>11867</v>
      </c>
      <c r="C8" s="132">
        <v>11629</v>
      </c>
      <c r="D8" s="132">
        <v>12473</v>
      </c>
      <c r="E8" s="132">
        <v>12639</v>
      </c>
      <c r="F8" s="5">
        <v>12602</v>
      </c>
    </row>
    <row r="9" spans="1:10" x14ac:dyDescent="0.3">
      <c r="A9" s="139" t="s">
        <v>303</v>
      </c>
      <c r="B9" s="132">
        <v>13023</v>
      </c>
      <c r="C9" s="132">
        <v>12849</v>
      </c>
      <c r="D9" s="132">
        <v>13463</v>
      </c>
      <c r="E9" s="132">
        <v>14041</v>
      </c>
      <c r="F9" s="5">
        <v>14025</v>
      </c>
    </row>
    <row r="10" spans="1:10" x14ac:dyDescent="0.3">
      <c r="A10" s="139"/>
      <c r="B10" s="132"/>
      <c r="C10" s="132"/>
      <c r="D10" s="132"/>
      <c r="E10" s="132"/>
    </row>
    <row r="11" spans="1:10" x14ac:dyDescent="0.3">
      <c r="A11" s="139"/>
      <c r="B11" s="126" t="s">
        <v>105</v>
      </c>
      <c r="C11" s="126" t="s">
        <v>106</v>
      </c>
      <c r="D11" s="126" t="s">
        <v>107</v>
      </c>
      <c r="E11" s="126" t="s">
        <v>73</v>
      </c>
      <c r="F11" s="126" t="s">
        <v>220</v>
      </c>
    </row>
    <row r="12" spans="1:10" x14ac:dyDescent="0.3">
      <c r="A12" s="139" t="s">
        <v>312</v>
      </c>
      <c r="B12" s="132">
        <v>13642</v>
      </c>
      <c r="C12" s="132">
        <v>14259</v>
      </c>
      <c r="D12" s="132">
        <v>15513</v>
      </c>
      <c r="E12" s="132">
        <v>15528</v>
      </c>
      <c r="F12" s="5">
        <v>14625</v>
      </c>
      <c r="G12" s="140"/>
    </row>
    <row r="13" spans="1:10" x14ac:dyDescent="0.3">
      <c r="A13" s="139" t="s">
        <v>441</v>
      </c>
      <c r="B13" s="132">
        <v>8181</v>
      </c>
      <c r="C13" s="132">
        <v>9105</v>
      </c>
      <c r="D13" s="132">
        <v>12824</v>
      </c>
      <c r="E13" s="132">
        <v>15575</v>
      </c>
      <c r="F13" s="5">
        <v>15335</v>
      </c>
      <c r="G13" s="140"/>
    </row>
    <row r="14" spans="1:10" x14ac:dyDescent="0.3">
      <c r="A14" s="139" t="s">
        <v>442</v>
      </c>
      <c r="B14" s="132">
        <v>16540</v>
      </c>
      <c r="C14" s="132">
        <v>16424</v>
      </c>
      <c r="D14" s="132">
        <v>16799</v>
      </c>
      <c r="E14" s="132">
        <v>16991</v>
      </c>
      <c r="F14" s="5">
        <v>17252</v>
      </c>
      <c r="G14" s="140"/>
    </row>
    <row r="15" spans="1:10" x14ac:dyDescent="0.3">
      <c r="A15" s="139" t="s">
        <v>306</v>
      </c>
      <c r="B15" s="132">
        <v>15836</v>
      </c>
      <c r="C15" s="132">
        <v>16134</v>
      </c>
      <c r="D15" s="132">
        <v>15738</v>
      </c>
      <c r="E15" s="132">
        <v>17124</v>
      </c>
      <c r="F15" s="5">
        <v>16511</v>
      </c>
      <c r="G15" s="140"/>
    </row>
    <row r="16" spans="1:10" x14ac:dyDescent="0.3">
      <c r="A16" s="139" t="s">
        <v>443</v>
      </c>
      <c r="B16" s="132">
        <v>18105</v>
      </c>
      <c r="C16" s="132">
        <v>17890</v>
      </c>
      <c r="D16" s="132">
        <v>17810</v>
      </c>
      <c r="E16" s="132">
        <v>17966</v>
      </c>
      <c r="F16" s="5">
        <v>16926</v>
      </c>
      <c r="G16" s="140"/>
    </row>
    <row r="17" spans="1:7" x14ac:dyDescent="0.3">
      <c r="A17" s="139" t="s">
        <v>198</v>
      </c>
      <c r="B17" s="132">
        <v>17607</v>
      </c>
      <c r="C17" s="132">
        <v>17955</v>
      </c>
      <c r="D17" s="132">
        <v>18905</v>
      </c>
      <c r="E17" s="132">
        <v>20124</v>
      </c>
      <c r="F17" s="5">
        <v>19252</v>
      </c>
      <c r="G17" s="140"/>
    </row>
    <row r="18" spans="1:7" x14ac:dyDescent="0.3">
      <c r="A18" s="139" t="s">
        <v>301</v>
      </c>
      <c r="B18" s="132">
        <v>19728</v>
      </c>
      <c r="C18" s="132">
        <v>19301</v>
      </c>
      <c r="D18" s="132">
        <v>21031</v>
      </c>
      <c r="E18" s="132">
        <v>21475</v>
      </c>
      <c r="F18" s="5">
        <v>20360</v>
      </c>
      <c r="G18" s="140"/>
    </row>
    <row r="19" spans="1:7" x14ac:dyDescent="0.3">
      <c r="A19" s="139" t="s">
        <v>444</v>
      </c>
      <c r="B19" s="132">
        <v>20428</v>
      </c>
      <c r="C19" s="132">
        <v>20729</v>
      </c>
      <c r="D19" s="132">
        <v>21302</v>
      </c>
      <c r="E19" s="132">
        <v>21790</v>
      </c>
      <c r="F19" s="5">
        <v>21678</v>
      </c>
      <c r="G19" s="140"/>
    </row>
    <row r="20" spans="1:7" x14ac:dyDescent="0.3">
      <c r="A20" s="139" t="s">
        <v>199</v>
      </c>
      <c r="B20" s="132">
        <v>27354</v>
      </c>
      <c r="C20" s="132">
        <v>27177</v>
      </c>
      <c r="D20" s="132">
        <v>26543</v>
      </c>
      <c r="E20" s="132">
        <v>26059</v>
      </c>
      <c r="F20" s="5">
        <v>25727</v>
      </c>
      <c r="G20" s="140"/>
    </row>
    <row r="21" spans="1:7" x14ac:dyDescent="0.3">
      <c r="A21" s="139" t="s">
        <v>200</v>
      </c>
      <c r="B21" s="132">
        <v>40763</v>
      </c>
      <c r="C21" s="132">
        <v>41654</v>
      </c>
      <c r="D21" s="132">
        <v>41923</v>
      </c>
      <c r="E21" s="132">
        <v>43693</v>
      </c>
      <c r="F21" s="5">
        <v>42960</v>
      </c>
      <c r="G21" s="140"/>
    </row>
    <row r="22" spans="1:7" x14ac:dyDescent="0.3">
      <c r="A22" s="188" t="s">
        <v>717</v>
      </c>
      <c r="B22" s="141"/>
      <c r="C22" s="141"/>
      <c r="D22" s="141"/>
      <c r="E22" s="142"/>
      <c r="F22" s="142"/>
      <c r="G22" s="140"/>
    </row>
    <row r="23" spans="1:7" x14ac:dyDescent="0.3">
      <c r="A23" s="134" t="s">
        <v>716</v>
      </c>
      <c r="E23" s="143"/>
      <c r="F23" s="143"/>
    </row>
    <row r="25" spans="1:7" x14ac:dyDescent="0.3">
      <c r="E25" s="37"/>
      <c r="F25" s="37"/>
    </row>
    <row r="29" spans="1:7" x14ac:dyDescent="0.3">
      <c r="A29" t="s">
        <v>445</v>
      </c>
      <c r="B29" s="95" t="s">
        <v>446</v>
      </c>
    </row>
  </sheetData>
  <hyperlinks>
    <hyperlink ref="B29" r:id="rId1" xr:uid="{CDD51415-153D-40D5-A7F5-0E0CCBDC3A84}"/>
    <hyperlink ref="J1" location="'Innholdsside '!A1" display="Innhold" xr:uid="{780DD2F3-702B-4099-AC46-2779DF012AF1}"/>
  </hyperlinks>
  <pageMargins left="0.7" right="0.7" top="0.75" bottom="0.75" header="0.3" footer="0.3"/>
  <pageSetup paperSize="9" orientation="portrait" verticalDpi="0" r:id="rId2"/>
  <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CA861-6402-4CD4-89A9-177C90DE2BC3}">
  <dimension ref="A1:J49"/>
  <sheetViews>
    <sheetView zoomScaleNormal="100" workbookViewId="0">
      <selection activeCell="J1" sqref="J1"/>
    </sheetView>
  </sheetViews>
  <sheetFormatPr baseColWidth="10" defaultRowHeight="14.4" x14ac:dyDescent="0.3"/>
  <cols>
    <col min="1" max="1" width="18.109375" customWidth="1"/>
    <col min="2" max="5" width="11.88671875" customWidth="1"/>
    <col min="7" max="7" width="21.5546875" customWidth="1"/>
    <col min="8" max="8" width="7.44140625" customWidth="1"/>
  </cols>
  <sheetData>
    <row r="1" spans="1:10" x14ac:dyDescent="0.3">
      <c r="A1" s="186" t="s">
        <v>740</v>
      </c>
      <c r="B1" s="203" t="s">
        <v>741</v>
      </c>
      <c r="I1" s="117"/>
      <c r="J1" s="95" t="s">
        <v>14</v>
      </c>
    </row>
    <row r="2" spans="1:10" x14ac:dyDescent="0.3">
      <c r="A2" s="186"/>
      <c r="B2" s="203"/>
      <c r="I2" s="117"/>
      <c r="J2" s="95"/>
    </row>
    <row r="3" spans="1:10" ht="14.4" customHeight="1" x14ac:dyDescent="0.3">
      <c r="B3" s="139"/>
      <c r="C3" s="139"/>
      <c r="D3" s="139"/>
      <c r="E3" s="139"/>
      <c r="F3" s="139"/>
      <c r="G3" s="139"/>
      <c r="H3" s="139"/>
      <c r="I3" s="144"/>
    </row>
    <row r="4" spans="1:10" ht="14.4" customHeight="1" x14ac:dyDescent="0.3">
      <c r="B4" s="145" t="s">
        <v>106</v>
      </c>
      <c r="C4" s="145" t="s">
        <v>107</v>
      </c>
      <c r="D4" s="145" t="s">
        <v>73</v>
      </c>
      <c r="E4" s="145" t="s">
        <v>220</v>
      </c>
      <c r="F4" s="40"/>
      <c r="G4" s="40"/>
      <c r="H4" s="37"/>
      <c r="I4" s="40"/>
    </row>
    <row r="5" spans="1:10" ht="14.4" customHeight="1" x14ac:dyDescent="0.3">
      <c r="A5" s="144" t="s">
        <v>447</v>
      </c>
      <c r="B5" s="37">
        <v>52.092294602642973</v>
      </c>
      <c r="C5" s="37">
        <v>51.11581860970665</v>
      </c>
      <c r="D5" s="37">
        <v>50.555634145958095</v>
      </c>
      <c r="E5" s="37">
        <v>50.775727324769882</v>
      </c>
      <c r="F5" s="40"/>
      <c r="G5" s="40"/>
      <c r="H5" s="37"/>
      <c r="I5" s="40"/>
    </row>
    <row r="6" spans="1:10" ht="14.4" customHeight="1" x14ac:dyDescent="0.3">
      <c r="A6" s="144" t="s">
        <v>448</v>
      </c>
      <c r="B6" s="37">
        <v>29.4997670351338</v>
      </c>
      <c r="C6" s="37">
        <v>30.129550506418774</v>
      </c>
      <c r="D6" s="37">
        <v>30.005501328177807</v>
      </c>
      <c r="E6" s="37">
        <v>30.165244071089042</v>
      </c>
      <c r="F6" s="40"/>
      <c r="G6" s="40"/>
      <c r="H6" s="37"/>
      <c r="I6" s="40"/>
    </row>
    <row r="7" spans="1:10" ht="14.4" customHeight="1" x14ac:dyDescent="0.3">
      <c r="A7" s="144" t="s">
        <v>449</v>
      </c>
      <c r="B7" s="37">
        <v>18.407938362223227</v>
      </c>
      <c r="C7" s="37">
        <v>18.754630883874569</v>
      </c>
      <c r="D7" s="37">
        <v>19.438864525864098</v>
      </c>
      <c r="E7" s="37">
        <v>19.059028604141101</v>
      </c>
      <c r="F7" s="40"/>
      <c r="G7" s="40"/>
      <c r="H7" s="37"/>
      <c r="I7" s="40"/>
    </row>
    <row r="8" spans="1:10" ht="14.4" customHeight="1" x14ac:dyDescent="0.3">
      <c r="A8" s="188" t="s">
        <v>717</v>
      </c>
      <c r="B8" s="37"/>
      <c r="C8" s="37"/>
      <c r="D8" s="37"/>
      <c r="E8" s="37"/>
      <c r="F8" s="40"/>
      <c r="G8" s="40"/>
      <c r="H8" s="37"/>
      <c r="I8" s="40"/>
    </row>
    <row r="9" spans="1:10" ht="14.4" customHeight="1" x14ac:dyDescent="0.3">
      <c r="A9" s="134" t="s">
        <v>716</v>
      </c>
      <c r="B9" s="37"/>
      <c r="C9" s="37"/>
      <c r="D9" s="37"/>
      <c r="E9" s="37"/>
      <c r="F9" s="40"/>
      <c r="G9" s="40"/>
      <c r="H9" s="37"/>
      <c r="I9" s="40"/>
    </row>
    <row r="10" spans="1:10" ht="14.4" customHeight="1" x14ac:dyDescent="0.3">
      <c r="A10" s="134"/>
      <c r="B10" s="37"/>
      <c r="C10" s="37"/>
      <c r="D10" s="37"/>
      <c r="E10" s="37"/>
      <c r="F10" s="40"/>
      <c r="G10" s="40"/>
      <c r="H10" s="37"/>
      <c r="I10" s="40"/>
    </row>
    <row r="11" spans="1:10" ht="14.4" customHeight="1" x14ac:dyDescent="0.3">
      <c r="A11" s="134" t="s">
        <v>718</v>
      </c>
      <c r="B11" s="40"/>
      <c r="C11" s="40"/>
      <c r="D11" s="40"/>
      <c r="E11" s="37"/>
      <c r="F11" s="40"/>
      <c r="G11" s="40"/>
      <c r="H11" s="37"/>
      <c r="I11" s="40"/>
    </row>
    <row r="12" spans="1:10" ht="14.4" customHeight="1" x14ac:dyDescent="0.3">
      <c r="A12" s="95" t="s">
        <v>450</v>
      </c>
      <c r="B12" s="40"/>
      <c r="C12" s="40"/>
      <c r="D12" s="40"/>
      <c r="E12" s="37"/>
      <c r="F12" s="40"/>
      <c r="G12" s="40"/>
      <c r="H12" s="37"/>
      <c r="I12" s="40"/>
    </row>
    <row r="13" spans="1:10" ht="14.4" customHeight="1" x14ac:dyDescent="0.3">
      <c r="A13" s="139"/>
      <c r="B13" s="40"/>
      <c r="C13" s="40"/>
      <c r="D13" s="40"/>
      <c r="E13" s="37"/>
      <c r="F13" s="40"/>
      <c r="G13" s="40"/>
      <c r="H13" s="37"/>
      <c r="I13" s="40"/>
    </row>
    <row r="14" spans="1:10" ht="14.4" customHeight="1" x14ac:dyDescent="0.3"/>
    <row r="15" spans="1:10" ht="14.4" customHeight="1" x14ac:dyDescent="0.3">
      <c r="C15" s="95"/>
      <c r="D15" s="95"/>
      <c r="E15" s="95"/>
    </row>
    <row r="16" spans="1:10" ht="14.4" customHeight="1" x14ac:dyDescent="0.3"/>
    <row r="17" spans="1:5" ht="14.4" customHeight="1" x14ac:dyDescent="0.3"/>
    <row r="18" spans="1:5" ht="14.4" customHeight="1" x14ac:dyDescent="0.3">
      <c r="A18" s="45"/>
      <c r="B18" s="45"/>
      <c r="C18" s="45"/>
      <c r="D18" s="45"/>
      <c r="E18" s="45"/>
    </row>
    <row r="19" spans="1:5" ht="14.4" customHeight="1" x14ac:dyDescent="0.3">
      <c r="A19" s="5"/>
      <c r="B19" s="146"/>
      <c r="C19" s="147"/>
      <c r="D19" s="147"/>
      <c r="E19" s="148"/>
    </row>
    <row r="20" spans="1:5" ht="14.4" customHeight="1" x14ac:dyDescent="0.3">
      <c r="A20" s="149"/>
      <c r="B20" s="149"/>
      <c r="C20" s="149"/>
      <c r="D20" s="149"/>
      <c r="E20" s="149"/>
    </row>
    <row r="21" spans="1:5" ht="14.4" customHeight="1" x14ac:dyDescent="0.3">
      <c r="A21" s="149"/>
      <c r="B21" s="149"/>
      <c r="C21" s="149"/>
      <c r="D21" s="149"/>
      <c r="E21" s="149"/>
    </row>
    <row r="22" spans="1:5" ht="14.4" customHeight="1" x14ac:dyDescent="0.3">
      <c r="A22" s="149"/>
      <c r="B22" s="149"/>
      <c r="C22" s="149"/>
      <c r="D22" s="149"/>
      <c r="E22" s="149"/>
    </row>
    <row r="23" spans="1:5" ht="14.4" customHeight="1" x14ac:dyDescent="0.3">
      <c r="A23" s="149"/>
      <c r="B23" s="149"/>
      <c r="C23" s="149"/>
      <c r="D23" s="149"/>
      <c r="E23" s="149"/>
    </row>
    <row r="24" spans="1:5" ht="14.4" customHeight="1" x14ac:dyDescent="0.3">
      <c r="A24" s="149"/>
      <c r="B24" s="149"/>
      <c r="C24" s="149"/>
      <c r="D24" s="149"/>
      <c r="E24" s="149"/>
    </row>
    <row r="25" spans="1:5" ht="14.4" customHeight="1" x14ac:dyDescent="0.3">
      <c r="A25" s="149"/>
      <c r="B25" s="149"/>
      <c r="C25" s="149"/>
      <c r="D25" s="149"/>
      <c r="E25" s="149"/>
    </row>
    <row r="26" spans="1:5" ht="14.4" customHeight="1" x14ac:dyDescent="0.3">
      <c r="A26" s="150"/>
      <c r="B26" s="150"/>
      <c r="C26" s="150"/>
      <c r="D26" s="150"/>
      <c r="E26" s="150"/>
    </row>
    <row r="27" spans="1:5" ht="14.4" customHeight="1" x14ac:dyDescent="0.3">
      <c r="A27" s="151"/>
      <c r="B27" s="151"/>
      <c r="C27" s="151"/>
      <c r="D27" s="151"/>
      <c r="E27" s="151"/>
    </row>
    <row r="28" spans="1:5" ht="14.4" customHeight="1" x14ac:dyDescent="0.3"/>
    <row r="29" spans="1:5" ht="14.4" customHeight="1" x14ac:dyDescent="0.3"/>
    <row r="30" spans="1:5" ht="14.4" customHeight="1" x14ac:dyDescent="0.3"/>
    <row r="31" spans="1:5" ht="14.4" customHeight="1" x14ac:dyDescent="0.3"/>
    <row r="32" spans="1:5" ht="14.4" customHeight="1" x14ac:dyDescent="0.3"/>
    <row r="33" spans="1:1" ht="14.4" customHeight="1" x14ac:dyDescent="0.3"/>
    <row r="34" spans="1:1" ht="14.4" customHeight="1" x14ac:dyDescent="0.3"/>
    <row r="46" spans="1:1" x14ac:dyDescent="0.3">
      <c r="A46" t="s">
        <v>451</v>
      </c>
    </row>
    <row r="47" spans="1:1" x14ac:dyDescent="0.3">
      <c r="A47" t="s">
        <v>452</v>
      </c>
    </row>
    <row r="48" spans="1:1" x14ac:dyDescent="0.3">
      <c r="A48" t="s">
        <v>453</v>
      </c>
    </row>
    <row r="49" spans="1:1" x14ac:dyDescent="0.3">
      <c r="A49" t="s">
        <v>454</v>
      </c>
    </row>
  </sheetData>
  <hyperlinks>
    <hyperlink ref="A12" r:id="rId1" xr:uid="{6E6DCEBB-00B7-4960-8181-8F571DB20A5B}"/>
    <hyperlink ref="J1" location="'Innholdsside '!A1" display="Innhold" xr:uid="{63C7891C-09FD-4D81-B1AE-78BE84235579}"/>
  </hyperlinks>
  <pageMargins left="0.7" right="0.7" top="0.75" bottom="0.75" header="0.3" footer="0.3"/>
  <pageSetup paperSize="9" orientation="portrait" verticalDpi="0" r:id="rId2"/>
  <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55B49-68D8-443E-8538-00532F143311}">
  <dimension ref="A1:J37"/>
  <sheetViews>
    <sheetView workbookViewId="0">
      <selection activeCell="J1" sqref="J1"/>
    </sheetView>
  </sheetViews>
  <sheetFormatPr baseColWidth="10" defaultRowHeight="14.4" x14ac:dyDescent="0.3"/>
  <cols>
    <col min="1" max="1" width="15.21875" customWidth="1"/>
    <col min="5" max="5" width="22.21875" customWidth="1"/>
  </cols>
  <sheetData>
    <row r="1" spans="1:10" ht="16.2" customHeight="1" x14ac:dyDescent="0.3">
      <c r="A1" s="36" t="s">
        <v>742</v>
      </c>
      <c r="B1" s="36" t="s">
        <v>743</v>
      </c>
      <c r="J1" s="95" t="s">
        <v>14</v>
      </c>
    </row>
    <row r="2" spans="1:10" ht="16.2" customHeight="1" x14ac:dyDescent="0.3">
      <c r="A2" s="36"/>
      <c r="B2" s="36"/>
      <c r="J2" s="95"/>
    </row>
    <row r="3" spans="1:10" ht="16.2" customHeight="1" x14ac:dyDescent="0.3">
      <c r="A3" s="36"/>
      <c r="B3" s="36"/>
      <c r="J3" s="95"/>
    </row>
    <row r="4" spans="1:10" x14ac:dyDescent="0.3">
      <c r="B4" s="231" t="s">
        <v>73</v>
      </c>
      <c r="C4" s="231"/>
      <c r="D4" s="231"/>
    </row>
    <row r="5" spans="1:10" ht="28.8" x14ac:dyDescent="0.3">
      <c r="B5" s="152" t="s">
        <v>447</v>
      </c>
      <c r="C5" s="152" t="s">
        <v>448</v>
      </c>
      <c r="D5" s="152" t="s">
        <v>449</v>
      </c>
    </row>
    <row r="6" spans="1:10" x14ac:dyDescent="0.3">
      <c r="A6" s="153" t="s">
        <v>455</v>
      </c>
      <c r="B6" s="37">
        <v>40.936438622028149</v>
      </c>
      <c r="C6" s="37">
        <v>35.385735080058225</v>
      </c>
      <c r="D6" s="37">
        <v>23.677826297913633</v>
      </c>
      <c r="E6" s="37">
        <f>SUM(B6:D6)</f>
        <v>100</v>
      </c>
    </row>
    <row r="7" spans="1:10" x14ac:dyDescent="0.3">
      <c r="A7" s="153" t="s">
        <v>456</v>
      </c>
      <c r="B7" s="37">
        <v>42.18521642351115</v>
      </c>
      <c r="C7" s="37">
        <v>35.965407555595831</v>
      </c>
      <c r="D7" s="37">
        <v>21.849376020893018</v>
      </c>
      <c r="E7" s="37">
        <f t="shared" ref="E7:E33" si="0">SUM(B7:D7)</f>
        <v>100</v>
      </c>
    </row>
    <row r="8" spans="1:10" x14ac:dyDescent="0.3">
      <c r="A8" s="153" t="s">
        <v>457</v>
      </c>
      <c r="B8" s="37">
        <v>43.175737194805016</v>
      </c>
      <c r="C8" s="37">
        <v>36.848053973159935</v>
      </c>
      <c r="D8" s="37">
        <v>19.976208832035052</v>
      </c>
      <c r="E8" s="37">
        <f t="shared" si="0"/>
        <v>100.00000000000001</v>
      </c>
    </row>
    <row r="9" spans="1:10" x14ac:dyDescent="0.3">
      <c r="A9" s="153" t="s">
        <v>458</v>
      </c>
      <c r="B9" s="37">
        <v>46.299509225281895</v>
      </c>
      <c r="C9" s="37">
        <v>37.560301070111187</v>
      </c>
      <c r="D9" s="37">
        <v>16.140189704606922</v>
      </c>
      <c r="E9" s="37">
        <f t="shared" si="0"/>
        <v>100.00000000000001</v>
      </c>
    </row>
    <row r="10" spans="1:10" x14ac:dyDescent="0.3">
      <c r="A10" s="153" t="s">
        <v>459</v>
      </c>
      <c r="B10" s="37">
        <v>50.009947791247313</v>
      </c>
      <c r="C10" s="37">
        <v>30.372664841761512</v>
      </c>
      <c r="D10" s="37">
        <v>19.617387366991171</v>
      </c>
      <c r="E10" s="37">
        <f t="shared" si="0"/>
        <v>99.999999999999986</v>
      </c>
    </row>
    <row r="11" spans="1:10" x14ac:dyDescent="0.3">
      <c r="A11" s="153" t="s">
        <v>460</v>
      </c>
      <c r="B11" s="37">
        <v>50.200778760651424</v>
      </c>
      <c r="C11" s="37">
        <v>36.996349740654729</v>
      </c>
      <c r="D11" s="37">
        <v>12.80287149869385</v>
      </c>
      <c r="E11" s="37">
        <f t="shared" si="0"/>
        <v>100</v>
      </c>
    </row>
    <row r="12" spans="1:10" x14ac:dyDescent="0.3">
      <c r="A12" s="153" t="s">
        <v>461</v>
      </c>
      <c r="B12" s="37">
        <v>50.538557365094796</v>
      </c>
      <c r="C12" s="37">
        <v>37.548994287797768</v>
      </c>
      <c r="D12" s="37">
        <v>11.912448347107439</v>
      </c>
      <c r="E12" s="37">
        <f t="shared" si="0"/>
        <v>100</v>
      </c>
    </row>
    <row r="13" spans="1:10" x14ac:dyDescent="0.3">
      <c r="A13" s="153" t="s">
        <v>462</v>
      </c>
      <c r="B13" s="37">
        <v>51.937925169018385</v>
      </c>
      <c r="C13" s="37">
        <v>26.400936158761859</v>
      </c>
      <c r="D13" s="37">
        <v>21.661138672219757</v>
      </c>
      <c r="E13" s="37">
        <f t="shared" si="0"/>
        <v>100</v>
      </c>
    </row>
    <row r="14" spans="1:10" x14ac:dyDescent="0.3">
      <c r="A14" s="153" t="s">
        <v>463</v>
      </c>
      <c r="B14" s="37">
        <v>52.650466763615896</v>
      </c>
      <c r="C14" s="37">
        <v>29.734484214476709</v>
      </c>
      <c r="D14" s="37">
        <v>17.615049021907396</v>
      </c>
      <c r="E14" s="37">
        <f t="shared" si="0"/>
        <v>100</v>
      </c>
    </row>
    <row r="15" spans="1:10" x14ac:dyDescent="0.3">
      <c r="A15" s="153" t="s">
        <v>464</v>
      </c>
      <c r="B15" s="37">
        <v>53.703366877544333</v>
      </c>
      <c r="C15" s="37">
        <v>35.249861931895218</v>
      </c>
      <c r="D15" s="37">
        <v>11.04677119056044</v>
      </c>
      <c r="E15" s="37">
        <f t="shared" si="0"/>
        <v>99.999999999999986</v>
      </c>
    </row>
    <row r="16" spans="1:10" x14ac:dyDescent="0.3">
      <c r="A16" s="153" t="s">
        <v>465</v>
      </c>
      <c r="B16" s="37">
        <v>55.516603489994964</v>
      </c>
      <c r="C16" s="37">
        <v>36.265664733568514</v>
      </c>
      <c r="D16" s="37">
        <v>8.2177317764365316</v>
      </c>
      <c r="E16" s="37">
        <f t="shared" si="0"/>
        <v>100.00000000000001</v>
      </c>
    </row>
    <row r="17" spans="1:5" x14ac:dyDescent="0.3">
      <c r="A17" s="153" t="s">
        <v>466</v>
      </c>
      <c r="B17" s="37">
        <v>57.580275413199949</v>
      </c>
      <c r="C17" s="37">
        <v>29.856201606309817</v>
      </c>
      <c r="D17" s="37">
        <v>12.563522980490228</v>
      </c>
      <c r="E17" s="37">
        <f t="shared" si="0"/>
        <v>100</v>
      </c>
    </row>
    <row r="18" spans="1:5" x14ac:dyDescent="0.3">
      <c r="A18" s="153" t="s">
        <v>467</v>
      </c>
      <c r="B18" s="37">
        <v>63.897300310343795</v>
      </c>
      <c r="C18" s="37">
        <v>23.53716592847028</v>
      </c>
      <c r="D18" s="37">
        <v>12.565533761185934</v>
      </c>
      <c r="E18" s="37">
        <f t="shared" si="0"/>
        <v>100.00000000000001</v>
      </c>
    </row>
    <row r="19" spans="1:5" x14ac:dyDescent="0.3">
      <c r="A19" s="153" t="s">
        <v>468</v>
      </c>
      <c r="B19" s="37">
        <v>65.426245842641421</v>
      </c>
      <c r="C19" s="37">
        <v>19.474864757883626</v>
      </c>
      <c r="D19" s="37">
        <v>15.098889399474956</v>
      </c>
      <c r="E19" s="37">
        <f t="shared" si="0"/>
        <v>100</v>
      </c>
    </row>
    <row r="20" spans="1:5" x14ac:dyDescent="0.3">
      <c r="A20" s="153" t="s">
        <v>469</v>
      </c>
      <c r="B20" s="37">
        <v>66.179161723061839</v>
      </c>
      <c r="C20" s="37">
        <v>21.468438015879254</v>
      </c>
      <c r="D20" s="37">
        <v>12.352400261058895</v>
      </c>
      <c r="E20" s="37">
        <f t="shared" si="0"/>
        <v>99.999999999999986</v>
      </c>
    </row>
    <row r="21" spans="1:5" x14ac:dyDescent="0.3">
      <c r="A21" s="153" t="s">
        <v>470</v>
      </c>
      <c r="B21" s="37">
        <v>66.723748964015115</v>
      </c>
      <c r="C21" s="37">
        <v>23.984220191939635</v>
      </c>
      <c r="D21" s="37">
        <v>9.2920308440452501</v>
      </c>
      <c r="E21" s="37">
        <f t="shared" si="0"/>
        <v>100</v>
      </c>
    </row>
    <row r="22" spans="1:5" x14ac:dyDescent="0.3">
      <c r="A22" s="153" t="s">
        <v>471</v>
      </c>
      <c r="B22" s="37">
        <v>68.573282684731666</v>
      </c>
      <c r="C22" s="37">
        <v>21.853790053078569</v>
      </c>
      <c r="D22" s="37">
        <v>9.5729272621897668</v>
      </c>
      <c r="E22" s="37">
        <f t="shared" si="0"/>
        <v>100</v>
      </c>
    </row>
    <row r="23" spans="1:5" x14ac:dyDescent="0.3">
      <c r="A23" s="153" t="s">
        <v>472</v>
      </c>
      <c r="B23" s="37">
        <v>69.516532574568288</v>
      </c>
      <c r="C23" s="37">
        <v>24.33403649921507</v>
      </c>
      <c r="D23" s="37">
        <v>6.14943092621664</v>
      </c>
      <c r="E23" s="37">
        <f t="shared" si="0"/>
        <v>100</v>
      </c>
    </row>
    <row r="24" spans="1:5" x14ac:dyDescent="0.3">
      <c r="A24" s="153" t="s">
        <v>473</v>
      </c>
      <c r="B24" s="37">
        <v>69.734279422559325</v>
      </c>
      <c r="C24" s="37">
        <v>21.039393197944705</v>
      </c>
      <c r="D24" s="37">
        <v>9.226327379495963</v>
      </c>
      <c r="E24" s="37">
        <f t="shared" si="0"/>
        <v>100</v>
      </c>
    </row>
    <row r="25" spans="1:5" x14ac:dyDescent="0.3">
      <c r="A25" s="153" t="s">
        <v>474</v>
      </c>
      <c r="B25" s="37">
        <v>71.14158236226649</v>
      </c>
      <c r="C25" s="37">
        <v>19.71333780051318</v>
      </c>
      <c r="D25" s="37">
        <v>9.1450798372203241</v>
      </c>
      <c r="E25" s="37">
        <f t="shared" si="0"/>
        <v>100</v>
      </c>
    </row>
    <row r="26" spans="1:5" x14ac:dyDescent="0.3">
      <c r="A26" s="153" t="s">
        <v>475</v>
      </c>
      <c r="B26" s="37">
        <v>73.222627863519961</v>
      </c>
      <c r="C26" s="37">
        <v>22.56946847532701</v>
      </c>
      <c r="D26" s="37">
        <v>4.2079036611530212</v>
      </c>
      <c r="E26" s="37">
        <f t="shared" si="0"/>
        <v>100</v>
      </c>
    </row>
    <row r="27" spans="1:5" x14ac:dyDescent="0.3">
      <c r="A27" s="153" t="s">
        <v>476</v>
      </c>
      <c r="B27" s="37">
        <v>73.940904236383062</v>
      </c>
      <c r="C27" s="37">
        <v>17.074297660256168</v>
      </c>
      <c r="D27" s="37">
        <v>8.9847981033607773</v>
      </c>
      <c r="E27" s="37">
        <f t="shared" si="0"/>
        <v>100</v>
      </c>
    </row>
    <row r="28" spans="1:5" x14ac:dyDescent="0.3">
      <c r="A28" s="153" t="s">
        <v>477</v>
      </c>
      <c r="B28" s="37">
        <v>74.507569487770411</v>
      </c>
      <c r="C28" s="37">
        <v>20.102751499255149</v>
      </c>
      <c r="D28" s="37">
        <v>5.3896790129744456</v>
      </c>
      <c r="E28" s="37">
        <f t="shared" si="0"/>
        <v>100</v>
      </c>
    </row>
    <row r="29" spans="1:5" x14ac:dyDescent="0.3">
      <c r="A29" s="153" t="s">
        <v>478</v>
      </c>
      <c r="B29" s="37">
        <v>74.968364186879086</v>
      </c>
      <c r="C29" s="37">
        <v>14.011329072276904</v>
      </c>
      <c r="D29" s="37">
        <v>11.020306740844024</v>
      </c>
      <c r="E29" s="37">
        <f t="shared" si="0"/>
        <v>100.00000000000001</v>
      </c>
    </row>
    <row r="30" spans="1:5" x14ac:dyDescent="0.3">
      <c r="A30" s="153" t="s">
        <v>479</v>
      </c>
      <c r="B30" s="37">
        <v>75.631045709220544</v>
      </c>
      <c r="C30" s="37">
        <v>15.404667294421724</v>
      </c>
      <c r="D30" s="37">
        <v>8.9642869963577319</v>
      </c>
      <c r="E30" s="37">
        <f t="shared" si="0"/>
        <v>100</v>
      </c>
    </row>
    <row r="31" spans="1:5" x14ac:dyDescent="0.3">
      <c r="A31" s="153" t="s">
        <v>480</v>
      </c>
      <c r="B31" s="37">
        <v>76.29734337884905</v>
      </c>
      <c r="C31" s="37">
        <v>17.733638390580143</v>
      </c>
      <c r="D31" s="37">
        <v>5.9690182305708168</v>
      </c>
      <c r="E31" s="37">
        <f t="shared" si="0"/>
        <v>100</v>
      </c>
    </row>
    <row r="32" spans="1:5" x14ac:dyDescent="0.3">
      <c r="A32" s="153" t="s">
        <v>481</v>
      </c>
      <c r="B32" s="37">
        <v>82.780834972099655</v>
      </c>
      <c r="C32" s="37">
        <v>12.777603343266918</v>
      </c>
      <c r="D32" s="37">
        <v>4.4415616846334212</v>
      </c>
      <c r="E32" s="37">
        <f t="shared" si="0"/>
        <v>100</v>
      </c>
    </row>
    <row r="33" spans="1:5" x14ac:dyDescent="0.3">
      <c r="A33" s="153" t="s">
        <v>482</v>
      </c>
      <c r="B33" s="37">
        <v>83.706683605053286</v>
      </c>
      <c r="C33" s="37">
        <v>12.814292771946805</v>
      </c>
      <c r="D33" s="37">
        <v>3.4790236229999087</v>
      </c>
      <c r="E33" s="37">
        <f t="shared" si="0"/>
        <v>100</v>
      </c>
    </row>
    <row r="34" spans="1:5" x14ac:dyDescent="0.3">
      <c r="A34" s="188" t="s">
        <v>717</v>
      </c>
      <c r="B34" s="37"/>
      <c r="C34" s="37"/>
      <c r="D34" s="37"/>
      <c r="E34" s="37"/>
    </row>
    <row r="35" spans="1:5" x14ac:dyDescent="0.3">
      <c r="A35" s="189" t="s">
        <v>483</v>
      </c>
    </row>
    <row r="36" spans="1:5" x14ac:dyDescent="0.3">
      <c r="A36" s="189"/>
    </row>
    <row r="37" spans="1:5" x14ac:dyDescent="0.3">
      <c r="A37" s="154" t="s">
        <v>484</v>
      </c>
    </row>
  </sheetData>
  <mergeCells count="1">
    <mergeCell ref="B4:D4"/>
  </mergeCells>
  <hyperlinks>
    <hyperlink ref="A37" r:id="rId1" xr:uid="{51200BB9-9D10-4EF4-B6FE-BCC841B75BAE}"/>
    <hyperlink ref="J1" location="'Innholdsside '!A1" display="Innhold" xr:uid="{690F7350-64D5-405D-8A45-B5FD54803D0B}"/>
  </hyperlinks>
  <pageMargins left="0.7" right="0.7" top="0.75" bottom="0.75" header="0.3" footer="0.3"/>
  <pageSetup paperSize="9" orientation="portrait" r:id="rId2"/>
  <drawing r:id="rId3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A2087-4144-450C-A216-EC482C22D6E6}">
  <dimension ref="A1:J23"/>
  <sheetViews>
    <sheetView workbookViewId="0">
      <selection activeCell="J1" sqref="J1"/>
    </sheetView>
  </sheetViews>
  <sheetFormatPr baseColWidth="10" defaultColWidth="8.88671875" defaultRowHeight="14.4" x14ac:dyDescent="0.3"/>
  <cols>
    <col min="1" max="1" width="52.6640625" customWidth="1"/>
    <col min="2" max="5" width="9.109375" customWidth="1"/>
  </cols>
  <sheetData>
    <row r="1" spans="1:10" x14ac:dyDescent="0.3">
      <c r="A1" s="47" t="s">
        <v>744</v>
      </c>
      <c r="B1" s="36" t="s">
        <v>485</v>
      </c>
      <c r="J1" s="95" t="s">
        <v>14</v>
      </c>
    </row>
    <row r="2" spans="1:10" x14ac:dyDescent="0.3">
      <c r="A2" s="47"/>
      <c r="B2" s="36"/>
    </row>
    <row r="4" spans="1:10" x14ac:dyDescent="0.3">
      <c r="B4" s="155" t="s">
        <v>106</v>
      </c>
      <c r="C4" s="155" t="s">
        <v>107</v>
      </c>
      <c r="D4" s="155" t="s">
        <v>73</v>
      </c>
      <c r="E4" s="155" t="s">
        <v>220</v>
      </c>
      <c r="F4" s="155" t="s">
        <v>486</v>
      </c>
    </row>
    <row r="5" spans="1:10" x14ac:dyDescent="0.3">
      <c r="A5" s="144" t="s">
        <v>487</v>
      </c>
      <c r="B5" s="5">
        <v>371</v>
      </c>
      <c r="C5" s="5">
        <v>694</v>
      </c>
      <c r="D5" s="5">
        <v>733</v>
      </c>
      <c r="E5" s="5">
        <v>656</v>
      </c>
      <c r="F5" s="37">
        <f t="shared" ref="F5:F14" si="0">SUM(E5/$E$16)*100</f>
        <v>0.22030056250524727</v>
      </c>
    </row>
    <row r="6" spans="1:10" x14ac:dyDescent="0.3">
      <c r="A6" s="144" t="s">
        <v>488</v>
      </c>
      <c r="B6" s="5">
        <v>1562</v>
      </c>
      <c r="C6" s="5">
        <v>1656</v>
      </c>
      <c r="D6" s="5">
        <v>1921</v>
      </c>
      <c r="E6" s="5">
        <v>1872</v>
      </c>
      <c r="F6" s="37">
        <f t="shared" si="0"/>
        <v>0.6286625808076568</v>
      </c>
    </row>
    <row r="7" spans="1:10" x14ac:dyDescent="0.3">
      <c r="A7" s="144" t="s">
        <v>489</v>
      </c>
      <c r="B7" s="5">
        <v>1884</v>
      </c>
      <c r="C7" s="5">
        <v>1649</v>
      </c>
      <c r="D7" s="5">
        <v>1834</v>
      </c>
      <c r="E7" s="5">
        <v>2037</v>
      </c>
      <c r="F7" s="37">
        <f t="shared" si="0"/>
        <v>0.6840735454621778</v>
      </c>
    </row>
    <row r="8" spans="1:10" x14ac:dyDescent="0.3">
      <c r="A8" s="144" t="s">
        <v>490</v>
      </c>
      <c r="B8" s="5">
        <v>6971</v>
      </c>
      <c r="C8" s="5">
        <v>7001</v>
      </c>
      <c r="D8" s="5">
        <v>8173</v>
      </c>
      <c r="E8" s="5">
        <v>7787</v>
      </c>
      <c r="F8" s="37">
        <f t="shared" si="0"/>
        <v>2.6150617076651836</v>
      </c>
    </row>
    <row r="9" spans="1:10" x14ac:dyDescent="0.3">
      <c r="A9" s="144" t="s">
        <v>491</v>
      </c>
      <c r="B9" s="5">
        <v>28491</v>
      </c>
      <c r="C9" s="5">
        <v>28569</v>
      </c>
      <c r="D9" s="5">
        <v>28887</v>
      </c>
      <c r="E9" s="5">
        <v>27452</v>
      </c>
      <c r="F9" s="37">
        <f t="shared" si="0"/>
        <v>9.2190412223994631</v>
      </c>
    </row>
    <row r="10" spans="1:10" x14ac:dyDescent="0.3">
      <c r="A10" s="144" t="s">
        <v>492</v>
      </c>
      <c r="B10" s="5">
        <v>36467</v>
      </c>
      <c r="C10" s="5">
        <v>37983</v>
      </c>
      <c r="D10" s="5">
        <v>38774</v>
      </c>
      <c r="E10" s="5">
        <v>38330</v>
      </c>
      <c r="F10" s="37">
        <f t="shared" si="0"/>
        <v>12.872135001259341</v>
      </c>
    </row>
    <row r="11" spans="1:10" x14ac:dyDescent="0.3">
      <c r="A11" s="144" t="s">
        <v>493</v>
      </c>
      <c r="B11" s="5">
        <v>48266</v>
      </c>
      <c r="C11" s="5">
        <v>49275</v>
      </c>
      <c r="D11" s="5">
        <v>50867</v>
      </c>
      <c r="E11" s="5">
        <v>47644</v>
      </c>
      <c r="F11" s="37">
        <f t="shared" si="0"/>
        <v>16</v>
      </c>
    </row>
    <row r="12" spans="1:10" x14ac:dyDescent="0.3">
      <c r="A12" s="144" t="s">
        <v>494</v>
      </c>
      <c r="B12" s="5">
        <v>49764</v>
      </c>
      <c r="C12" s="5">
        <v>50757</v>
      </c>
      <c r="D12" s="5">
        <v>53540</v>
      </c>
      <c r="E12" s="5">
        <v>53708</v>
      </c>
      <c r="F12" s="37">
        <f t="shared" si="0"/>
        <v>18.0364369070607</v>
      </c>
    </row>
    <row r="13" spans="1:10" x14ac:dyDescent="0.3">
      <c r="A13" s="144" t="s">
        <v>495</v>
      </c>
      <c r="B13" s="5">
        <v>52383</v>
      </c>
      <c r="C13" s="5">
        <v>57872</v>
      </c>
      <c r="D13" s="5">
        <v>61265</v>
      </c>
      <c r="E13" s="5">
        <v>58682</v>
      </c>
      <c r="F13" s="37">
        <f t="shared" si="0"/>
        <v>19.706825623373351</v>
      </c>
    </row>
    <row r="14" spans="1:10" x14ac:dyDescent="0.3">
      <c r="A14" s="144" t="s">
        <v>496</v>
      </c>
      <c r="B14" s="5">
        <v>55543</v>
      </c>
      <c r="C14" s="5">
        <v>57378</v>
      </c>
      <c r="D14" s="5">
        <v>58891</v>
      </c>
      <c r="E14" s="5">
        <v>59607</v>
      </c>
      <c r="F14" s="37">
        <f t="shared" si="0"/>
        <v>20.017462849466881</v>
      </c>
    </row>
    <row r="15" spans="1:10" x14ac:dyDescent="0.3">
      <c r="A15" s="190" t="s">
        <v>719</v>
      </c>
      <c r="B15" s="5"/>
      <c r="C15" s="5"/>
      <c r="D15" s="5"/>
      <c r="E15" s="5"/>
      <c r="F15" s="37"/>
    </row>
    <row r="16" spans="1:10" x14ac:dyDescent="0.3">
      <c r="A16" s="134" t="s">
        <v>716</v>
      </c>
      <c r="B16" s="5"/>
      <c r="C16" s="5"/>
      <c r="D16" s="5"/>
      <c r="E16" s="5">
        <f>SUM(E5:E14)</f>
        <v>297775</v>
      </c>
    </row>
    <row r="17" spans="1:5" x14ac:dyDescent="0.3">
      <c r="A17" s="134"/>
      <c r="B17" s="5"/>
      <c r="C17" s="5"/>
      <c r="D17" s="5"/>
      <c r="E17" s="5"/>
    </row>
    <row r="18" spans="1:5" x14ac:dyDescent="0.3">
      <c r="A18" s="134"/>
      <c r="B18" s="5"/>
      <c r="C18" s="5"/>
      <c r="D18" s="5"/>
      <c r="E18" s="5"/>
    </row>
    <row r="19" spans="1:5" x14ac:dyDescent="0.3">
      <c r="A19" s="95" t="s">
        <v>497</v>
      </c>
    </row>
    <row r="20" spans="1:5" x14ac:dyDescent="0.3">
      <c r="A20" t="s">
        <v>498</v>
      </c>
    </row>
    <row r="21" spans="1:5" x14ac:dyDescent="0.3">
      <c r="A21" t="s">
        <v>499</v>
      </c>
    </row>
    <row r="22" spans="1:5" x14ac:dyDescent="0.3">
      <c r="A22" t="s">
        <v>500</v>
      </c>
    </row>
    <row r="23" spans="1:5" x14ac:dyDescent="0.3">
      <c r="A23" s="188"/>
    </row>
  </sheetData>
  <hyperlinks>
    <hyperlink ref="A19" r:id="rId1" xr:uid="{794A5394-CF5C-46CE-8C8F-4EC22A10D634}"/>
    <hyperlink ref="J1" location="'Innholdsside '!A1" display="Innhold" xr:uid="{7958A2B5-2529-43B3-98A7-3BA8C2D8F6C0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27B9C-E4BF-41DF-9B06-22FB23B315FA}">
  <dimension ref="A1:J19"/>
  <sheetViews>
    <sheetView workbookViewId="0">
      <selection activeCell="J1" sqref="J1"/>
    </sheetView>
  </sheetViews>
  <sheetFormatPr baseColWidth="10" defaultRowHeight="14.4" x14ac:dyDescent="0.3"/>
  <sheetData>
    <row r="1" spans="1:10" x14ac:dyDescent="0.3">
      <c r="A1" s="47" t="s">
        <v>745</v>
      </c>
      <c r="B1" s="36" t="s">
        <v>746</v>
      </c>
      <c r="J1" s="95" t="s">
        <v>14</v>
      </c>
    </row>
    <row r="2" spans="1:10" x14ac:dyDescent="0.3">
      <c r="A2" s="47"/>
      <c r="B2" s="36"/>
      <c r="J2" s="95"/>
    </row>
    <row r="4" spans="1:10" x14ac:dyDescent="0.3">
      <c r="B4" s="144" t="s">
        <v>531</v>
      </c>
      <c r="C4" s="144" t="s">
        <v>532</v>
      </c>
    </row>
    <row r="5" spans="1:10" x14ac:dyDescent="0.3">
      <c r="A5" s="144" t="s">
        <v>101</v>
      </c>
      <c r="B5" s="5">
        <v>192428</v>
      </c>
      <c r="C5" s="5">
        <v>62841</v>
      </c>
    </row>
    <row r="6" spans="1:10" x14ac:dyDescent="0.3">
      <c r="A6" s="144" t="s">
        <v>102</v>
      </c>
      <c r="B6" s="5">
        <v>201028</v>
      </c>
      <c r="C6" s="5">
        <v>65004</v>
      </c>
    </row>
    <row r="7" spans="1:10" x14ac:dyDescent="0.3">
      <c r="A7" s="144" t="s">
        <v>103</v>
      </c>
      <c r="B7" s="5">
        <v>205692</v>
      </c>
      <c r="C7" s="5">
        <v>67194</v>
      </c>
    </row>
    <row r="8" spans="1:10" x14ac:dyDescent="0.3">
      <c r="A8" s="144" t="s">
        <v>104</v>
      </c>
      <c r="B8" s="5">
        <v>204935</v>
      </c>
      <c r="C8" s="5">
        <v>72399</v>
      </c>
    </row>
    <row r="9" spans="1:10" x14ac:dyDescent="0.3">
      <c r="A9" s="144" t="s">
        <v>105</v>
      </c>
      <c r="B9" s="5">
        <v>201144</v>
      </c>
      <c r="C9" s="5">
        <v>76764</v>
      </c>
    </row>
    <row r="10" spans="1:10" x14ac:dyDescent="0.3">
      <c r="A10" s="144" t="s">
        <v>106</v>
      </c>
      <c r="B10" s="5">
        <v>198762</v>
      </c>
      <c r="C10" s="5">
        <v>82568</v>
      </c>
    </row>
    <row r="11" spans="1:10" x14ac:dyDescent="0.3">
      <c r="A11" s="144" t="s">
        <v>107</v>
      </c>
      <c r="B11" s="5">
        <v>198844</v>
      </c>
      <c r="C11" s="5">
        <v>93280</v>
      </c>
    </row>
    <row r="12" spans="1:10" x14ac:dyDescent="0.3">
      <c r="A12" s="144" t="s">
        <v>73</v>
      </c>
      <c r="B12" s="5">
        <v>204059</v>
      </c>
      <c r="C12" s="5">
        <v>100050</v>
      </c>
    </row>
    <row r="13" spans="1:10" x14ac:dyDescent="0.3">
      <c r="A13" s="144" t="s">
        <v>220</v>
      </c>
      <c r="B13" s="5">
        <v>197220</v>
      </c>
      <c r="C13" s="5">
        <v>99794</v>
      </c>
    </row>
    <row r="14" spans="1:10" x14ac:dyDescent="0.3">
      <c r="A14" s="190" t="s">
        <v>720</v>
      </c>
      <c r="B14" s="191"/>
      <c r="C14" s="191"/>
    </row>
    <row r="15" spans="1:10" x14ac:dyDescent="0.3">
      <c r="A15" s="192" t="s">
        <v>721</v>
      </c>
      <c r="B15" s="193"/>
      <c r="C15" s="193"/>
    </row>
    <row r="16" spans="1:10" x14ac:dyDescent="0.3">
      <c r="A16" s="192" t="s">
        <v>722</v>
      </c>
      <c r="B16" s="193"/>
      <c r="C16" s="193"/>
    </row>
    <row r="17" spans="1:4" x14ac:dyDescent="0.3">
      <c r="A17" s="194" t="s">
        <v>716</v>
      </c>
      <c r="B17" s="193"/>
      <c r="C17" s="193"/>
    </row>
    <row r="18" spans="1:4" x14ac:dyDescent="0.3">
      <c r="A18" s="134"/>
    </row>
    <row r="19" spans="1:4" x14ac:dyDescent="0.3">
      <c r="A19" t="s">
        <v>723</v>
      </c>
      <c r="D19" s="95" t="s">
        <v>724</v>
      </c>
    </row>
  </sheetData>
  <hyperlinks>
    <hyperlink ref="J1" location="'Innholdsside '!A1" display="Innhold" xr:uid="{CB557F51-68F5-4006-B8E4-49B9DDA5AA05}"/>
  </hyperlink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35097-418B-425C-A032-1CF73B3E7A69}">
  <dimension ref="A1:H27"/>
  <sheetViews>
    <sheetView workbookViewId="0">
      <selection activeCell="H1" sqref="H1"/>
    </sheetView>
  </sheetViews>
  <sheetFormatPr baseColWidth="10" defaultRowHeight="14.4" x14ac:dyDescent="0.3"/>
  <cols>
    <col min="1" max="1" width="48.5546875" customWidth="1"/>
  </cols>
  <sheetData>
    <row r="1" spans="1:8" x14ac:dyDescent="0.3">
      <c r="A1" s="36" t="s">
        <v>747</v>
      </c>
      <c r="B1" s="36" t="s">
        <v>748</v>
      </c>
      <c r="H1" s="95" t="s">
        <v>14</v>
      </c>
    </row>
    <row r="2" spans="1:8" x14ac:dyDescent="0.3">
      <c r="A2" s="36"/>
      <c r="B2" s="36"/>
      <c r="H2" s="95"/>
    </row>
    <row r="4" spans="1:8" x14ac:dyDescent="0.3">
      <c r="A4" s="79" t="s">
        <v>725</v>
      </c>
      <c r="B4" s="79" t="s">
        <v>109</v>
      </c>
      <c r="C4" s="79" t="s">
        <v>110</v>
      </c>
    </row>
    <row r="5" spans="1:8" x14ac:dyDescent="0.3">
      <c r="A5" s="195" t="s">
        <v>493</v>
      </c>
      <c r="B5" s="195">
        <v>6975</v>
      </c>
      <c r="C5" s="195">
        <v>16624</v>
      </c>
      <c r="D5" s="5">
        <f>SUM(B5:C5)</f>
        <v>23599</v>
      </c>
      <c r="E5" s="37">
        <f>SUM(D5/$D$14)*100</f>
        <v>23.647714291440366</v>
      </c>
    </row>
    <row r="6" spans="1:8" x14ac:dyDescent="0.3">
      <c r="A6" s="195" t="s">
        <v>496</v>
      </c>
      <c r="B6" s="195">
        <v>3733</v>
      </c>
      <c r="C6" s="195">
        <v>13776</v>
      </c>
      <c r="D6" s="5">
        <f t="shared" ref="D6:D13" si="0">SUM(B6:C6)</f>
        <v>17509</v>
      </c>
      <c r="E6" s="37">
        <f>SUM(D6/$D$14)*100</f>
        <v>17.545142994568813</v>
      </c>
    </row>
    <row r="7" spans="1:8" x14ac:dyDescent="0.3">
      <c r="A7" s="195" t="s">
        <v>492</v>
      </c>
      <c r="B7" s="195">
        <v>5112</v>
      </c>
      <c r="C7" s="195">
        <v>9643</v>
      </c>
      <c r="D7" s="5">
        <f t="shared" si="0"/>
        <v>14755</v>
      </c>
      <c r="E7" s="37">
        <f t="shared" ref="E7:E13" si="1">SUM(D7/$D$14)*100</f>
        <v>14.785458043569754</v>
      </c>
    </row>
    <row r="8" spans="1:8" x14ac:dyDescent="0.3">
      <c r="A8" s="195" t="s">
        <v>494</v>
      </c>
      <c r="B8" s="195">
        <v>13735</v>
      </c>
      <c r="C8" s="195">
        <v>9120</v>
      </c>
      <c r="D8" s="5">
        <f t="shared" si="0"/>
        <v>22855</v>
      </c>
      <c r="E8" s="37">
        <f t="shared" si="1"/>
        <v>22.90217848768463</v>
      </c>
    </row>
    <row r="9" spans="1:8" x14ac:dyDescent="0.3">
      <c r="A9" s="195" t="s">
        <v>495</v>
      </c>
      <c r="B9" s="195">
        <v>6097</v>
      </c>
      <c r="C9" s="195">
        <v>6801</v>
      </c>
      <c r="D9" s="5">
        <f t="shared" si="0"/>
        <v>12898</v>
      </c>
      <c r="E9" s="37">
        <f t="shared" si="1"/>
        <v>12.924624726937491</v>
      </c>
    </row>
    <row r="10" spans="1:8" x14ac:dyDescent="0.3">
      <c r="A10" s="195" t="s">
        <v>487</v>
      </c>
      <c r="B10" s="195">
        <v>2322</v>
      </c>
      <c r="C10" s="195">
        <v>3819</v>
      </c>
      <c r="D10" s="5">
        <f t="shared" si="0"/>
        <v>6141</v>
      </c>
      <c r="E10" s="37">
        <f t="shared" si="1"/>
        <v>6.1536765737419081</v>
      </c>
    </row>
    <row r="11" spans="1:8" x14ac:dyDescent="0.3">
      <c r="A11" s="195" t="s">
        <v>490</v>
      </c>
      <c r="B11" s="195">
        <v>1085</v>
      </c>
      <c r="C11" s="195">
        <v>518</v>
      </c>
      <c r="D11" s="5">
        <f t="shared" si="0"/>
        <v>1603</v>
      </c>
      <c r="E11" s="37">
        <f t="shared" si="1"/>
        <v>1.6063089965328576</v>
      </c>
    </row>
    <row r="12" spans="1:8" x14ac:dyDescent="0.3">
      <c r="A12" s="195" t="s">
        <v>488</v>
      </c>
      <c r="B12" s="195">
        <v>166</v>
      </c>
      <c r="C12" s="195">
        <v>266</v>
      </c>
      <c r="D12" s="5">
        <f t="shared" si="0"/>
        <v>432</v>
      </c>
      <c r="E12" s="37">
        <f t="shared" si="1"/>
        <v>0.43289175701946003</v>
      </c>
    </row>
    <row r="13" spans="1:8" x14ac:dyDescent="0.3">
      <c r="A13" s="195" t="s">
        <v>489</v>
      </c>
      <c r="B13" s="195">
        <v>1</v>
      </c>
      <c r="C13" s="195">
        <v>1</v>
      </c>
      <c r="D13" s="5">
        <f t="shared" si="0"/>
        <v>2</v>
      </c>
      <c r="E13" s="37">
        <f t="shared" si="1"/>
        <v>2.0041285047197226E-3</v>
      </c>
    </row>
    <row r="14" spans="1:8" x14ac:dyDescent="0.3">
      <c r="A14" s="81" t="s">
        <v>54</v>
      </c>
      <c r="B14" s="195">
        <v>39226</v>
      </c>
      <c r="C14" s="195">
        <v>60568</v>
      </c>
      <c r="D14" s="196">
        <v>99794</v>
      </c>
      <c r="E14" s="37">
        <f>SUM(E5:E13)</f>
        <v>100</v>
      </c>
    </row>
    <row r="16" spans="1:8" x14ac:dyDescent="0.3">
      <c r="A16" s="195" t="s">
        <v>487</v>
      </c>
      <c r="B16" s="37">
        <f>SUM(B5/$B$14)*100</f>
        <v>17.781573446183653</v>
      </c>
      <c r="C16" s="37">
        <f>SUM(C5/$C$14)*100</f>
        <v>27.446836613393209</v>
      </c>
    </row>
    <row r="17" spans="1:3" x14ac:dyDescent="0.3">
      <c r="A17" s="195" t="s">
        <v>493</v>
      </c>
      <c r="B17" s="37">
        <f t="shared" ref="B17:B24" si="2">SUM(B6/$B$14)*100</f>
        <v>9.5166471218069653</v>
      </c>
      <c r="C17" s="37">
        <f>SUM(C6/$C$14)*100</f>
        <v>22.74468366133932</v>
      </c>
    </row>
    <row r="18" spans="1:3" x14ac:dyDescent="0.3">
      <c r="A18" s="195" t="s">
        <v>492</v>
      </c>
      <c r="B18" s="37">
        <f t="shared" si="2"/>
        <v>13.032172538622341</v>
      </c>
      <c r="C18" s="37">
        <f t="shared" ref="C18:C22" si="3">SUM(C7/$C$14)*100</f>
        <v>15.920948355567296</v>
      </c>
    </row>
    <row r="19" spans="1:3" x14ac:dyDescent="0.3">
      <c r="A19" s="195" t="s">
        <v>495</v>
      </c>
      <c r="B19" s="37">
        <f t="shared" si="2"/>
        <v>35.015041044205375</v>
      </c>
      <c r="C19" s="37">
        <f t="shared" si="3"/>
        <v>15.05745608241976</v>
      </c>
    </row>
    <row r="20" spans="1:3" x14ac:dyDescent="0.3">
      <c r="A20" s="195" t="s">
        <v>494</v>
      </c>
      <c r="B20" s="37">
        <f t="shared" si="2"/>
        <v>15.543262122061899</v>
      </c>
      <c r="C20" s="37">
        <f t="shared" si="3"/>
        <v>11.228701624620262</v>
      </c>
    </row>
    <row r="21" spans="1:3" x14ac:dyDescent="0.3">
      <c r="A21" s="195" t="s">
        <v>496</v>
      </c>
      <c r="B21" s="37">
        <f t="shared" si="2"/>
        <v>5.9195431601488808</v>
      </c>
      <c r="C21" s="37">
        <f t="shared" si="3"/>
        <v>6.3053097345132745</v>
      </c>
    </row>
    <row r="22" spans="1:3" x14ac:dyDescent="0.3">
      <c r="A22" s="195" t="s">
        <v>488</v>
      </c>
      <c r="B22" s="37">
        <f t="shared" si="2"/>
        <v>2.7660225360730126</v>
      </c>
      <c r="C22" s="37">
        <f t="shared" si="3"/>
        <v>0.85523708889182415</v>
      </c>
    </row>
    <row r="23" spans="1:3" x14ac:dyDescent="0.3">
      <c r="A23" s="195" t="s">
        <v>490</v>
      </c>
      <c r="B23" s="37">
        <f t="shared" si="2"/>
        <v>0.42318870137153924</v>
      </c>
      <c r="C23" s="37">
        <f>SUM(C12/$C$14)*100</f>
        <v>0.43917580240390963</v>
      </c>
    </row>
    <row r="24" spans="1:3" x14ac:dyDescent="0.3">
      <c r="A24" s="195" t="s">
        <v>489</v>
      </c>
      <c r="B24" s="37">
        <f t="shared" si="2"/>
        <v>2.5493295263345739E-3</v>
      </c>
      <c r="C24" s="37">
        <f>SUM(C13/$C$14)*100</f>
        <v>1.6510368511425174E-3</v>
      </c>
    </row>
    <row r="25" spans="1:3" x14ac:dyDescent="0.3">
      <c r="B25" s="37">
        <f>SUM(B16:B24)</f>
        <v>100</v>
      </c>
      <c r="C25" s="37">
        <f>SUM(C16:C24)</f>
        <v>99.999999999999986</v>
      </c>
    </row>
    <row r="26" spans="1:3" x14ac:dyDescent="0.3">
      <c r="A26" s="188" t="s">
        <v>717</v>
      </c>
    </row>
    <row r="27" spans="1:3" x14ac:dyDescent="0.3">
      <c r="A27" s="134" t="s">
        <v>716</v>
      </c>
    </row>
  </sheetData>
  <hyperlinks>
    <hyperlink ref="H1" location="'Innholdsside '!A1" display="Innhold" xr:uid="{2F3A93AD-A367-4D8D-9313-37924D73C0C0}"/>
  </hyperlink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E7D17-A1CD-4D74-A6B2-146E576ABE2D}">
  <dimension ref="A1:I20"/>
  <sheetViews>
    <sheetView workbookViewId="0">
      <selection activeCell="I1" sqref="I1"/>
    </sheetView>
  </sheetViews>
  <sheetFormatPr baseColWidth="10" defaultRowHeight="14.4" x14ac:dyDescent="0.3"/>
  <cols>
    <col min="1" max="4" width="12.5546875" customWidth="1"/>
  </cols>
  <sheetData>
    <row r="1" spans="1:9" x14ac:dyDescent="0.3">
      <c r="A1" s="202" t="s">
        <v>749</v>
      </c>
      <c r="B1" s="201" t="s">
        <v>750</v>
      </c>
      <c r="C1" s="124"/>
      <c r="D1" s="124"/>
      <c r="I1" s="95" t="s">
        <v>14</v>
      </c>
    </row>
    <row r="2" spans="1:9" x14ac:dyDescent="0.3">
      <c r="A2" s="202"/>
      <c r="B2" s="201"/>
      <c r="C2" s="124"/>
      <c r="D2" s="124"/>
      <c r="I2" s="95"/>
    </row>
    <row r="3" spans="1:9" x14ac:dyDescent="0.3">
      <c r="A3" s="202"/>
      <c r="B3" s="201"/>
      <c r="C3" s="124"/>
      <c r="D3" s="124"/>
      <c r="I3" s="95"/>
    </row>
    <row r="4" spans="1:9" x14ac:dyDescent="0.3">
      <c r="A4" s="125"/>
      <c r="B4" s="126" t="s">
        <v>109</v>
      </c>
      <c r="C4" s="126" t="s">
        <v>110</v>
      </c>
      <c r="D4" s="126" t="s">
        <v>6</v>
      </c>
    </row>
    <row r="5" spans="1:9" x14ac:dyDescent="0.3">
      <c r="A5" s="127">
        <v>2013</v>
      </c>
      <c r="B5" s="128">
        <v>48200</v>
      </c>
      <c r="C5" s="128">
        <v>68959</v>
      </c>
      <c r="D5" s="128">
        <v>117159</v>
      </c>
    </row>
    <row r="6" spans="1:9" x14ac:dyDescent="0.3">
      <c r="A6" s="127">
        <v>2014</v>
      </c>
      <c r="B6" s="128">
        <v>49205</v>
      </c>
      <c r="C6" s="128">
        <v>70709</v>
      </c>
      <c r="D6" s="128">
        <v>119914</v>
      </c>
    </row>
    <row r="7" spans="1:9" x14ac:dyDescent="0.3">
      <c r="A7" s="127">
        <v>2015</v>
      </c>
      <c r="B7" s="128">
        <v>52653</v>
      </c>
      <c r="C7" s="128">
        <v>75276</v>
      </c>
      <c r="D7" s="128">
        <v>127929</v>
      </c>
    </row>
    <row r="8" spans="1:9" x14ac:dyDescent="0.3">
      <c r="A8" s="130">
        <v>2016</v>
      </c>
      <c r="B8" s="131">
        <v>54761</v>
      </c>
      <c r="C8" s="131">
        <v>77260</v>
      </c>
      <c r="D8" s="131">
        <v>132021</v>
      </c>
    </row>
    <row r="9" spans="1:9" x14ac:dyDescent="0.3">
      <c r="A9" s="130">
        <v>2017</v>
      </c>
      <c r="B9" s="131">
        <v>56043</v>
      </c>
      <c r="C9" s="131">
        <v>79544</v>
      </c>
      <c r="D9" s="131">
        <v>135587</v>
      </c>
      <c r="F9" s="131"/>
    </row>
    <row r="10" spans="1:9" x14ac:dyDescent="0.3">
      <c r="A10" s="130">
        <v>2018</v>
      </c>
      <c r="B10" s="131">
        <v>58718</v>
      </c>
      <c r="C10" s="131">
        <v>83286</v>
      </c>
      <c r="D10" s="131">
        <v>142004</v>
      </c>
    </row>
    <row r="11" spans="1:9" x14ac:dyDescent="0.3">
      <c r="A11" s="130">
        <v>2019</v>
      </c>
      <c r="B11" s="132">
        <v>56629</v>
      </c>
      <c r="C11" s="132">
        <v>82103</v>
      </c>
      <c r="D11" s="128">
        <v>138732</v>
      </c>
    </row>
    <row r="12" spans="1:9" x14ac:dyDescent="0.3">
      <c r="A12" s="130">
        <v>2020</v>
      </c>
      <c r="B12" s="132">
        <v>61311</v>
      </c>
      <c r="C12" s="132">
        <v>89473</v>
      </c>
      <c r="D12" s="128">
        <v>150784</v>
      </c>
    </row>
    <row r="13" spans="1:9" x14ac:dyDescent="0.3">
      <c r="A13" s="127">
        <v>2021</v>
      </c>
      <c r="B13" s="132">
        <v>62356</v>
      </c>
      <c r="C13" s="132">
        <v>91732</v>
      </c>
      <c r="D13" s="128">
        <v>154088</v>
      </c>
    </row>
    <row r="14" spans="1:9" x14ac:dyDescent="0.3">
      <c r="A14" s="127">
        <v>2022</v>
      </c>
      <c r="B14" s="132">
        <v>54225</v>
      </c>
      <c r="C14" s="132">
        <v>80729</v>
      </c>
      <c r="D14" s="128">
        <v>134954</v>
      </c>
    </row>
    <row r="15" spans="1:9" x14ac:dyDescent="0.3">
      <c r="A15" s="130">
        <v>2023</v>
      </c>
      <c r="B15" s="132">
        <v>54091</v>
      </c>
      <c r="C15" s="132">
        <v>81889</v>
      </c>
      <c r="D15" s="132">
        <v>135980</v>
      </c>
    </row>
    <row r="16" spans="1:9" x14ac:dyDescent="0.3">
      <c r="A16" s="134" t="s">
        <v>501</v>
      </c>
    </row>
    <row r="19" spans="1:2" x14ac:dyDescent="0.3">
      <c r="A19" s="136"/>
    </row>
    <row r="20" spans="1:2" x14ac:dyDescent="0.3">
      <c r="A20" s="137"/>
      <c r="B20" s="138"/>
    </row>
  </sheetData>
  <hyperlinks>
    <hyperlink ref="I1" location="'Innholdsside '!A1" display="Innhold" xr:uid="{75652CE1-39C7-4B14-9AD0-5EF74F854A12}"/>
  </hyperlink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10287-6042-433A-A733-E81F1723AEC2}">
  <dimension ref="A1:I145"/>
  <sheetViews>
    <sheetView workbookViewId="0">
      <selection activeCell="I1" sqref="I1"/>
    </sheetView>
  </sheetViews>
  <sheetFormatPr baseColWidth="10" defaultRowHeight="14.4" x14ac:dyDescent="0.3"/>
  <cols>
    <col min="1" max="1" width="57.33203125" customWidth="1"/>
    <col min="2" max="3" width="12.109375" customWidth="1"/>
    <col min="5" max="5" width="9.88671875" customWidth="1"/>
  </cols>
  <sheetData>
    <row r="1" spans="1:9" x14ac:dyDescent="0.3">
      <c r="A1" s="205" t="s">
        <v>751</v>
      </c>
      <c r="B1" s="205" t="s">
        <v>752</v>
      </c>
      <c r="C1" s="204"/>
      <c r="I1" s="95" t="s">
        <v>14</v>
      </c>
    </row>
    <row r="2" spans="1:9" x14ac:dyDescent="0.3">
      <c r="A2" s="205"/>
      <c r="B2" s="205"/>
      <c r="C2" s="204"/>
      <c r="I2" s="95"/>
    </row>
    <row r="3" spans="1:9" x14ac:dyDescent="0.3">
      <c r="A3" s="197"/>
      <c r="B3" s="197"/>
      <c r="C3" s="197"/>
    </row>
    <row r="4" spans="1:9" x14ac:dyDescent="0.3">
      <c r="A4" s="156" t="s">
        <v>503</v>
      </c>
      <c r="B4" s="157" t="s">
        <v>95</v>
      </c>
      <c r="C4" s="157" t="s">
        <v>504</v>
      </c>
    </row>
    <row r="5" spans="1:9" x14ac:dyDescent="0.3">
      <c r="A5" s="158" t="s">
        <v>505</v>
      </c>
      <c r="B5" s="159">
        <v>48</v>
      </c>
      <c r="C5" s="160">
        <v>0.71399999999999997</v>
      </c>
      <c r="D5">
        <v>1</v>
      </c>
      <c r="E5" s="149"/>
    </row>
    <row r="6" spans="1:9" x14ac:dyDescent="0.3">
      <c r="A6" s="158" t="s">
        <v>202</v>
      </c>
      <c r="B6" s="159">
        <v>3631</v>
      </c>
      <c r="C6" s="160">
        <v>0.36499999999999999</v>
      </c>
      <c r="D6">
        <v>2</v>
      </c>
    </row>
    <row r="7" spans="1:9" x14ac:dyDescent="0.3">
      <c r="A7" s="158" t="s">
        <v>506</v>
      </c>
      <c r="B7" s="159">
        <v>1768</v>
      </c>
      <c r="C7" s="160">
        <v>0.30099999999999999</v>
      </c>
      <c r="D7">
        <v>3</v>
      </c>
    </row>
    <row r="8" spans="1:9" x14ac:dyDescent="0.3">
      <c r="A8" s="158" t="s">
        <v>507</v>
      </c>
      <c r="B8" s="159">
        <v>149</v>
      </c>
      <c r="C8" s="160">
        <v>0.20200000000000001</v>
      </c>
      <c r="D8">
        <v>4</v>
      </c>
    </row>
    <row r="9" spans="1:9" x14ac:dyDescent="0.3">
      <c r="A9" s="158" t="s">
        <v>508</v>
      </c>
      <c r="B9" s="159">
        <v>1212</v>
      </c>
      <c r="C9" s="160">
        <v>0.184</v>
      </c>
      <c r="D9">
        <v>5</v>
      </c>
    </row>
    <row r="10" spans="1:9" x14ac:dyDescent="0.3">
      <c r="A10" s="158" t="s">
        <v>509</v>
      </c>
      <c r="B10" s="159">
        <v>713</v>
      </c>
      <c r="C10" s="160">
        <v>0.16300000000000001</v>
      </c>
      <c r="D10">
        <v>6</v>
      </c>
    </row>
    <row r="11" spans="1:9" x14ac:dyDescent="0.3">
      <c r="A11" s="158" t="s">
        <v>510</v>
      </c>
      <c r="B11" s="159">
        <v>1341</v>
      </c>
      <c r="C11" s="160">
        <v>0.13500000000000001</v>
      </c>
      <c r="D11">
        <v>7</v>
      </c>
    </row>
    <row r="12" spans="1:9" x14ac:dyDescent="0.3">
      <c r="A12" s="158" t="s">
        <v>511</v>
      </c>
      <c r="B12" s="159">
        <v>2284</v>
      </c>
      <c r="C12" s="160">
        <v>0.123</v>
      </c>
      <c r="D12">
        <v>8</v>
      </c>
    </row>
    <row r="13" spans="1:9" x14ac:dyDescent="0.3">
      <c r="A13" s="158" t="s">
        <v>199</v>
      </c>
      <c r="B13" s="159">
        <v>18495</v>
      </c>
      <c r="C13" s="160">
        <v>7.0999999999999994E-2</v>
      </c>
      <c r="D13">
        <v>9</v>
      </c>
    </row>
    <row r="14" spans="1:9" x14ac:dyDescent="0.3">
      <c r="A14" s="158" t="s">
        <v>512</v>
      </c>
      <c r="B14" s="159">
        <v>8657</v>
      </c>
      <c r="C14" s="160">
        <v>6.7000000000000004E-2</v>
      </c>
      <c r="D14">
        <v>10</v>
      </c>
    </row>
    <row r="15" spans="1:9" x14ac:dyDescent="0.3">
      <c r="A15" s="158" t="s">
        <v>444</v>
      </c>
      <c r="B15" s="159">
        <v>14188</v>
      </c>
      <c r="C15" s="160">
        <v>5.3999999999999999E-2</v>
      </c>
      <c r="D15">
        <v>11</v>
      </c>
    </row>
    <row r="16" spans="1:9" x14ac:dyDescent="0.3">
      <c r="A16" s="158" t="s">
        <v>310</v>
      </c>
      <c r="B16" s="159">
        <v>2170</v>
      </c>
      <c r="C16" s="160">
        <v>4.7E-2</v>
      </c>
      <c r="D16">
        <v>12</v>
      </c>
    </row>
    <row r="17" spans="1:4" x14ac:dyDescent="0.3">
      <c r="A17" s="158" t="s">
        <v>513</v>
      </c>
      <c r="B17" s="159">
        <v>1446</v>
      </c>
      <c r="C17" s="160">
        <v>3.4000000000000002E-2</v>
      </c>
      <c r="D17">
        <v>13</v>
      </c>
    </row>
    <row r="18" spans="1:4" x14ac:dyDescent="0.3">
      <c r="A18" s="158" t="s">
        <v>200</v>
      </c>
      <c r="B18" s="159">
        <v>23981</v>
      </c>
      <c r="C18" s="160">
        <v>1.9E-2</v>
      </c>
      <c r="D18">
        <v>14</v>
      </c>
    </row>
    <row r="19" spans="1:4" x14ac:dyDescent="0.3">
      <c r="A19" s="158" t="s">
        <v>198</v>
      </c>
      <c r="B19" s="159">
        <v>10569</v>
      </c>
      <c r="C19" s="161">
        <v>-5.0000000000000001E-3</v>
      </c>
      <c r="D19">
        <v>1</v>
      </c>
    </row>
    <row r="20" spans="1:4" x14ac:dyDescent="0.3">
      <c r="A20" s="158" t="s">
        <v>303</v>
      </c>
      <c r="B20" s="159">
        <v>6112</v>
      </c>
      <c r="C20" s="161">
        <v>-2.1000000000000001E-2</v>
      </c>
      <c r="D20">
        <v>2</v>
      </c>
    </row>
    <row r="21" spans="1:4" x14ac:dyDescent="0.3">
      <c r="A21" s="158" t="s">
        <v>306</v>
      </c>
      <c r="B21" s="159">
        <v>7031</v>
      </c>
      <c r="C21" s="161">
        <v>-3.4000000000000002E-2</v>
      </c>
      <c r="D21">
        <v>3</v>
      </c>
    </row>
    <row r="22" spans="1:4" x14ac:dyDescent="0.3">
      <c r="A22" s="158" t="s">
        <v>514</v>
      </c>
      <c r="B22" s="159">
        <v>1092</v>
      </c>
      <c r="C22" s="161">
        <v>-3.4000000000000002E-2</v>
      </c>
      <c r="D22">
        <v>4</v>
      </c>
    </row>
    <row r="23" spans="1:4" x14ac:dyDescent="0.3">
      <c r="A23" s="158" t="s">
        <v>308</v>
      </c>
      <c r="B23" s="159">
        <v>5812</v>
      </c>
      <c r="C23" s="161">
        <v>-5.6000000000000001E-2</v>
      </c>
      <c r="D23">
        <v>5</v>
      </c>
    </row>
    <row r="24" spans="1:4" x14ac:dyDescent="0.3">
      <c r="A24" s="158" t="s">
        <v>515</v>
      </c>
      <c r="B24" s="159">
        <v>153</v>
      </c>
      <c r="C24" s="161">
        <v>-6.7000000000000004E-2</v>
      </c>
      <c r="D24">
        <v>6</v>
      </c>
    </row>
    <row r="25" spans="1:4" x14ac:dyDescent="0.3">
      <c r="A25" s="158" t="s">
        <v>302</v>
      </c>
      <c r="B25" s="159">
        <v>4219</v>
      </c>
      <c r="C25" s="161">
        <v>-6.7000000000000004E-2</v>
      </c>
      <c r="D25">
        <v>7</v>
      </c>
    </row>
    <row r="26" spans="1:4" x14ac:dyDescent="0.3">
      <c r="A26" s="158" t="s">
        <v>312</v>
      </c>
      <c r="B26" s="159">
        <v>8308</v>
      </c>
      <c r="C26" s="161">
        <v>-7.9000000000000001E-2</v>
      </c>
      <c r="D26">
        <v>8</v>
      </c>
    </row>
    <row r="27" spans="1:4" x14ac:dyDescent="0.3">
      <c r="A27" s="158" t="s">
        <v>443</v>
      </c>
      <c r="B27" s="159">
        <v>6868</v>
      </c>
      <c r="C27" s="161">
        <v>-0.126</v>
      </c>
      <c r="D27">
        <v>9</v>
      </c>
    </row>
    <row r="28" spans="1:4" x14ac:dyDescent="0.3">
      <c r="A28" s="158" t="s">
        <v>516</v>
      </c>
      <c r="B28" s="159">
        <v>305</v>
      </c>
      <c r="C28" s="161">
        <v>-0.16400000000000001</v>
      </c>
      <c r="D28">
        <v>10</v>
      </c>
    </row>
    <row r="29" spans="1:4" x14ac:dyDescent="0.3">
      <c r="A29" s="158" t="s">
        <v>440</v>
      </c>
      <c r="B29" s="159">
        <v>2964</v>
      </c>
      <c r="C29" s="161">
        <v>-0.187</v>
      </c>
      <c r="D29">
        <v>11</v>
      </c>
    </row>
    <row r="30" spans="1:4" x14ac:dyDescent="0.3">
      <c r="A30" s="158" t="s">
        <v>517</v>
      </c>
      <c r="B30" s="159">
        <v>2178</v>
      </c>
      <c r="C30" s="161">
        <v>-0.188</v>
      </c>
      <c r="D30">
        <v>12</v>
      </c>
    </row>
    <row r="31" spans="1:4" x14ac:dyDescent="0.3">
      <c r="A31" s="158" t="s">
        <v>518</v>
      </c>
      <c r="B31" s="159">
        <v>286</v>
      </c>
      <c r="C31" s="161">
        <v>-0.314</v>
      </c>
      <c r="D31">
        <v>13</v>
      </c>
    </row>
    <row r="32" spans="1:4" x14ac:dyDescent="0.3">
      <c r="A32" s="162"/>
      <c r="B32" s="163"/>
      <c r="C32" s="164"/>
    </row>
    <row r="33" spans="1:3" x14ac:dyDescent="0.3">
      <c r="A33" s="233" t="s">
        <v>519</v>
      </c>
      <c r="B33" s="233"/>
      <c r="C33" s="233"/>
    </row>
    <row r="34" spans="1:3" x14ac:dyDescent="0.3">
      <c r="A34" s="234" t="s">
        <v>726</v>
      </c>
      <c r="B34" s="234"/>
      <c r="C34" s="234"/>
    </row>
    <row r="77" spans="1:5" x14ac:dyDescent="0.3">
      <c r="A77" s="232" t="s">
        <v>502</v>
      </c>
      <c r="B77" s="232"/>
      <c r="C77" s="232"/>
    </row>
    <row r="78" spans="1:5" x14ac:dyDescent="0.3">
      <c r="A78" s="156" t="s">
        <v>503</v>
      </c>
      <c r="B78" s="157" t="s">
        <v>95</v>
      </c>
      <c r="C78" s="157" t="s">
        <v>504</v>
      </c>
    </row>
    <row r="79" spans="1:5" x14ac:dyDescent="0.3">
      <c r="A79" s="158" t="s">
        <v>200</v>
      </c>
      <c r="B79" s="159">
        <v>23981</v>
      </c>
      <c r="C79" s="165">
        <v>1.9E-2</v>
      </c>
      <c r="E79" s="149"/>
    </row>
    <row r="80" spans="1:5" x14ac:dyDescent="0.3">
      <c r="A80" s="158" t="s">
        <v>199</v>
      </c>
      <c r="B80" s="159">
        <v>18495</v>
      </c>
      <c r="C80" s="165">
        <v>7.0999999999999994E-2</v>
      </c>
    </row>
    <row r="81" spans="1:3" x14ac:dyDescent="0.3">
      <c r="A81" s="158" t="s">
        <v>444</v>
      </c>
      <c r="B81" s="159">
        <v>14188</v>
      </c>
      <c r="C81" s="165">
        <v>5.3999999999999999E-2</v>
      </c>
    </row>
    <row r="82" spans="1:3" x14ac:dyDescent="0.3">
      <c r="A82" s="158" t="s">
        <v>198</v>
      </c>
      <c r="B82" s="159">
        <v>10569</v>
      </c>
      <c r="C82" s="165">
        <v>-5.0000000000000001E-3</v>
      </c>
    </row>
    <row r="83" spans="1:3" x14ac:dyDescent="0.3">
      <c r="A83" s="158" t="s">
        <v>512</v>
      </c>
      <c r="B83" s="159">
        <v>8657</v>
      </c>
      <c r="C83" s="165">
        <v>6.7000000000000004E-2</v>
      </c>
    </row>
    <row r="84" spans="1:3" x14ac:dyDescent="0.3">
      <c r="A84" s="158" t="s">
        <v>312</v>
      </c>
      <c r="B84" s="159">
        <v>8308</v>
      </c>
      <c r="C84" s="165">
        <v>-7.9000000000000001E-2</v>
      </c>
    </row>
    <row r="85" spans="1:3" x14ac:dyDescent="0.3">
      <c r="A85" s="158" t="s">
        <v>306</v>
      </c>
      <c r="B85" s="159">
        <v>7031</v>
      </c>
      <c r="C85" s="165">
        <v>-3.4000000000000002E-2</v>
      </c>
    </row>
    <row r="86" spans="1:3" x14ac:dyDescent="0.3">
      <c r="A86" s="158" t="s">
        <v>443</v>
      </c>
      <c r="B86" s="159">
        <v>6868</v>
      </c>
      <c r="C86" s="165">
        <v>-0.126</v>
      </c>
    </row>
    <row r="87" spans="1:3" x14ac:dyDescent="0.3">
      <c r="A87" s="158" t="s">
        <v>308</v>
      </c>
      <c r="B87" s="159">
        <v>5812</v>
      </c>
      <c r="C87" s="165">
        <v>-5.6000000000000001E-2</v>
      </c>
    </row>
    <row r="88" spans="1:3" x14ac:dyDescent="0.3">
      <c r="A88" s="158" t="s">
        <v>303</v>
      </c>
      <c r="B88" s="159">
        <v>6112</v>
      </c>
      <c r="C88" s="165">
        <v>-2.1000000000000001E-2</v>
      </c>
    </row>
    <row r="89" spans="1:3" x14ac:dyDescent="0.3">
      <c r="A89" s="158" t="s">
        <v>302</v>
      </c>
      <c r="B89" s="159">
        <v>4219</v>
      </c>
      <c r="C89" s="165">
        <v>-6.7000000000000004E-2</v>
      </c>
    </row>
    <row r="90" spans="1:3" x14ac:dyDescent="0.3">
      <c r="A90" s="158" t="s">
        <v>202</v>
      </c>
      <c r="B90" s="159">
        <v>3631</v>
      </c>
      <c r="C90" s="165">
        <v>0.36499999999999999</v>
      </c>
    </row>
    <row r="91" spans="1:3" x14ac:dyDescent="0.3">
      <c r="A91" s="158" t="s">
        <v>440</v>
      </c>
      <c r="B91" s="159">
        <v>2964</v>
      </c>
      <c r="C91" s="165">
        <v>-0.187</v>
      </c>
    </row>
    <row r="92" spans="1:3" x14ac:dyDescent="0.3">
      <c r="A92" s="158" t="s">
        <v>511</v>
      </c>
      <c r="B92" s="159">
        <v>2284</v>
      </c>
      <c r="C92" s="165">
        <v>0.123</v>
      </c>
    </row>
    <row r="93" spans="1:3" x14ac:dyDescent="0.3">
      <c r="A93" s="158" t="s">
        <v>517</v>
      </c>
      <c r="B93" s="159">
        <v>2178</v>
      </c>
      <c r="C93" s="165">
        <v>-0.188</v>
      </c>
    </row>
    <row r="94" spans="1:3" x14ac:dyDescent="0.3">
      <c r="A94" s="158" t="s">
        <v>310</v>
      </c>
      <c r="B94" s="159">
        <v>2170</v>
      </c>
      <c r="C94" s="165">
        <v>4.7E-2</v>
      </c>
    </row>
    <row r="95" spans="1:3" x14ac:dyDescent="0.3">
      <c r="A95" s="158" t="s">
        <v>506</v>
      </c>
      <c r="B95" s="159">
        <v>1768</v>
      </c>
      <c r="C95" s="165">
        <v>0.30099999999999999</v>
      </c>
    </row>
    <row r="96" spans="1:3" x14ac:dyDescent="0.3">
      <c r="A96" s="158" t="s">
        <v>513</v>
      </c>
      <c r="B96" s="159">
        <v>1446</v>
      </c>
      <c r="C96" s="165">
        <v>3.4000000000000002E-2</v>
      </c>
    </row>
    <row r="97" spans="1:3" x14ac:dyDescent="0.3">
      <c r="A97" s="158" t="s">
        <v>510</v>
      </c>
      <c r="B97" s="159">
        <v>1341</v>
      </c>
      <c r="C97" s="165">
        <v>0.13500000000000001</v>
      </c>
    </row>
    <row r="98" spans="1:3" x14ac:dyDescent="0.3">
      <c r="A98" s="158" t="s">
        <v>508</v>
      </c>
      <c r="B98" s="159">
        <v>1212</v>
      </c>
      <c r="C98" s="165">
        <v>0.184</v>
      </c>
    </row>
    <row r="99" spans="1:3" x14ac:dyDescent="0.3">
      <c r="A99" s="158" t="s">
        <v>514</v>
      </c>
      <c r="B99" s="159">
        <v>1092</v>
      </c>
      <c r="C99" s="165">
        <v>-3.4000000000000002E-2</v>
      </c>
    </row>
    <row r="100" spans="1:3" x14ac:dyDescent="0.3">
      <c r="A100" s="158" t="s">
        <v>509</v>
      </c>
      <c r="B100" s="159">
        <v>713</v>
      </c>
      <c r="C100" s="165">
        <v>0.16300000000000001</v>
      </c>
    </row>
    <row r="101" spans="1:3" x14ac:dyDescent="0.3">
      <c r="A101" s="158" t="s">
        <v>516</v>
      </c>
      <c r="B101" s="159">
        <v>305</v>
      </c>
      <c r="C101" s="165">
        <v>-0.16400000000000001</v>
      </c>
    </row>
    <row r="102" spans="1:3" x14ac:dyDescent="0.3">
      <c r="A102" s="158" t="s">
        <v>518</v>
      </c>
      <c r="B102" s="159">
        <v>286</v>
      </c>
      <c r="C102" s="165">
        <v>-0.314</v>
      </c>
    </row>
    <row r="103" spans="1:3" x14ac:dyDescent="0.3">
      <c r="A103" s="158" t="s">
        <v>515</v>
      </c>
      <c r="B103" s="159">
        <v>153</v>
      </c>
      <c r="C103" s="165">
        <v>-6.7000000000000004E-2</v>
      </c>
    </row>
    <row r="104" spans="1:3" x14ac:dyDescent="0.3">
      <c r="A104" s="158" t="s">
        <v>507</v>
      </c>
      <c r="B104" s="159">
        <v>149</v>
      </c>
      <c r="C104" s="165">
        <v>0.20200000000000001</v>
      </c>
    </row>
    <row r="105" spans="1:3" x14ac:dyDescent="0.3">
      <c r="A105" s="158" t="s">
        <v>505</v>
      </c>
      <c r="B105" s="159">
        <v>48</v>
      </c>
      <c r="C105" s="165">
        <v>0.71399999999999997</v>
      </c>
    </row>
    <row r="106" spans="1:3" x14ac:dyDescent="0.3">
      <c r="A106" s="162"/>
      <c r="B106" s="163"/>
      <c r="C106" s="164"/>
    </row>
    <row r="107" spans="1:3" x14ac:dyDescent="0.3">
      <c r="A107" s="233" t="s">
        <v>519</v>
      </c>
      <c r="B107" s="233"/>
      <c r="C107" s="233"/>
    </row>
    <row r="108" spans="1:3" x14ac:dyDescent="0.3">
      <c r="A108" s="234" t="s">
        <v>520</v>
      </c>
      <c r="B108" s="234"/>
      <c r="C108" s="234"/>
    </row>
    <row r="114" spans="1:5" x14ac:dyDescent="0.3">
      <c r="A114" s="232" t="s">
        <v>502</v>
      </c>
      <c r="B114" s="232"/>
      <c r="C114" s="232"/>
    </row>
    <row r="115" spans="1:5" x14ac:dyDescent="0.3">
      <c r="A115" s="166" t="s">
        <v>503</v>
      </c>
      <c r="B115" s="187" t="s">
        <v>95</v>
      </c>
      <c r="C115" s="187" t="s">
        <v>504</v>
      </c>
      <c r="D115">
        <v>2022</v>
      </c>
      <c r="E115">
        <v>2023</v>
      </c>
    </row>
    <row r="116" spans="1:5" x14ac:dyDescent="0.3">
      <c r="A116" s="162" t="s">
        <v>513</v>
      </c>
      <c r="B116" s="163">
        <f>E116-D116</f>
        <v>47</v>
      </c>
      <c r="C116" s="164">
        <v>3.4000000000000002E-2</v>
      </c>
      <c r="D116">
        <v>1399</v>
      </c>
      <c r="E116" s="163">
        <v>1446</v>
      </c>
    </row>
    <row r="117" spans="1:5" x14ac:dyDescent="0.3">
      <c r="A117" s="162" t="s">
        <v>516</v>
      </c>
      <c r="B117" s="163">
        <f t="shared" ref="B117:B142" si="0">E117-D117</f>
        <v>-60</v>
      </c>
      <c r="C117" s="164">
        <v>-0.16400000000000001</v>
      </c>
      <c r="D117">
        <v>365</v>
      </c>
      <c r="E117" s="163">
        <v>305</v>
      </c>
    </row>
    <row r="118" spans="1:5" x14ac:dyDescent="0.3">
      <c r="A118" s="162" t="s">
        <v>518</v>
      </c>
      <c r="B118" s="163">
        <f t="shared" si="0"/>
        <v>-131</v>
      </c>
      <c r="C118" s="164">
        <v>-0.314</v>
      </c>
      <c r="D118">
        <v>417</v>
      </c>
      <c r="E118" s="163">
        <v>286</v>
      </c>
    </row>
    <row r="119" spans="1:5" x14ac:dyDescent="0.3">
      <c r="A119" s="162" t="s">
        <v>507</v>
      </c>
      <c r="B119" s="163">
        <f t="shared" si="0"/>
        <v>25</v>
      </c>
      <c r="C119" s="164">
        <v>0.20200000000000001</v>
      </c>
      <c r="D119">
        <v>124</v>
      </c>
      <c r="E119" s="163">
        <v>149</v>
      </c>
    </row>
    <row r="120" spans="1:5" x14ac:dyDescent="0.3">
      <c r="A120" s="162" t="s">
        <v>506</v>
      </c>
      <c r="B120" s="163">
        <f t="shared" si="0"/>
        <v>409</v>
      </c>
      <c r="C120" s="164">
        <v>0.30099999999999999</v>
      </c>
      <c r="D120">
        <v>1359</v>
      </c>
      <c r="E120" s="163">
        <v>1768</v>
      </c>
    </row>
    <row r="121" spans="1:5" x14ac:dyDescent="0.3">
      <c r="A121" s="162" t="s">
        <v>312</v>
      </c>
      <c r="B121" s="163">
        <f t="shared" si="0"/>
        <v>-712</v>
      </c>
      <c r="C121" s="164">
        <v>-7.9000000000000001E-2</v>
      </c>
      <c r="D121">
        <v>9020</v>
      </c>
      <c r="E121" s="163">
        <v>8308</v>
      </c>
    </row>
    <row r="122" spans="1:5" x14ac:dyDescent="0.3">
      <c r="A122" s="162" t="s">
        <v>440</v>
      </c>
      <c r="B122" s="163">
        <f t="shared" si="0"/>
        <v>-682</v>
      </c>
      <c r="C122" s="164">
        <v>-0.187</v>
      </c>
      <c r="D122">
        <v>3646</v>
      </c>
      <c r="E122" s="163">
        <v>2964</v>
      </c>
    </row>
    <row r="123" spans="1:5" x14ac:dyDescent="0.3">
      <c r="A123" s="162" t="s">
        <v>306</v>
      </c>
      <c r="B123" s="163">
        <f t="shared" si="0"/>
        <v>-248</v>
      </c>
      <c r="C123" s="164">
        <v>-3.4000000000000002E-2</v>
      </c>
      <c r="D123">
        <v>7279</v>
      </c>
      <c r="E123" s="163">
        <v>7031</v>
      </c>
    </row>
    <row r="124" spans="1:5" x14ac:dyDescent="0.3">
      <c r="A124" s="162" t="s">
        <v>514</v>
      </c>
      <c r="B124" s="163">
        <f t="shared" si="0"/>
        <v>-39</v>
      </c>
      <c r="C124" s="164">
        <v>-3.4000000000000002E-2</v>
      </c>
      <c r="D124">
        <v>1131</v>
      </c>
      <c r="E124" s="163">
        <v>1092</v>
      </c>
    </row>
    <row r="125" spans="1:5" x14ac:dyDescent="0.3">
      <c r="A125" s="162" t="s">
        <v>509</v>
      </c>
      <c r="B125" s="163">
        <f t="shared" si="0"/>
        <v>100</v>
      </c>
      <c r="C125" s="164">
        <v>0.16300000000000001</v>
      </c>
      <c r="D125">
        <v>613</v>
      </c>
      <c r="E125" s="163">
        <v>713</v>
      </c>
    </row>
    <row r="126" spans="1:5" x14ac:dyDescent="0.3">
      <c r="A126" s="162" t="s">
        <v>515</v>
      </c>
      <c r="B126" s="163">
        <f t="shared" si="0"/>
        <v>-11</v>
      </c>
      <c r="C126" s="164">
        <v>-6.7000000000000004E-2</v>
      </c>
      <c r="D126">
        <v>164</v>
      </c>
      <c r="E126" s="163">
        <v>153</v>
      </c>
    </row>
    <row r="127" spans="1:5" x14ac:dyDescent="0.3">
      <c r="A127" s="162" t="s">
        <v>310</v>
      </c>
      <c r="B127" s="163">
        <f t="shared" si="0"/>
        <v>97</v>
      </c>
      <c r="C127" s="164">
        <v>4.7E-2</v>
      </c>
      <c r="D127">
        <v>2073</v>
      </c>
      <c r="E127" s="163">
        <v>2170</v>
      </c>
    </row>
    <row r="128" spans="1:5" x14ac:dyDescent="0.3">
      <c r="A128" s="162" t="s">
        <v>508</v>
      </c>
      <c r="B128" s="163">
        <f t="shared" si="0"/>
        <v>188</v>
      </c>
      <c r="C128" s="164">
        <v>0.184</v>
      </c>
      <c r="D128">
        <v>1024</v>
      </c>
      <c r="E128" s="163">
        <v>1212</v>
      </c>
    </row>
    <row r="129" spans="1:5" x14ac:dyDescent="0.3">
      <c r="A129" s="162" t="s">
        <v>510</v>
      </c>
      <c r="B129" s="163">
        <f t="shared" si="0"/>
        <v>159</v>
      </c>
      <c r="C129" s="164">
        <v>0.13500000000000001</v>
      </c>
      <c r="D129">
        <v>1182</v>
      </c>
      <c r="E129" s="163">
        <v>1341</v>
      </c>
    </row>
    <row r="130" spans="1:5" x14ac:dyDescent="0.3">
      <c r="A130" s="162" t="s">
        <v>202</v>
      </c>
      <c r="B130" s="163">
        <f t="shared" si="0"/>
        <v>971</v>
      </c>
      <c r="C130" s="164">
        <v>0.36499999999999999</v>
      </c>
      <c r="D130">
        <v>2660</v>
      </c>
      <c r="E130" s="163">
        <v>3631</v>
      </c>
    </row>
    <row r="131" spans="1:5" x14ac:dyDescent="0.3">
      <c r="A131" s="162" t="s">
        <v>302</v>
      </c>
      <c r="B131" s="163">
        <f t="shared" si="0"/>
        <v>-302</v>
      </c>
      <c r="C131" s="164">
        <v>-6.7000000000000004E-2</v>
      </c>
      <c r="D131">
        <v>4521</v>
      </c>
      <c r="E131" s="163">
        <v>4219</v>
      </c>
    </row>
    <row r="132" spans="1:5" x14ac:dyDescent="0.3">
      <c r="A132" s="162" t="s">
        <v>200</v>
      </c>
      <c r="B132" s="163">
        <f t="shared" si="0"/>
        <v>457</v>
      </c>
      <c r="C132" s="164">
        <v>1.9E-2</v>
      </c>
      <c r="D132">
        <v>23524</v>
      </c>
      <c r="E132" s="163">
        <v>23981</v>
      </c>
    </row>
    <row r="133" spans="1:5" x14ac:dyDescent="0.3">
      <c r="A133" s="162" t="s">
        <v>444</v>
      </c>
      <c r="B133" s="163">
        <f t="shared" si="0"/>
        <v>729</v>
      </c>
      <c r="C133" s="164">
        <v>5.3999999999999999E-2</v>
      </c>
      <c r="D133">
        <v>13459</v>
      </c>
      <c r="E133" s="163">
        <v>14188</v>
      </c>
    </row>
    <row r="134" spans="1:5" x14ac:dyDescent="0.3">
      <c r="A134" s="162" t="s">
        <v>511</v>
      </c>
      <c r="B134" s="163">
        <f t="shared" si="0"/>
        <v>251</v>
      </c>
      <c r="C134" s="164">
        <v>0.123</v>
      </c>
      <c r="D134">
        <v>2033</v>
      </c>
      <c r="E134" s="163">
        <v>2284</v>
      </c>
    </row>
    <row r="135" spans="1:5" x14ac:dyDescent="0.3">
      <c r="A135" s="162" t="s">
        <v>505</v>
      </c>
      <c r="B135" s="163">
        <f t="shared" si="0"/>
        <v>20</v>
      </c>
      <c r="C135" s="164">
        <v>0.71399999999999997</v>
      </c>
      <c r="D135">
        <v>28</v>
      </c>
      <c r="E135" s="163">
        <v>48</v>
      </c>
    </row>
    <row r="136" spans="1:5" x14ac:dyDescent="0.3">
      <c r="A136" s="162" t="s">
        <v>303</v>
      </c>
      <c r="B136" s="163">
        <f t="shared" si="0"/>
        <v>-131</v>
      </c>
      <c r="C136" s="164">
        <v>-2.1000000000000001E-2</v>
      </c>
      <c r="D136">
        <v>6243</v>
      </c>
      <c r="E136" s="163">
        <v>6112</v>
      </c>
    </row>
    <row r="137" spans="1:5" x14ac:dyDescent="0.3">
      <c r="A137" s="162" t="s">
        <v>198</v>
      </c>
      <c r="B137" s="163">
        <f t="shared" si="0"/>
        <v>-49</v>
      </c>
      <c r="C137" s="164">
        <v>-5.0000000000000001E-3</v>
      </c>
      <c r="D137">
        <v>10618</v>
      </c>
      <c r="E137" s="163">
        <v>10569</v>
      </c>
    </row>
    <row r="138" spans="1:5" x14ac:dyDescent="0.3">
      <c r="A138" s="162" t="s">
        <v>199</v>
      </c>
      <c r="B138" s="163">
        <f t="shared" si="0"/>
        <v>1229</v>
      </c>
      <c r="C138" s="164">
        <v>7.0999999999999994E-2</v>
      </c>
      <c r="D138">
        <v>17266</v>
      </c>
      <c r="E138" s="163">
        <v>18495</v>
      </c>
    </row>
    <row r="139" spans="1:5" x14ac:dyDescent="0.3">
      <c r="A139" s="162" t="s">
        <v>308</v>
      </c>
      <c r="B139" s="163">
        <f t="shared" si="0"/>
        <v>-343</v>
      </c>
      <c r="C139" s="164">
        <v>-5.6000000000000001E-2</v>
      </c>
      <c r="D139">
        <v>6155</v>
      </c>
      <c r="E139" s="163">
        <v>5812</v>
      </c>
    </row>
    <row r="140" spans="1:5" x14ac:dyDescent="0.3">
      <c r="A140" s="162" t="s">
        <v>512</v>
      </c>
      <c r="B140" s="163">
        <f t="shared" si="0"/>
        <v>542</v>
      </c>
      <c r="C140" s="164">
        <v>6.7000000000000004E-2</v>
      </c>
      <c r="D140">
        <v>8115</v>
      </c>
      <c r="E140" s="163">
        <v>8657</v>
      </c>
    </row>
    <row r="141" spans="1:5" x14ac:dyDescent="0.3">
      <c r="A141" s="162" t="s">
        <v>443</v>
      </c>
      <c r="B141" s="163">
        <f t="shared" si="0"/>
        <v>-987</v>
      </c>
      <c r="C141" s="164">
        <v>-0.126</v>
      </c>
      <c r="D141">
        <v>7855</v>
      </c>
      <c r="E141" s="163">
        <v>6868</v>
      </c>
    </row>
    <row r="142" spans="1:5" x14ac:dyDescent="0.3">
      <c r="A142" s="162" t="s">
        <v>517</v>
      </c>
      <c r="B142" s="163">
        <f t="shared" si="0"/>
        <v>-503</v>
      </c>
      <c r="C142" s="164">
        <v>-0.188</v>
      </c>
      <c r="D142">
        <v>2681</v>
      </c>
      <c r="E142" s="163">
        <v>2178</v>
      </c>
    </row>
    <row r="143" spans="1:5" x14ac:dyDescent="0.3">
      <c r="A143" s="162"/>
      <c r="B143" s="163"/>
      <c r="C143" s="164"/>
    </row>
    <row r="144" spans="1:5" x14ac:dyDescent="0.3">
      <c r="A144" s="233" t="s">
        <v>519</v>
      </c>
      <c r="B144" s="233"/>
      <c r="C144" s="233"/>
    </row>
    <row r="145" spans="1:3" x14ac:dyDescent="0.3">
      <c r="A145" s="234" t="s">
        <v>520</v>
      </c>
      <c r="B145" s="234"/>
      <c r="C145" s="234"/>
    </row>
  </sheetData>
  <mergeCells count="8">
    <mergeCell ref="A114:C114"/>
    <mergeCell ref="A144:C144"/>
    <mergeCell ref="A145:C145"/>
    <mergeCell ref="A33:C33"/>
    <mergeCell ref="A34:C34"/>
    <mergeCell ref="A77:C77"/>
    <mergeCell ref="A107:C107"/>
    <mergeCell ref="A108:C108"/>
  </mergeCells>
  <hyperlinks>
    <hyperlink ref="I1" location="'Innholdsside '!A1" display="Innhold" xr:uid="{1CE8E625-BBEB-4613-A11A-EFC9CFA92579}"/>
  </hyperlink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37BC3-C611-46F3-A139-07D38D3FB3A9}">
  <dimension ref="A1:L89"/>
  <sheetViews>
    <sheetView workbookViewId="0">
      <selection activeCell="G1" sqref="G1"/>
    </sheetView>
  </sheetViews>
  <sheetFormatPr baseColWidth="10" defaultRowHeight="14.4" x14ac:dyDescent="0.3"/>
  <cols>
    <col min="1" max="1" width="26.88671875" customWidth="1"/>
    <col min="2" max="2" width="31.88671875" customWidth="1"/>
  </cols>
  <sheetData>
    <row r="1" spans="1:11" x14ac:dyDescent="0.3">
      <c r="A1" s="36" t="s">
        <v>753</v>
      </c>
      <c r="B1" s="36" t="s">
        <v>708</v>
      </c>
      <c r="G1" s="95" t="s">
        <v>14</v>
      </c>
    </row>
    <row r="2" spans="1:11" x14ac:dyDescent="0.3">
      <c r="A2" s="36"/>
      <c r="B2" s="36"/>
      <c r="G2" s="95"/>
    </row>
    <row r="4" spans="1:11" x14ac:dyDescent="0.3">
      <c r="A4" s="81"/>
      <c r="B4" s="81">
        <v>2014</v>
      </c>
      <c r="C4" s="81">
        <v>2015</v>
      </c>
      <c r="D4" s="81">
        <v>2016</v>
      </c>
      <c r="E4" s="81">
        <v>2017</v>
      </c>
      <c r="F4" s="81">
        <v>2018</v>
      </c>
      <c r="G4" s="81">
        <v>2019</v>
      </c>
      <c r="H4" s="81">
        <v>2020</v>
      </c>
      <c r="I4" s="81">
        <v>2021</v>
      </c>
      <c r="J4" s="81">
        <v>2022</v>
      </c>
      <c r="K4" s="81">
        <v>2023</v>
      </c>
    </row>
    <row r="5" spans="1:11" x14ac:dyDescent="0.3">
      <c r="A5" s="167" t="s">
        <v>521</v>
      </c>
      <c r="B5" s="168">
        <f t="shared" ref="B5:K5" si="0">C66/C67</f>
        <v>1.5464285714285715</v>
      </c>
      <c r="C5" s="168">
        <f t="shared" si="0"/>
        <v>1.6449475427940365</v>
      </c>
      <c r="D5" s="168">
        <f t="shared" si="0"/>
        <v>1.7054274465691788</v>
      </c>
      <c r="E5" s="168">
        <f t="shared" si="0"/>
        <v>1.7046238785369221</v>
      </c>
      <c r="F5" s="168">
        <f t="shared" si="0"/>
        <v>1.9061052057781411</v>
      </c>
      <c r="G5" s="168">
        <f t="shared" si="0"/>
        <v>1.788500506585613</v>
      </c>
      <c r="H5" s="168">
        <f t="shared" si="0"/>
        <v>1.665041067761807</v>
      </c>
      <c r="I5" s="168">
        <f t="shared" si="0"/>
        <v>1.5293031273085447</v>
      </c>
      <c r="J5" s="168">
        <f t="shared" si="0"/>
        <v>1.3692920243872091</v>
      </c>
      <c r="K5" s="168">
        <f t="shared" si="0"/>
        <v>1.0691198408751865</v>
      </c>
    </row>
    <row r="6" spans="1:11" x14ac:dyDescent="0.3">
      <c r="A6" s="79" t="s">
        <v>522</v>
      </c>
      <c r="B6" s="82">
        <f t="shared" ref="B6:K6" si="1">C70/C71</f>
        <v>2.3625336927223719</v>
      </c>
      <c r="C6" s="82">
        <f t="shared" si="1"/>
        <v>2.7343508073435081</v>
      </c>
      <c r="D6" s="82">
        <f t="shared" si="1"/>
        <v>3.1597355512902539</v>
      </c>
      <c r="E6" s="82">
        <f t="shared" si="1"/>
        <v>3.3076923076923075</v>
      </c>
      <c r="F6" s="82">
        <f t="shared" si="1"/>
        <v>3.3672424824056302</v>
      </c>
      <c r="G6" s="82">
        <f t="shared" si="1"/>
        <v>2.5992714025500909</v>
      </c>
      <c r="H6" s="82">
        <f t="shared" si="1"/>
        <v>2.7438433589018976</v>
      </c>
      <c r="I6" s="82">
        <f t="shared" si="1"/>
        <v>2.5986394557823131</v>
      </c>
      <c r="J6" s="82">
        <f t="shared" si="1"/>
        <v>1.99902950310559</v>
      </c>
      <c r="K6" s="82">
        <f t="shared" si="1"/>
        <v>1.6838565022421526</v>
      </c>
    </row>
    <row r="7" spans="1:11" x14ac:dyDescent="0.3">
      <c r="A7" s="79" t="s">
        <v>523</v>
      </c>
      <c r="B7" s="82">
        <f t="shared" ref="B7:K7" si="2">C74/C75</f>
        <v>1.2356101304681504</v>
      </c>
      <c r="C7" s="82">
        <f t="shared" si="2"/>
        <v>1.2238294632660829</v>
      </c>
      <c r="D7" s="82">
        <f t="shared" si="2"/>
        <v>1.354759967453214</v>
      </c>
      <c r="E7" s="82">
        <f t="shared" si="2"/>
        <v>1.3782642089093702</v>
      </c>
      <c r="F7" s="82">
        <f t="shared" si="2"/>
        <v>1.6795732911892534</v>
      </c>
      <c r="G7" s="82">
        <f t="shared" si="2"/>
        <v>1.680977054034049</v>
      </c>
      <c r="H7" s="82">
        <f t="shared" si="2"/>
        <v>1.5657992565055763</v>
      </c>
      <c r="I7" s="82">
        <f t="shared" si="2"/>
        <v>1.4371508379888269</v>
      </c>
      <c r="J7" s="82">
        <f t="shared" si="2"/>
        <v>1.1212454212454213</v>
      </c>
      <c r="K7" s="82">
        <f t="shared" si="2"/>
        <v>0.92210602235845651</v>
      </c>
    </row>
    <row r="8" spans="1:11" x14ac:dyDescent="0.3">
      <c r="A8" s="79" t="s">
        <v>524</v>
      </c>
      <c r="B8" s="82">
        <f t="shared" ref="B8:K8" si="3">C79/C80</f>
        <v>1.4996960486322188</v>
      </c>
      <c r="C8" s="82">
        <f t="shared" si="3"/>
        <v>1.6975857687420584</v>
      </c>
      <c r="D8" s="82">
        <f t="shared" si="3"/>
        <v>1.5266538214515093</v>
      </c>
      <c r="E8" s="82">
        <f t="shared" si="3"/>
        <v>1.524284763805722</v>
      </c>
      <c r="F8" s="82">
        <f t="shared" si="3"/>
        <v>1.8275862068965518</v>
      </c>
      <c r="G8" s="82">
        <f t="shared" si="3"/>
        <v>1.7111255692908263</v>
      </c>
      <c r="H8" s="82">
        <f t="shared" si="3"/>
        <v>1.6226415094339623</v>
      </c>
      <c r="I8" s="82">
        <f t="shared" si="3"/>
        <v>1.4762833008447043</v>
      </c>
      <c r="J8" s="82">
        <f t="shared" si="3"/>
        <v>1.5319822672577581</v>
      </c>
      <c r="K8" s="82">
        <f t="shared" si="3"/>
        <v>1.1409477521263669</v>
      </c>
    </row>
    <row r="9" spans="1:11" x14ac:dyDescent="0.3">
      <c r="A9" s="79" t="s">
        <v>525</v>
      </c>
      <c r="B9" s="82">
        <f t="shared" ref="B9:K9" si="4">C83/C84</f>
        <v>1.6954612005856515</v>
      </c>
      <c r="C9" s="82">
        <f t="shared" si="4"/>
        <v>1.7941386704789135</v>
      </c>
      <c r="D9" s="82">
        <f t="shared" si="4"/>
        <v>1.8075577326801959</v>
      </c>
      <c r="E9" s="82">
        <f t="shared" si="4"/>
        <v>1.6885813148788926</v>
      </c>
      <c r="F9" s="82">
        <f t="shared" si="4"/>
        <v>1.7024178549287043</v>
      </c>
      <c r="G9" s="82">
        <f t="shared" si="4"/>
        <v>1.5719402985074626</v>
      </c>
      <c r="H9" s="82">
        <f t="shared" si="4"/>
        <v>1.4039167686658507</v>
      </c>
      <c r="I9" s="82">
        <f t="shared" si="4"/>
        <v>1.2174177831912303</v>
      </c>
      <c r="J9" s="82">
        <f t="shared" si="4"/>
        <v>1.1723507917174179</v>
      </c>
      <c r="K9" s="82">
        <f t="shared" si="4"/>
        <v>0.77137546468401486</v>
      </c>
    </row>
    <row r="10" spans="1:11" x14ac:dyDescent="0.3">
      <c r="A10" s="79" t="s">
        <v>526</v>
      </c>
      <c r="B10" s="82">
        <f t="shared" ref="B10:K10" si="5">C88/C89</f>
        <v>1.982532751091703</v>
      </c>
      <c r="C10" s="82">
        <f t="shared" si="5"/>
        <v>2.0854700854700856</v>
      </c>
      <c r="D10" s="82">
        <f t="shared" si="5"/>
        <v>2.2167906482465463</v>
      </c>
      <c r="E10" s="82">
        <f t="shared" si="5"/>
        <v>2.393638170974155</v>
      </c>
      <c r="F10" s="82">
        <f t="shared" si="5"/>
        <v>2.5077767612076851</v>
      </c>
      <c r="G10" s="82">
        <f t="shared" si="5"/>
        <v>2.1531986531986531</v>
      </c>
      <c r="H10" s="82">
        <f t="shared" si="5"/>
        <v>1.9553496208930077</v>
      </c>
      <c r="I10" s="82">
        <f t="shared" si="5"/>
        <v>1.6490421455938697</v>
      </c>
      <c r="J10" s="82">
        <f t="shared" si="5"/>
        <v>1.5560747663551402</v>
      </c>
      <c r="K10" s="82">
        <f t="shared" si="5"/>
        <v>1.2616899097621002</v>
      </c>
    </row>
    <row r="12" spans="1:11" x14ac:dyDescent="0.3">
      <c r="A12" s="198" t="s">
        <v>727</v>
      </c>
    </row>
    <row r="13" spans="1:11" x14ac:dyDescent="0.3">
      <c r="A13" s="198" t="s">
        <v>501</v>
      </c>
    </row>
    <row r="65" spans="1:12" x14ac:dyDescent="0.3">
      <c r="C65" s="81">
        <v>2014</v>
      </c>
      <c r="D65" s="81">
        <v>2015</v>
      </c>
      <c r="E65" s="81">
        <v>2016</v>
      </c>
      <c r="F65" s="81">
        <v>2017</v>
      </c>
      <c r="G65" s="81">
        <v>2018</v>
      </c>
      <c r="H65" s="81">
        <v>2019</v>
      </c>
      <c r="I65" s="81">
        <v>2020</v>
      </c>
      <c r="J65" s="81">
        <v>2021</v>
      </c>
      <c r="K65" s="81">
        <v>2022</v>
      </c>
      <c r="L65" s="81">
        <v>2023</v>
      </c>
    </row>
    <row r="66" spans="1:12" x14ac:dyDescent="0.3">
      <c r="A66" s="235" t="s">
        <v>521</v>
      </c>
      <c r="B66" s="81" t="s">
        <v>527</v>
      </c>
      <c r="C66" s="81">
        <v>11258</v>
      </c>
      <c r="D66" s="81">
        <v>11916</v>
      </c>
      <c r="E66" s="81">
        <v>12129</v>
      </c>
      <c r="F66" s="81">
        <v>12350</v>
      </c>
      <c r="G66" s="81">
        <v>13987</v>
      </c>
      <c r="H66" s="81">
        <v>14122</v>
      </c>
      <c r="I66" s="81">
        <v>12974</v>
      </c>
      <c r="J66" s="81">
        <v>12421</v>
      </c>
      <c r="K66" s="81">
        <v>11005</v>
      </c>
      <c r="L66" s="81">
        <v>8600</v>
      </c>
    </row>
    <row r="67" spans="1:12" x14ac:dyDescent="0.3">
      <c r="A67" s="235"/>
      <c r="B67" s="81" t="s">
        <v>528</v>
      </c>
      <c r="C67" s="81">
        <v>7280</v>
      </c>
      <c r="D67" s="81">
        <v>7244</v>
      </c>
      <c r="E67" s="81">
        <v>7112</v>
      </c>
      <c r="F67" s="81">
        <v>7245</v>
      </c>
      <c r="G67" s="81">
        <v>7338</v>
      </c>
      <c r="H67" s="81">
        <v>7896</v>
      </c>
      <c r="I67" s="81">
        <v>7792</v>
      </c>
      <c r="J67" s="81">
        <v>8122</v>
      </c>
      <c r="K67" s="81">
        <v>8037</v>
      </c>
      <c r="L67" s="81">
        <v>8044</v>
      </c>
    </row>
    <row r="69" spans="1:12" x14ac:dyDescent="0.3">
      <c r="C69" s="81">
        <v>2014</v>
      </c>
      <c r="D69" s="81">
        <v>2015</v>
      </c>
      <c r="E69" s="81">
        <v>2016</v>
      </c>
      <c r="F69" s="81">
        <v>2017</v>
      </c>
      <c r="G69" s="81">
        <v>2018</v>
      </c>
      <c r="H69" s="81">
        <v>2019</v>
      </c>
      <c r="I69" s="81">
        <v>2020</v>
      </c>
      <c r="J69" s="81">
        <v>2021</v>
      </c>
      <c r="K69" s="81">
        <v>2022</v>
      </c>
      <c r="L69" s="81">
        <v>2023</v>
      </c>
    </row>
    <row r="70" spans="1:12" x14ac:dyDescent="0.3">
      <c r="A70" s="235" t="s">
        <v>522</v>
      </c>
      <c r="B70" s="81" t="s">
        <v>527</v>
      </c>
      <c r="C70" s="81">
        <v>10518</v>
      </c>
      <c r="D70" s="81">
        <v>12362</v>
      </c>
      <c r="E70" s="81">
        <v>14816</v>
      </c>
      <c r="F70" s="81">
        <v>15738</v>
      </c>
      <c r="G70" s="81">
        <v>15789</v>
      </c>
      <c r="H70" s="81">
        <v>12843</v>
      </c>
      <c r="I70" s="81">
        <v>13593</v>
      </c>
      <c r="J70" s="81">
        <v>13370</v>
      </c>
      <c r="K70" s="81">
        <v>10299</v>
      </c>
      <c r="L70" s="81">
        <v>9012</v>
      </c>
    </row>
    <row r="71" spans="1:12" x14ac:dyDescent="0.3">
      <c r="A71" s="235"/>
      <c r="B71" s="81" t="s">
        <v>528</v>
      </c>
      <c r="C71" s="81">
        <v>4452</v>
      </c>
      <c r="D71" s="81">
        <v>4521</v>
      </c>
      <c r="E71" s="81">
        <v>4689</v>
      </c>
      <c r="F71" s="81">
        <v>4758</v>
      </c>
      <c r="G71" s="81">
        <v>4689</v>
      </c>
      <c r="H71" s="81">
        <v>4941</v>
      </c>
      <c r="I71" s="81">
        <v>4954</v>
      </c>
      <c r="J71" s="81">
        <v>5145</v>
      </c>
      <c r="K71" s="81">
        <v>5152</v>
      </c>
      <c r="L71" s="81">
        <v>5352</v>
      </c>
    </row>
    <row r="73" spans="1:12" x14ac:dyDescent="0.3">
      <c r="C73" s="81">
        <v>2014</v>
      </c>
      <c r="D73" s="81">
        <v>2015</v>
      </c>
      <c r="E73" s="81">
        <v>2016</v>
      </c>
      <c r="F73" s="81">
        <v>2017</v>
      </c>
      <c r="G73" s="81">
        <v>2018</v>
      </c>
      <c r="H73" s="81">
        <v>2019</v>
      </c>
      <c r="I73" s="81">
        <v>2020</v>
      </c>
      <c r="J73" s="81">
        <v>2021</v>
      </c>
      <c r="K73" s="81">
        <v>2022</v>
      </c>
      <c r="L73" s="81">
        <v>2023</v>
      </c>
    </row>
    <row r="74" spans="1:12" x14ac:dyDescent="0.3">
      <c r="A74" s="235" t="s">
        <v>523</v>
      </c>
      <c r="B74" s="81" t="s">
        <v>527</v>
      </c>
      <c r="C74" s="81">
        <v>3220</v>
      </c>
      <c r="D74" s="81">
        <v>3215</v>
      </c>
      <c r="E74" s="81">
        <v>3330</v>
      </c>
      <c r="F74" s="81">
        <v>3589</v>
      </c>
      <c r="G74" s="81">
        <v>4251</v>
      </c>
      <c r="H74" s="81">
        <v>4542</v>
      </c>
      <c r="I74" s="81">
        <v>4212</v>
      </c>
      <c r="J74" s="81">
        <v>4116</v>
      </c>
      <c r="K74" s="81">
        <v>3061</v>
      </c>
      <c r="L74" s="81">
        <v>2557</v>
      </c>
    </row>
    <row r="75" spans="1:12" x14ac:dyDescent="0.3">
      <c r="A75" s="235"/>
      <c r="B75" s="81" t="s">
        <v>528</v>
      </c>
      <c r="C75" s="81">
        <v>2606</v>
      </c>
      <c r="D75" s="81">
        <v>2627</v>
      </c>
      <c r="E75" s="81">
        <v>2458</v>
      </c>
      <c r="F75" s="81">
        <v>2604</v>
      </c>
      <c r="G75" s="81">
        <v>2531</v>
      </c>
      <c r="H75" s="81">
        <v>2702</v>
      </c>
      <c r="I75" s="81">
        <v>2690</v>
      </c>
      <c r="J75" s="81">
        <v>2864</v>
      </c>
      <c r="K75" s="81">
        <v>2730</v>
      </c>
      <c r="L75" s="81">
        <v>2773</v>
      </c>
    </row>
    <row r="78" spans="1:12" x14ac:dyDescent="0.3">
      <c r="C78" s="81">
        <v>2014</v>
      </c>
      <c r="D78" s="81">
        <v>2015</v>
      </c>
      <c r="E78" s="81">
        <v>2016</v>
      </c>
      <c r="F78" s="81">
        <v>2017</v>
      </c>
      <c r="G78" s="81">
        <v>2018</v>
      </c>
      <c r="H78" s="81">
        <v>2019</v>
      </c>
      <c r="I78" s="81">
        <v>2020</v>
      </c>
      <c r="J78" s="81">
        <v>2021</v>
      </c>
      <c r="K78" s="81">
        <v>2022</v>
      </c>
      <c r="L78" s="81">
        <v>2023</v>
      </c>
    </row>
    <row r="79" spans="1:12" x14ac:dyDescent="0.3">
      <c r="A79" s="235" t="s">
        <v>524</v>
      </c>
      <c r="B79" s="81" t="s">
        <v>527</v>
      </c>
      <c r="C79" s="81">
        <v>2467</v>
      </c>
      <c r="D79" s="81">
        <v>2672</v>
      </c>
      <c r="E79" s="81">
        <v>2377</v>
      </c>
      <c r="F79" s="81">
        <v>2291</v>
      </c>
      <c r="G79" s="81">
        <v>2650</v>
      </c>
      <c r="H79" s="81">
        <v>2630</v>
      </c>
      <c r="I79" s="81">
        <v>2494</v>
      </c>
      <c r="J79" s="81">
        <v>2272</v>
      </c>
      <c r="K79" s="81">
        <v>2419</v>
      </c>
      <c r="L79" s="81">
        <v>1878</v>
      </c>
    </row>
    <row r="80" spans="1:12" x14ac:dyDescent="0.3">
      <c r="A80" s="235"/>
      <c r="B80" s="81" t="s">
        <v>528</v>
      </c>
      <c r="C80" s="81">
        <v>1645</v>
      </c>
      <c r="D80" s="81">
        <v>1574</v>
      </c>
      <c r="E80" s="81">
        <v>1557</v>
      </c>
      <c r="F80" s="81">
        <v>1503</v>
      </c>
      <c r="G80" s="81">
        <v>1450</v>
      </c>
      <c r="H80" s="81">
        <v>1537</v>
      </c>
      <c r="I80" s="81">
        <v>1537</v>
      </c>
      <c r="J80" s="81">
        <v>1539</v>
      </c>
      <c r="K80" s="81">
        <v>1579</v>
      </c>
      <c r="L80" s="81">
        <v>1646</v>
      </c>
    </row>
    <row r="82" spans="1:12" x14ac:dyDescent="0.3">
      <c r="C82" s="81">
        <v>2014</v>
      </c>
      <c r="D82" s="81">
        <v>2015</v>
      </c>
      <c r="E82" s="81">
        <v>2016</v>
      </c>
      <c r="F82" s="81">
        <v>2017</v>
      </c>
      <c r="G82" s="81">
        <v>2018</v>
      </c>
      <c r="H82" s="81">
        <v>2019</v>
      </c>
      <c r="I82" s="81">
        <v>2020</v>
      </c>
      <c r="J82" s="81">
        <v>2021</v>
      </c>
      <c r="K82" s="81">
        <v>2022</v>
      </c>
      <c r="L82" s="81">
        <v>2023</v>
      </c>
    </row>
    <row r="83" spans="1:12" x14ac:dyDescent="0.3">
      <c r="A83" s="236" t="s">
        <v>525</v>
      </c>
      <c r="B83" s="81" t="s">
        <v>527</v>
      </c>
      <c r="C83" s="81">
        <v>2316</v>
      </c>
      <c r="D83" s="81">
        <v>2510</v>
      </c>
      <c r="E83" s="81">
        <v>2583</v>
      </c>
      <c r="F83" s="81">
        <v>2440</v>
      </c>
      <c r="G83" s="81">
        <v>2746</v>
      </c>
      <c r="H83" s="81">
        <v>2633</v>
      </c>
      <c r="I83" s="81">
        <v>2294</v>
      </c>
      <c r="J83" s="81">
        <v>1999</v>
      </c>
      <c r="K83" s="81">
        <v>1925</v>
      </c>
      <c r="L83" s="81">
        <v>1245</v>
      </c>
    </row>
    <row r="84" spans="1:12" x14ac:dyDescent="0.3">
      <c r="A84" s="236"/>
      <c r="B84" s="81" t="s">
        <v>528</v>
      </c>
      <c r="C84" s="81">
        <v>1366</v>
      </c>
      <c r="D84" s="81">
        <v>1399</v>
      </c>
      <c r="E84" s="81">
        <v>1429</v>
      </c>
      <c r="F84" s="81">
        <v>1445</v>
      </c>
      <c r="G84" s="81">
        <v>1613</v>
      </c>
      <c r="H84" s="81">
        <v>1675</v>
      </c>
      <c r="I84" s="81">
        <v>1634</v>
      </c>
      <c r="J84" s="81">
        <v>1642</v>
      </c>
      <c r="K84" s="81">
        <v>1642</v>
      </c>
      <c r="L84" s="81">
        <v>1614</v>
      </c>
    </row>
    <row r="87" spans="1:12" x14ac:dyDescent="0.3">
      <c r="C87" s="81">
        <v>2014</v>
      </c>
      <c r="D87" s="81">
        <v>2015</v>
      </c>
      <c r="E87" s="81">
        <v>2016</v>
      </c>
      <c r="F87" s="81">
        <v>2017</v>
      </c>
      <c r="G87" s="81">
        <v>2018</v>
      </c>
      <c r="H87" s="81">
        <v>2019</v>
      </c>
      <c r="I87" s="81">
        <v>2020</v>
      </c>
      <c r="J87" s="81">
        <v>2021</v>
      </c>
      <c r="K87" s="81">
        <v>2022</v>
      </c>
      <c r="L87" s="81">
        <v>2023</v>
      </c>
    </row>
    <row r="88" spans="1:12" x14ac:dyDescent="0.3">
      <c r="A88" s="235" t="s">
        <v>526</v>
      </c>
      <c r="B88" s="81" t="s">
        <v>527</v>
      </c>
      <c r="C88" s="81">
        <v>1816</v>
      </c>
      <c r="D88" s="81">
        <v>1952</v>
      </c>
      <c r="E88" s="81">
        <v>2086</v>
      </c>
      <c r="F88" s="81">
        <v>2408</v>
      </c>
      <c r="G88" s="81">
        <v>2741</v>
      </c>
      <c r="H88" s="81">
        <v>2558</v>
      </c>
      <c r="I88" s="81">
        <v>2321</v>
      </c>
      <c r="J88" s="81">
        <v>2152</v>
      </c>
      <c r="K88" s="81">
        <v>1998</v>
      </c>
      <c r="L88" s="81">
        <v>1538</v>
      </c>
    </row>
    <row r="89" spans="1:12" x14ac:dyDescent="0.3">
      <c r="A89" s="235"/>
      <c r="B89" s="81" t="s">
        <v>528</v>
      </c>
      <c r="C89" s="81">
        <v>916</v>
      </c>
      <c r="D89" s="81">
        <v>936</v>
      </c>
      <c r="E89" s="81">
        <v>941</v>
      </c>
      <c r="F89" s="81">
        <v>1006</v>
      </c>
      <c r="G89" s="81">
        <v>1093</v>
      </c>
      <c r="H89" s="81">
        <v>1188</v>
      </c>
      <c r="I89" s="81">
        <v>1187</v>
      </c>
      <c r="J89" s="81">
        <v>1305</v>
      </c>
      <c r="K89" s="81">
        <v>1284</v>
      </c>
      <c r="L89" s="81">
        <v>1219</v>
      </c>
    </row>
  </sheetData>
  <mergeCells count="6">
    <mergeCell ref="A88:A89"/>
    <mergeCell ref="A66:A67"/>
    <mergeCell ref="A70:A71"/>
    <mergeCell ref="A74:A75"/>
    <mergeCell ref="A79:A80"/>
    <mergeCell ref="A83:A84"/>
  </mergeCells>
  <hyperlinks>
    <hyperlink ref="G1" location="'Innholdsside '!A1" display="Innhold" xr:uid="{178588CA-EF41-4AFA-9D79-BB4034BFF2EE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55515-291A-4E3A-B46D-797F4052B853}">
  <dimension ref="A1:I12"/>
  <sheetViews>
    <sheetView workbookViewId="0"/>
  </sheetViews>
  <sheetFormatPr baseColWidth="10" defaultColWidth="11.44140625" defaultRowHeight="14.4" x14ac:dyDescent="0.3"/>
  <cols>
    <col min="1" max="1" width="9.5546875" customWidth="1"/>
    <col min="2" max="2" width="12.5546875" bestFit="1" customWidth="1"/>
    <col min="4" max="4" width="12.5546875" bestFit="1" customWidth="1"/>
    <col min="6" max="6" width="12.5546875" bestFit="1" customWidth="1"/>
    <col min="8" max="8" width="12.5546875" bestFit="1" customWidth="1"/>
  </cols>
  <sheetData>
    <row r="1" spans="1:9" x14ac:dyDescent="0.3">
      <c r="A1" s="56" t="s">
        <v>91</v>
      </c>
      <c r="B1" s="36" t="s">
        <v>92</v>
      </c>
    </row>
    <row r="3" spans="1:9" x14ac:dyDescent="0.3">
      <c r="B3" s="224" t="s">
        <v>3</v>
      </c>
      <c r="C3" s="224"/>
      <c r="D3" s="224" t="s">
        <v>4</v>
      </c>
      <c r="E3" s="224"/>
      <c r="F3" s="224" t="s">
        <v>51</v>
      </c>
      <c r="G3" s="224"/>
      <c r="H3" s="224" t="s">
        <v>6</v>
      </c>
      <c r="I3" s="224"/>
    </row>
    <row r="4" spans="1:9" x14ac:dyDescent="0.3">
      <c r="B4" s="43" t="s">
        <v>36</v>
      </c>
      <c r="C4" s="43" t="s">
        <v>35</v>
      </c>
      <c r="D4" s="43" t="s">
        <v>36</v>
      </c>
      <c r="E4" s="43" t="s">
        <v>35</v>
      </c>
      <c r="F4" s="43" t="s">
        <v>36</v>
      </c>
      <c r="G4" s="43" t="s">
        <v>35</v>
      </c>
      <c r="H4" s="43" t="s">
        <v>36</v>
      </c>
      <c r="I4" s="43" t="s">
        <v>35</v>
      </c>
    </row>
    <row r="5" spans="1:9" x14ac:dyDescent="0.3">
      <c r="A5">
        <v>2019</v>
      </c>
      <c r="B5" s="3">
        <v>38848</v>
      </c>
      <c r="C5" s="3">
        <v>22178</v>
      </c>
      <c r="D5" s="3">
        <v>13061</v>
      </c>
      <c r="E5" s="3">
        <v>9587</v>
      </c>
      <c r="F5" s="3">
        <v>37955</v>
      </c>
      <c r="G5" s="3">
        <v>16957</v>
      </c>
      <c r="H5" s="3">
        <f>SUM(B5,D5,F5)</f>
        <v>89864</v>
      </c>
      <c r="I5" s="3">
        <f>SUM(C5,E5,G5)</f>
        <v>48722</v>
      </c>
    </row>
    <row r="6" spans="1:9" x14ac:dyDescent="0.3">
      <c r="A6">
        <v>2020</v>
      </c>
      <c r="B6" s="3">
        <v>38604</v>
      </c>
      <c r="C6" s="3">
        <v>23090</v>
      </c>
      <c r="D6" s="3">
        <v>13576</v>
      </c>
      <c r="E6" s="3">
        <v>9731</v>
      </c>
      <c r="F6" s="3">
        <v>39161</v>
      </c>
      <c r="G6" s="3">
        <v>16126</v>
      </c>
      <c r="H6" s="3">
        <f t="shared" ref="H6:H7" si="0">SUM(B6,D6,F6)</f>
        <v>91341</v>
      </c>
      <c r="I6" s="3">
        <f>SUM(C6,E6,G6)</f>
        <v>48947</v>
      </c>
    </row>
    <row r="7" spans="1:9" x14ac:dyDescent="0.3">
      <c r="A7">
        <v>2021</v>
      </c>
      <c r="B7" s="3">
        <v>39582</v>
      </c>
      <c r="C7" s="3">
        <v>23745</v>
      </c>
      <c r="D7" s="3">
        <v>14020</v>
      </c>
      <c r="E7" s="3">
        <v>10187</v>
      </c>
      <c r="F7" s="3">
        <v>40639</v>
      </c>
      <c r="G7" s="3">
        <v>17994</v>
      </c>
      <c r="H7" s="3">
        <f t="shared" si="0"/>
        <v>94241</v>
      </c>
      <c r="I7" s="3">
        <f>SUM(C7,E7,G7)</f>
        <v>51926</v>
      </c>
    </row>
    <row r="8" spans="1:9" x14ac:dyDescent="0.3">
      <c r="A8" s="42" t="s">
        <v>52</v>
      </c>
      <c r="B8">
        <f t="shared" ref="B8:I8" si="1">B7-B5</f>
        <v>734</v>
      </c>
      <c r="C8">
        <f t="shared" si="1"/>
        <v>1567</v>
      </c>
      <c r="D8">
        <f t="shared" si="1"/>
        <v>959</v>
      </c>
      <c r="E8">
        <f t="shared" si="1"/>
        <v>600</v>
      </c>
      <c r="F8">
        <f t="shared" si="1"/>
        <v>2684</v>
      </c>
      <c r="G8">
        <f t="shared" si="1"/>
        <v>1037</v>
      </c>
      <c r="H8">
        <f t="shared" si="1"/>
        <v>4377</v>
      </c>
      <c r="I8">
        <f t="shared" si="1"/>
        <v>3204</v>
      </c>
    </row>
    <row r="10" spans="1:9" x14ac:dyDescent="0.3">
      <c r="A10" s="12" t="s">
        <v>50</v>
      </c>
    </row>
    <row r="11" spans="1:9" x14ac:dyDescent="0.3">
      <c r="A11" s="12"/>
    </row>
    <row r="12" spans="1:9" x14ac:dyDescent="0.3">
      <c r="A12" s="95" t="s">
        <v>14</v>
      </c>
    </row>
  </sheetData>
  <mergeCells count="4">
    <mergeCell ref="B3:C3"/>
    <mergeCell ref="D3:E3"/>
    <mergeCell ref="F3:G3"/>
    <mergeCell ref="H3:I3"/>
  </mergeCells>
  <hyperlinks>
    <hyperlink ref="A12" location="'Innholdsside '!A1" display="Innhold" xr:uid="{4028F185-2804-458B-9B41-8B9B80F464A7}"/>
  </hyperlinks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49F35-2DD4-4DA1-AB17-AA1CAFC93DC3}">
  <dimension ref="A1:I99"/>
  <sheetViews>
    <sheetView workbookViewId="0">
      <selection activeCell="I1" sqref="I1"/>
    </sheetView>
  </sheetViews>
  <sheetFormatPr baseColWidth="10" defaultColWidth="8.88671875" defaultRowHeight="14.4" x14ac:dyDescent="0.3"/>
  <cols>
    <col min="1" max="1" width="19.6640625" customWidth="1"/>
    <col min="2" max="2" width="9.109375" customWidth="1"/>
    <col min="3" max="7" width="15.77734375" customWidth="1"/>
    <col min="8" max="8" width="14.109375" customWidth="1"/>
  </cols>
  <sheetData>
    <row r="1" spans="1:9" x14ac:dyDescent="0.3">
      <c r="A1" s="47" t="s">
        <v>754</v>
      </c>
      <c r="B1" s="36" t="s">
        <v>755</v>
      </c>
      <c r="I1" s="95" t="s">
        <v>14</v>
      </c>
    </row>
    <row r="2" spans="1:9" x14ac:dyDescent="0.3">
      <c r="A2" s="47"/>
      <c r="B2" s="36"/>
      <c r="I2" s="95"/>
    </row>
    <row r="4" spans="1:9" x14ac:dyDescent="0.3">
      <c r="C4" s="47" t="s">
        <v>529</v>
      </c>
    </row>
    <row r="5" spans="1:9" x14ac:dyDescent="0.3">
      <c r="C5" s="47" t="s">
        <v>530</v>
      </c>
      <c r="D5" s="47" t="s">
        <v>531</v>
      </c>
      <c r="E5" s="47" t="s">
        <v>532</v>
      </c>
      <c r="F5" s="47" t="s">
        <v>533</v>
      </c>
      <c r="H5" s="47" t="s">
        <v>534</v>
      </c>
    </row>
    <row r="6" spans="1:9" x14ac:dyDescent="0.3">
      <c r="A6" s="144" t="s">
        <v>108</v>
      </c>
      <c r="B6" s="144" t="s">
        <v>535</v>
      </c>
      <c r="C6" s="5">
        <v>27540</v>
      </c>
      <c r="D6" s="5">
        <v>21307</v>
      </c>
      <c r="E6" s="5">
        <v>5732</v>
      </c>
      <c r="F6" s="5">
        <v>501</v>
      </c>
      <c r="H6" s="37">
        <f>SUM(E6/C6)*100</f>
        <v>20.813362381989833</v>
      </c>
    </row>
    <row r="7" spans="1:9" x14ac:dyDescent="0.3">
      <c r="A7" s="144" t="s">
        <v>108</v>
      </c>
      <c r="B7" s="144" t="s">
        <v>536</v>
      </c>
      <c r="C7" s="5">
        <v>26763</v>
      </c>
      <c r="D7" s="5">
        <v>19835</v>
      </c>
      <c r="E7" s="5">
        <v>6323</v>
      </c>
      <c r="F7" s="5">
        <v>605</v>
      </c>
      <c r="H7" s="37">
        <f t="shared" ref="H7:H33" si="0">SUM(E7/C7)*100</f>
        <v>23.625901431080223</v>
      </c>
    </row>
    <row r="8" spans="1:9" x14ac:dyDescent="0.3">
      <c r="A8" s="144" t="s">
        <v>108</v>
      </c>
      <c r="B8" s="144" t="s">
        <v>537</v>
      </c>
      <c r="C8" s="5">
        <v>31702</v>
      </c>
      <c r="D8" s="5">
        <v>24061</v>
      </c>
      <c r="E8" s="5">
        <v>7045</v>
      </c>
      <c r="F8" s="5">
        <v>596</v>
      </c>
      <c r="H8" s="37">
        <f t="shared" si="0"/>
        <v>22.222572708346476</v>
      </c>
    </row>
    <row r="9" spans="1:9" x14ac:dyDescent="0.3">
      <c r="A9" s="144" t="s">
        <v>108</v>
      </c>
      <c r="B9" s="144" t="s">
        <v>538</v>
      </c>
      <c r="C9" s="5">
        <v>31812</v>
      </c>
      <c r="D9" s="5">
        <v>23955</v>
      </c>
      <c r="E9" s="5">
        <v>7213</v>
      </c>
      <c r="F9" s="5">
        <v>644</v>
      </c>
      <c r="H9" s="37">
        <f t="shared" si="0"/>
        <v>22.673833773418835</v>
      </c>
    </row>
    <row r="10" spans="1:9" x14ac:dyDescent="0.3">
      <c r="A10" s="144" t="s">
        <v>108</v>
      </c>
      <c r="B10" s="144" t="s">
        <v>539</v>
      </c>
      <c r="C10" s="5">
        <v>30083</v>
      </c>
      <c r="D10" s="5">
        <v>22541</v>
      </c>
      <c r="E10" s="5">
        <v>6916</v>
      </c>
      <c r="F10" s="5">
        <v>626</v>
      </c>
      <c r="H10" s="37">
        <f t="shared" si="0"/>
        <v>22.989728418043413</v>
      </c>
    </row>
    <row r="11" spans="1:9" x14ac:dyDescent="0.3">
      <c r="A11" s="144" t="s">
        <v>108</v>
      </c>
      <c r="B11" s="144" t="s">
        <v>540</v>
      </c>
      <c r="C11" s="5">
        <v>30644</v>
      </c>
      <c r="D11" s="5">
        <v>22607</v>
      </c>
      <c r="E11" s="5">
        <v>7341</v>
      </c>
      <c r="F11" s="5">
        <v>696</v>
      </c>
      <c r="H11" s="37">
        <f t="shared" si="0"/>
        <v>23.955749902101552</v>
      </c>
    </row>
    <row r="12" spans="1:9" x14ac:dyDescent="0.3">
      <c r="A12" s="144" t="s">
        <v>108</v>
      </c>
      <c r="B12" s="144" t="s">
        <v>541</v>
      </c>
      <c r="C12" s="5">
        <v>31324</v>
      </c>
      <c r="D12" s="5">
        <v>23454</v>
      </c>
      <c r="E12" s="5">
        <v>7212</v>
      </c>
      <c r="F12" s="5">
        <v>658</v>
      </c>
      <c r="H12" s="37">
        <f t="shared" si="0"/>
        <v>23.023879453454221</v>
      </c>
    </row>
    <row r="13" spans="1:9" x14ac:dyDescent="0.3">
      <c r="A13" s="144" t="s">
        <v>108</v>
      </c>
      <c r="B13" s="144" t="s">
        <v>542</v>
      </c>
      <c r="C13" s="5">
        <v>31948</v>
      </c>
      <c r="D13" s="5">
        <v>23975</v>
      </c>
      <c r="E13" s="5">
        <v>7205</v>
      </c>
      <c r="F13" s="5">
        <v>768</v>
      </c>
      <c r="H13" s="37">
        <f t="shared" si="0"/>
        <v>22.552272442719421</v>
      </c>
    </row>
    <row r="14" spans="1:9" x14ac:dyDescent="0.3">
      <c r="A14" s="144" t="s">
        <v>108</v>
      </c>
      <c r="B14" s="144" t="s">
        <v>543</v>
      </c>
      <c r="C14" s="5">
        <v>30399</v>
      </c>
      <c r="D14" s="5">
        <v>22910</v>
      </c>
      <c r="E14" s="5">
        <v>6749</v>
      </c>
      <c r="F14" s="5">
        <v>740</v>
      </c>
      <c r="H14" s="37">
        <f t="shared" si="0"/>
        <v>22.201388203559329</v>
      </c>
    </row>
    <row r="15" spans="1:9" x14ac:dyDescent="0.3">
      <c r="A15" s="144" t="s">
        <v>108</v>
      </c>
      <c r="B15" s="144" t="s">
        <v>544</v>
      </c>
      <c r="C15" s="5">
        <v>30601</v>
      </c>
      <c r="D15" s="5">
        <v>23161</v>
      </c>
      <c r="E15" s="5">
        <v>6726</v>
      </c>
      <c r="F15" s="5">
        <v>714</v>
      </c>
      <c r="H15" s="37">
        <f t="shared" si="0"/>
        <v>21.979673866867095</v>
      </c>
    </row>
    <row r="16" spans="1:9" x14ac:dyDescent="0.3">
      <c r="A16" s="144" t="s">
        <v>108</v>
      </c>
      <c r="B16" s="144" t="s">
        <v>545</v>
      </c>
      <c r="C16" s="5">
        <v>32160</v>
      </c>
      <c r="D16" s="5">
        <v>23799</v>
      </c>
      <c r="E16" s="5">
        <v>7605</v>
      </c>
      <c r="F16" s="5">
        <v>756</v>
      </c>
      <c r="H16" s="37">
        <f t="shared" si="0"/>
        <v>23.647388059701495</v>
      </c>
    </row>
    <row r="17" spans="1:8" x14ac:dyDescent="0.3">
      <c r="A17" s="144" t="s">
        <v>108</v>
      </c>
      <c r="B17" s="144" t="s">
        <v>546</v>
      </c>
      <c r="C17" s="5">
        <v>32161</v>
      </c>
      <c r="D17" s="5">
        <v>23475</v>
      </c>
      <c r="E17" s="5">
        <v>7848</v>
      </c>
      <c r="F17" s="5">
        <v>838</v>
      </c>
      <c r="H17" s="37">
        <f t="shared" si="0"/>
        <v>24.402226298933492</v>
      </c>
    </row>
    <row r="18" spans="1:8" x14ac:dyDescent="0.3">
      <c r="A18" s="144" t="s">
        <v>108</v>
      </c>
      <c r="B18" s="144" t="s">
        <v>547</v>
      </c>
      <c r="C18" s="5">
        <v>33626</v>
      </c>
      <c r="D18" s="5">
        <v>24346</v>
      </c>
      <c r="E18" s="5">
        <v>8398</v>
      </c>
      <c r="F18" s="5">
        <v>882</v>
      </c>
      <c r="H18" s="37">
        <f t="shared" si="0"/>
        <v>24.974721941354904</v>
      </c>
    </row>
    <row r="19" spans="1:8" x14ac:dyDescent="0.3">
      <c r="A19" s="144" t="s">
        <v>108</v>
      </c>
      <c r="B19" s="144" t="s">
        <v>548</v>
      </c>
      <c r="C19" s="5">
        <v>35487</v>
      </c>
      <c r="D19" s="5">
        <v>24082</v>
      </c>
      <c r="E19" s="5">
        <v>10425</v>
      </c>
      <c r="F19" s="5">
        <v>980</v>
      </c>
      <c r="H19" s="37">
        <f t="shared" si="0"/>
        <v>29.37695494124609</v>
      </c>
    </row>
    <row r="20" spans="1:8" x14ac:dyDescent="0.3">
      <c r="A20" s="144" t="s">
        <v>108</v>
      </c>
      <c r="B20" s="144" t="s">
        <v>549</v>
      </c>
      <c r="C20" s="5">
        <v>35330</v>
      </c>
      <c r="D20" s="5">
        <v>24660</v>
      </c>
      <c r="E20" s="5">
        <v>9439</v>
      </c>
      <c r="F20" s="5">
        <v>1231</v>
      </c>
      <c r="H20" s="37">
        <f t="shared" si="0"/>
        <v>26.716671384092837</v>
      </c>
    </row>
    <row r="21" spans="1:8" x14ac:dyDescent="0.3">
      <c r="A21" s="144" t="s">
        <v>108</v>
      </c>
      <c r="B21" s="144" t="s">
        <v>550</v>
      </c>
      <c r="C21" s="5">
        <v>35203</v>
      </c>
      <c r="D21" s="5">
        <v>24264</v>
      </c>
      <c r="E21" s="5">
        <v>9855</v>
      </c>
      <c r="F21" s="5">
        <v>1084</v>
      </c>
      <c r="H21" s="37">
        <f t="shared" si="0"/>
        <v>27.99477317274096</v>
      </c>
    </row>
    <row r="22" spans="1:8" x14ac:dyDescent="0.3">
      <c r="A22" s="144" t="s">
        <v>108</v>
      </c>
      <c r="B22" s="144" t="s">
        <v>551</v>
      </c>
      <c r="C22" s="5">
        <v>38004</v>
      </c>
      <c r="D22" s="5">
        <v>25986</v>
      </c>
      <c r="E22" s="5">
        <v>10816</v>
      </c>
      <c r="F22" s="5">
        <v>1202</v>
      </c>
      <c r="H22" s="37">
        <f t="shared" si="0"/>
        <v>28.46016208820124</v>
      </c>
    </row>
    <row r="23" spans="1:8" x14ac:dyDescent="0.3">
      <c r="A23" s="144" t="s">
        <v>108</v>
      </c>
      <c r="B23" s="144" t="s">
        <v>552</v>
      </c>
      <c r="C23" s="5">
        <v>40568</v>
      </c>
      <c r="D23" s="5">
        <v>27224</v>
      </c>
      <c r="E23" s="5">
        <v>12046</v>
      </c>
      <c r="F23" s="5">
        <v>1298</v>
      </c>
      <c r="H23" s="37">
        <f t="shared" si="0"/>
        <v>29.693354367974756</v>
      </c>
    </row>
    <row r="24" spans="1:8" x14ac:dyDescent="0.3">
      <c r="A24" s="144" t="s">
        <v>108</v>
      </c>
      <c r="B24" s="144" t="s">
        <v>553</v>
      </c>
      <c r="C24" s="5">
        <v>40486</v>
      </c>
      <c r="D24" s="5">
        <v>27281</v>
      </c>
      <c r="E24" s="5">
        <v>11797</v>
      </c>
      <c r="F24" s="5">
        <v>1408</v>
      </c>
      <c r="H24" s="37">
        <f t="shared" si="0"/>
        <v>29.138467618436003</v>
      </c>
    </row>
    <row r="25" spans="1:8" x14ac:dyDescent="0.3">
      <c r="A25" s="144" t="s">
        <v>108</v>
      </c>
      <c r="B25" s="144" t="s">
        <v>554</v>
      </c>
      <c r="C25" s="5">
        <v>42127</v>
      </c>
      <c r="D25" s="5">
        <v>28709</v>
      </c>
      <c r="E25" s="5">
        <v>11869</v>
      </c>
      <c r="F25" s="5">
        <v>1549</v>
      </c>
      <c r="H25" s="37">
        <f t="shared" si="0"/>
        <v>28.174330002136401</v>
      </c>
    </row>
    <row r="26" spans="1:8" x14ac:dyDescent="0.3">
      <c r="A26" s="144" t="s">
        <v>108</v>
      </c>
      <c r="B26" s="144" t="s">
        <v>555</v>
      </c>
      <c r="C26" s="5">
        <v>45013</v>
      </c>
      <c r="D26" s="5">
        <v>30402</v>
      </c>
      <c r="E26" s="5">
        <v>13169</v>
      </c>
      <c r="F26" s="5">
        <v>1442</v>
      </c>
      <c r="H26" s="37">
        <f t="shared" si="0"/>
        <v>29.255992713216184</v>
      </c>
    </row>
    <row r="27" spans="1:8" x14ac:dyDescent="0.3">
      <c r="A27" s="144" t="s">
        <v>108</v>
      </c>
      <c r="B27" s="144" t="s">
        <v>556</v>
      </c>
      <c r="C27" s="5">
        <v>45800</v>
      </c>
      <c r="D27" s="5">
        <v>31074</v>
      </c>
      <c r="E27" s="5">
        <v>13319</v>
      </c>
      <c r="F27" s="5">
        <v>1407</v>
      </c>
      <c r="H27" s="37">
        <f t="shared" si="0"/>
        <v>29.080786026200872</v>
      </c>
    </row>
    <row r="28" spans="1:8" x14ac:dyDescent="0.3">
      <c r="A28" s="144" t="s">
        <v>108</v>
      </c>
      <c r="B28" s="144" t="s">
        <v>557</v>
      </c>
      <c r="C28" s="5">
        <v>46681</v>
      </c>
      <c r="D28" s="5">
        <v>31628</v>
      </c>
      <c r="E28" s="5">
        <v>13685</v>
      </c>
      <c r="F28" s="5">
        <v>1368</v>
      </c>
      <c r="H28" s="37">
        <f t="shared" si="0"/>
        <v>29.315995801289603</v>
      </c>
    </row>
    <row r="29" spans="1:8" x14ac:dyDescent="0.3">
      <c r="A29" s="144" t="s">
        <v>108</v>
      </c>
      <c r="B29" s="144" t="s">
        <v>558</v>
      </c>
      <c r="C29" s="5">
        <v>51000</v>
      </c>
      <c r="D29" s="5">
        <v>34176</v>
      </c>
      <c r="E29" s="5">
        <v>15335</v>
      </c>
      <c r="F29" s="5">
        <v>1489</v>
      </c>
      <c r="H29" s="37">
        <f t="shared" si="0"/>
        <v>30.06862745098039</v>
      </c>
    </row>
    <row r="30" spans="1:8" x14ac:dyDescent="0.3">
      <c r="A30" s="144" t="s">
        <v>108</v>
      </c>
      <c r="B30" s="144" t="s">
        <v>559</v>
      </c>
      <c r="C30" s="5">
        <v>52094</v>
      </c>
      <c r="D30" s="5">
        <v>35156</v>
      </c>
      <c r="E30" s="5">
        <v>15438</v>
      </c>
      <c r="F30" s="5">
        <v>1500</v>
      </c>
      <c r="H30" s="37">
        <f t="shared" si="0"/>
        <v>29.63489077436941</v>
      </c>
    </row>
    <row r="31" spans="1:8" x14ac:dyDescent="0.3">
      <c r="A31" s="144" t="s">
        <v>108</v>
      </c>
      <c r="B31" s="144" t="s">
        <v>560</v>
      </c>
      <c r="C31" s="5">
        <v>53974</v>
      </c>
      <c r="D31" s="5">
        <v>36284</v>
      </c>
      <c r="E31" s="5">
        <v>16095</v>
      </c>
      <c r="F31" s="5">
        <v>1595</v>
      </c>
      <c r="H31" s="37">
        <f t="shared" si="0"/>
        <v>29.819913291584836</v>
      </c>
    </row>
    <row r="32" spans="1:8" x14ac:dyDescent="0.3">
      <c r="A32" s="144" t="s">
        <v>108</v>
      </c>
      <c r="B32" s="144" t="s">
        <v>561</v>
      </c>
      <c r="C32" s="5">
        <v>53959</v>
      </c>
      <c r="D32" s="5">
        <v>36352</v>
      </c>
      <c r="E32" s="5">
        <v>16069</v>
      </c>
      <c r="F32" s="5">
        <v>1538</v>
      </c>
      <c r="H32" s="37">
        <f t="shared" si="0"/>
        <v>29.780018161937765</v>
      </c>
    </row>
    <row r="33" spans="1:8" x14ac:dyDescent="0.3">
      <c r="A33" s="144" t="s">
        <v>108</v>
      </c>
      <c r="B33" s="144" t="s">
        <v>562</v>
      </c>
      <c r="C33" s="5">
        <v>56236</v>
      </c>
      <c r="D33" s="5">
        <v>36119</v>
      </c>
      <c r="E33" s="5">
        <v>18439</v>
      </c>
      <c r="F33" s="5">
        <v>1678</v>
      </c>
      <c r="H33" s="37">
        <f t="shared" si="0"/>
        <v>32.788605163951914</v>
      </c>
    </row>
    <row r="34" spans="1:8" x14ac:dyDescent="0.3">
      <c r="A34" s="144" t="s">
        <v>108</v>
      </c>
      <c r="B34" s="144" t="s">
        <v>563</v>
      </c>
      <c r="C34" s="5">
        <v>57318</v>
      </c>
      <c r="D34" s="5">
        <v>35479</v>
      </c>
      <c r="E34" s="5">
        <v>20307</v>
      </c>
      <c r="F34" s="5">
        <v>1532</v>
      </c>
      <c r="H34" s="37">
        <f>SUM(E34/C34)*100</f>
        <v>35.428661153564327</v>
      </c>
    </row>
    <row r="35" spans="1:8" x14ac:dyDescent="0.3">
      <c r="A35" s="144" t="s">
        <v>109</v>
      </c>
      <c r="B35" s="144" t="s">
        <v>564</v>
      </c>
      <c r="C35" s="40">
        <v>13081</v>
      </c>
      <c r="D35" s="40">
        <v>9282</v>
      </c>
      <c r="E35" s="40">
        <v>3424</v>
      </c>
      <c r="F35" s="40">
        <v>375</v>
      </c>
    </row>
    <row r="36" spans="1:8" x14ac:dyDescent="0.3">
      <c r="A36" s="144" t="s">
        <v>109</v>
      </c>
      <c r="B36" s="144" t="s">
        <v>565</v>
      </c>
      <c r="C36" s="40">
        <v>12460</v>
      </c>
      <c r="D36" s="40">
        <v>8372</v>
      </c>
      <c r="E36" s="40">
        <v>3666</v>
      </c>
      <c r="F36" s="40">
        <v>422</v>
      </c>
    </row>
    <row r="37" spans="1:8" x14ac:dyDescent="0.3">
      <c r="A37" s="144" t="s">
        <v>109</v>
      </c>
      <c r="B37" s="144" t="s">
        <v>566</v>
      </c>
      <c r="C37" s="40">
        <v>14299</v>
      </c>
      <c r="D37" s="40">
        <v>9871</v>
      </c>
      <c r="E37" s="40">
        <v>4026</v>
      </c>
      <c r="F37" s="40">
        <v>402</v>
      </c>
    </row>
    <row r="38" spans="1:8" x14ac:dyDescent="0.3">
      <c r="A38" s="144" t="s">
        <v>109</v>
      </c>
      <c r="B38" s="144" t="s">
        <v>567</v>
      </c>
      <c r="C38" s="40">
        <v>14076</v>
      </c>
      <c r="D38" s="40">
        <v>9686</v>
      </c>
      <c r="E38" s="40">
        <v>3960</v>
      </c>
      <c r="F38" s="40">
        <v>430</v>
      </c>
    </row>
    <row r="39" spans="1:8" x14ac:dyDescent="0.3">
      <c r="A39" s="144" t="s">
        <v>109</v>
      </c>
      <c r="B39" s="144" t="s">
        <v>568</v>
      </c>
      <c r="C39" s="40">
        <v>13023</v>
      </c>
      <c r="D39" s="40">
        <v>8751</v>
      </c>
      <c r="E39" s="40">
        <v>3846</v>
      </c>
      <c r="F39" s="40">
        <v>426</v>
      </c>
    </row>
    <row r="40" spans="1:8" x14ac:dyDescent="0.3">
      <c r="A40" s="144" t="s">
        <v>109</v>
      </c>
      <c r="B40" s="144" t="s">
        <v>569</v>
      </c>
      <c r="C40" s="40">
        <v>12868</v>
      </c>
      <c r="D40" s="40">
        <v>8296</v>
      </c>
      <c r="E40" s="40">
        <v>4128</v>
      </c>
      <c r="F40" s="40">
        <v>444</v>
      </c>
    </row>
    <row r="41" spans="1:8" x14ac:dyDescent="0.3">
      <c r="A41" s="144" t="s">
        <v>109</v>
      </c>
      <c r="B41" s="144" t="s">
        <v>570</v>
      </c>
      <c r="C41" s="40">
        <v>12860</v>
      </c>
      <c r="D41" s="40">
        <v>8527</v>
      </c>
      <c r="E41" s="40">
        <v>3894</v>
      </c>
      <c r="F41" s="40">
        <v>439</v>
      </c>
    </row>
    <row r="42" spans="1:8" x14ac:dyDescent="0.3">
      <c r="A42" s="144" t="s">
        <v>109</v>
      </c>
      <c r="B42" s="144" t="s">
        <v>571</v>
      </c>
      <c r="C42" s="40">
        <v>13214</v>
      </c>
      <c r="D42" s="40">
        <v>8913</v>
      </c>
      <c r="E42" s="40">
        <v>3797</v>
      </c>
      <c r="F42" s="40">
        <v>504</v>
      </c>
    </row>
    <row r="43" spans="1:8" x14ac:dyDescent="0.3">
      <c r="A43" s="144" t="s">
        <v>109</v>
      </c>
      <c r="B43" s="144" t="s">
        <v>572</v>
      </c>
      <c r="C43" s="40">
        <v>12224</v>
      </c>
      <c r="D43" s="40">
        <v>8254</v>
      </c>
      <c r="E43" s="40">
        <v>3502</v>
      </c>
      <c r="F43" s="40">
        <v>468</v>
      </c>
    </row>
    <row r="44" spans="1:8" x14ac:dyDescent="0.3">
      <c r="A44" s="144" t="s">
        <v>109</v>
      </c>
      <c r="B44" s="144" t="s">
        <v>573</v>
      </c>
      <c r="C44" s="40">
        <v>12154</v>
      </c>
      <c r="D44" s="40">
        <v>8347</v>
      </c>
      <c r="E44" s="40">
        <v>3379</v>
      </c>
      <c r="F44" s="40">
        <v>428</v>
      </c>
    </row>
    <row r="45" spans="1:8" x14ac:dyDescent="0.3">
      <c r="A45" s="144" t="s">
        <v>109</v>
      </c>
      <c r="B45" s="144" t="s">
        <v>574</v>
      </c>
      <c r="C45" s="40">
        <v>12747</v>
      </c>
      <c r="D45" s="40">
        <v>8237</v>
      </c>
      <c r="E45" s="40">
        <v>4055</v>
      </c>
      <c r="F45" s="40">
        <v>455</v>
      </c>
    </row>
    <row r="46" spans="1:8" x14ac:dyDescent="0.3">
      <c r="A46" s="144" t="s">
        <v>109</v>
      </c>
      <c r="B46" s="144" t="s">
        <v>575</v>
      </c>
      <c r="C46" s="40">
        <v>12262</v>
      </c>
      <c r="D46" s="40">
        <v>7960</v>
      </c>
      <c r="E46" s="40">
        <v>3796</v>
      </c>
      <c r="F46" s="40">
        <v>506</v>
      </c>
    </row>
    <row r="47" spans="1:8" x14ac:dyDescent="0.3">
      <c r="A47" s="144" t="s">
        <v>109</v>
      </c>
      <c r="B47" s="144" t="s">
        <v>576</v>
      </c>
      <c r="C47" s="40">
        <v>12996</v>
      </c>
      <c r="D47" s="40">
        <v>8610</v>
      </c>
      <c r="E47" s="40">
        <v>3861</v>
      </c>
      <c r="F47" s="40">
        <v>525</v>
      </c>
    </row>
    <row r="48" spans="1:8" x14ac:dyDescent="0.3">
      <c r="A48" s="144" t="s">
        <v>109</v>
      </c>
      <c r="B48" s="144" t="s">
        <v>577</v>
      </c>
      <c r="C48" s="40">
        <v>13555</v>
      </c>
      <c r="D48" s="40">
        <v>8409</v>
      </c>
      <c r="E48" s="40">
        <v>4580</v>
      </c>
      <c r="F48" s="40">
        <v>566</v>
      </c>
    </row>
    <row r="49" spans="1:6" x14ac:dyDescent="0.3">
      <c r="A49" s="144" t="s">
        <v>109</v>
      </c>
      <c r="B49" s="144" t="s">
        <v>578</v>
      </c>
      <c r="C49" s="40">
        <v>13920</v>
      </c>
      <c r="D49" s="40">
        <v>9027</v>
      </c>
      <c r="E49" s="40">
        <v>4214</v>
      </c>
      <c r="F49" s="40">
        <v>679</v>
      </c>
    </row>
    <row r="50" spans="1:6" x14ac:dyDescent="0.3">
      <c r="A50" s="144" t="s">
        <v>109</v>
      </c>
      <c r="B50" s="144" t="s">
        <v>579</v>
      </c>
      <c r="C50" s="40">
        <v>13638</v>
      </c>
      <c r="D50" s="40">
        <v>8719</v>
      </c>
      <c r="E50" s="40">
        <v>4331</v>
      </c>
      <c r="F50" s="40">
        <v>588</v>
      </c>
    </row>
    <row r="51" spans="1:6" x14ac:dyDescent="0.3">
      <c r="A51" s="144" t="s">
        <v>109</v>
      </c>
      <c r="B51" s="144" t="s">
        <v>580</v>
      </c>
      <c r="C51" s="40">
        <v>14873</v>
      </c>
      <c r="D51" s="40">
        <v>9274</v>
      </c>
      <c r="E51" s="40">
        <v>4935</v>
      </c>
      <c r="F51" s="40">
        <v>664</v>
      </c>
    </row>
    <row r="52" spans="1:6" x14ac:dyDescent="0.3">
      <c r="A52" s="144" t="s">
        <v>109</v>
      </c>
      <c r="B52" s="144" t="s">
        <v>581</v>
      </c>
      <c r="C52" s="40">
        <v>15825</v>
      </c>
      <c r="D52" s="40">
        <v>9698</v>
      </c>
      <c r="E52" s="40">
        <v>5425</v>
      </c>
      <c r="F52" s="40">
        <v>702</v>
      </c>
    </row>
    <row r="53" spans="1:6" x14ac:dyDescent="0.3">
      <c r="A53" s="144" t="s">
        <v>109</v>
      </c>
      <c r="B53" s="144" t="s">
        <v>582</v>
      </c>
      <c r="C53" s="40">
        <v>15801</v>
      </c>
      <c r="D53" s="40">
        <v>9979</v>
      </c>
      <c r="E53" s="40">
        <v>5091</v>
      </c>
      <c r="F53" s="40">
        <v>731</v>
      </c>
    </row>
    <row r="54" spans="1:6" x14ac:dyDescent="0.3">
      <c r="A54" s="144" t="s">
        <v>109</v>
      </c>
      <c r="B54" s="144" t="s">
        <v>583</v>
      </c>
      <c r="C54" s="40">
        <v>16417</v>
      </c>
      <c r="D54" s="40">
        <v>10598</v>
      </c>
      <c r="E54" s="40">
        <v>5011</v>
      </c>
      <c r="F54" s="40">
        <v>808</v>
      </c>
    </row>
    <row r="55" spans="1:6" x14ac:dyDescent="0.3">
      <c r="A55" s="144" t="s">
        <v>109</v>
      </c>
      <c r="B55" s="144" t="s">
        <v>584</v>
      </c>
      <c r="C55" s="40">
        <v>17531</v>
      </c>
      <c r="D55" s="40">
        <v>11244</v>
      </c>
      <c r="E55" s="40">
        <v>5557</v>
      </c>
      <c r="F55" s="40">
        <v>730</v>
      </c>
    </row>
    <row r="56" spans="1:6" x14ac:dyDescent="0.3">
      <c r="A56" s="144" t="s">
        <v>109</v>
      </c>
      <c r="B56" s="144" t="s">
        <v>585</v>
      </c>
      <c r="C56" s="40">
        <v>17843</v>
      </c>
      <c r="D56" s="40">
        <v>11408</v>
      </c>
      <c r="E56" s="40">
        <v>5759</v>
      </c>
      <c r="F56" s="40">
        <v>676</v>
      </c>
    </row>
    <row r="57" spans="1:6" x14ac:dyDescent="0.3">
      <c r="A57" s="144" t="s">
        <v>109</v>
      </c>
      <c r="B57" s="144" t="s">
        <v>586</v>
      </c>
      <c r="C57" s="40">
        <v>18125</v>
      </c>
      <c r="D57" s="40">
        <v>11747</v>
      </c>
      <c r="E57" s="40">
        <v>5696</v>
      </c>
      <c r="F57" s="40">
        <v>682</v>
      </c>
    </row>
    <row r="58" spans="1:6" x14ac:dyDescent="0.3">
      <c r="A58" s="144" t="s">
        <v>109</v>
      </c>
      <c r="B58" s="144" t="s">
        <v>587</v>
      </c>
      <c r="C58" s="40">
        <v>20513</v>
      </c>
      <c r="D58" s="40">
        <v>13089</v>
      </c>
      <c r="E58" s="40">
        <v>6674</v>
      </c>
      <c r="F58" s="40">
        <v>750</v>
      </c>
    </row>
    <row r="59" spans="1:6" x14ac:dyDescent="0.3">
      <c r="A59" s="144" t="s">
        <v>109</v>
      </c>
      <c r="B59" s="144" t="s">
        <v>588</v>
      </c>
      <c r="C59" s="40">
        <v>20618</v>
      </c>
      <c r="D59" s="40">
        <v>13249</v>
      </c>
      <c r="E59" s="40">
        <v>6625</v>
      </c>
      <c r="F59" s="40">
        <v>744</v>
      </c>
    </row>
    <row r="60" spans="1:6" x14ac:dyDescent="0.3">
      <c r="A60" s="144" t="s">
        <v>109</v>
      </c>
      <c r="B60" s="144" t="s">
        <v>589</v>
      </c>
      <c r="C60" s="40">
        <v>21597</v>
      </c>
      <c r="D60" s="40">
        <v>13988</v>
      </c>
      <c r="E60" s="40">
        <v>6801</v>
      </c>
      <c r="F60" s="40">
        <v>808</v>
      </c>
    </row>
    <row r="61" spans="1:6" x14ac:dyDescent="0.3">
      <c r="A61" s="144" t="s">
        <v>109</v>
      </c>
      <c r="B61" s="144" t="s">
        <v>590</v>
      </c>
      <c r="C61" s="40">
        <v>21681</v>
      </c>
      <c r="D61" s="40">
        <v>14085</v>
      </c>
      <c r="E61" s="40">
        <v>6811</v>
      </c>
      <c r="F61" s="40">
        <v>785</v>
      </c>
    </row>
    <row r="62" spans="1:6" x14ac:dyDescent="0.3">
      <c r="A62" s="144" t="s">
        <v>109</v>
      </c>
      <c r="B62" s="144" t="s">
        <v>591</v>
      </c>
      <c r="C62" s="40">
        <v>23118</v>
      </c>
      <c r="D62" s="40">
        <v>14510</v>
      </c>
      <c r="E62" s="40">
        <v>7785</v>
      </c>
      <c r="F62" s="40">
        <v>823</v>
      </c>
    </row>
    <row r="63" spans="1:6" x14ac:dyDescent="0.3">
      <c r="A63" s="144" t="s">
        <v>109</v>
      </c>
      <c r="B63" s="144" t="s">
        <v>592</v>
      </c>
      <c r="C63" s="40">
        <v>22810</v>
      </c>
      <c r="D63" s="40">
        <v>13671</v>
      </c>
      <c r="E63" s="40">
        <v>8386</v>
      </c>
      <c r="F63" s="40">
        <v>753</v>
      </c>
    </row>
    <row r="64" spans="1:6" x14ac:dyDescent="0.3">
      <c r="A64" s="144" t="s">
        <v>110</v>
      </c>
      <c r="B64" s="144" t="s">
        <v>564</v>
      </c>
      <c r="C64" s="40">
        <v>14459</v>
      </c>
      <c r="D64" s="40">
        <v>12025</v>
      </c>
      <c r="E64" s="40">
        <v>2308</v>
      </c>
      <c r="F64" s="40">
        <v>126</v>
      </c>
    </row>
    <row r="65" spans="1:6" x14ac:dyDescent="0.3">
      <c r="A65" s="144" t="s">
        <v>110</v>
      </c>
      <c r="B65" s="144" t="s">
        <v>565</v>
      </c>
      <c r="C65" s="40">
        <v>14303</v>
      </c>
      <c r="D65" s="40">
        <v>11463</v>
      </c>
      <c r="E65" s="40">
        <v>2657</v>
      </c>
      <c r="F65" s="40">
        <v>183</v>
      </c>
    </row>
    <row r="66" spans="1:6" x14ac:dyDescent="0.3">
      <c r="A66" s="144" t="s">
        <v>110</v>
      </c>
      <c r="B66" s="144" t="s">
        <v>566</v>
      </c>
      <c r="C66" s="40">
        <v>17403</v>
      </c>
      <c r="D66" s="40">
        <v>14190</v>
      </c>
      <c r="E66" s="40">
        <v>3019</v>
      </c>
      <c r="F66" s="40">
        <v>194</v>
      </c>
    </row>
    <row r="67" spans="1:6" x14ac:dyDescent="0.3">
      <c r="A67" s="144" t="s">
        <v>110</v>
      </c>
      <c r="B67" s="144" t="s">
        <v>567</v>
      </c>
      <c r="C67" s="40">
        <v>17736</v>
      </c>
      <c r="D67" s="40">
        <v>14269</v>
      </c>
      <c r="E67" s="40">
        <v>3253</v>
      </c>
      <c r="F67" s="40">
        <v>214</v>
      </c>
    </row>
    <row r="68" spans="1:6" x14ac:dyDescent="0.3">
      <c r="A68" s="144" t="s">
        <v>110</v>
      </c>
      <c r="B68" s="144" t="s">
        <v>568</v>
      </c>
      <c r="C68" s="40">
        <v>17060</v>
      </c>
      <c r="D68" s="40">
        <v>13790</v>
      </c>
      <c r="E68" s="40">
        <v>3070</v>
      </c>
      <c r="F68" s="40">
        <v>200</v>
      </c>
    </row>
    <row r="69" spans="1:6" x14ac:dyDescent="0.3">
      <c r="A69" s="144" t="s">
        <v>110</v>
      </c>
      <c r="B69" s="144" t="s">
        <v>569</v>
      </c>
      <c r="C69" s="40">
        <v>17776</v>
      </c>
      <c r="D69" s="40">
        <v>14311</v>
      </c>
      <c r="E69" s="40">
        <v>3213</v>
      </c>
      <c r="F69" s="40">
        <v>252</v>
      </c>
    </row>
    <row r="70" spans="1:6" x14ac:dyDescent="0.3">
      <c r="A70" s="144" t="s">
        <v>110</v>
      </c>
      <c r="B70" s="144" t="s">
        <v>570</v>
      </c>
      <c r="C70" s="40">
        <v>18464</v>
      </c>
      <c r="D70" s="40">
        <v>14927</v>
      </c>
      <c r="E70" s="40">
        <v>3318</v>
      </c>
      <c r="F70" s="40">
        <v>219</v>
      </c>
    </row>
    <row r="71" spans="1:6" x14ac:dyDescent="0.3">
      <c r="A71" s="144" t="s">
        <v>110</v>
      </c>
      <c r="B71" s="144" t="s">
        <v>571</v>
      </c>
      <c r="C71" s="40">
        <v>18734</v>
      </c>
      <c r="D71" s="40">
        <v>15062</v>
      </c>
      <c r="E71" s="40">
        <v>3408</v>
      </c>
      <c r="F71" s="40">
        <v>264</v>
      </c>
    </row>
    <row r="72" spans="1:6" x14ac:dyDescent="0.3">
      <c r="A72" s="144" t="s">
        <v>110</v>
      </c>
      <c r="B72" s="144" t="s">
        <v>572</v>
      </c>
      <c r="C72" s="40">
        <v>18175</v>
      </c>
      <c r="D72" s="40">
        <v>14656</v>
      </c>
      <c r="E72" s="40">
        <v>3247</v>
      </c>
      <c r="F72" s="40">
        <v>272</v>
      </c>
    </row>
    <row r="73" spans="1:6" x14ac:dyDescent="0.3">
      <c r="A73" s="144" t="s">
        <v>110</v>
      </c>
      <c r="B73" s="144" t="s">
        <v>573</v>
      </c>
      <c r="C73" s="40">
        <v>18447</v>
      </c>
      <c r="D73" s="40">
        <v>14814</v>
      </c>
      <c r="E73" s="40">
        <v>3347</v>
      </c>
      <c r="F73" s="40">
        <v>286</v>
      </c>
    </row>
    <row r="74" spans="1:6" x14ac:dyDescent="0.3">
      <c r="A74" s="144" t="s">
        <v>110</v>
      </c>
      <c r="B74" s="144" t="s">
        <v>574</v>
      </c>
      <c r="C74" s="40">
        <v>19413</v>
      </c>
      <c r="D74" s="40">
        <v>15562</v>
      </c>
      <c r="E74" s="40">
        <v>3550</v>
      </c>
      <c r="F74" s="40">
        <v>301</v>
      </c>
    </row>
    <row r="75" spans="1:6" x14ac:dyDescent="0.3">
      <c r="A75" s="144" t="s">
        <v>110</v>
      </c>
      <c r="B75" s="144" t="s">
        <v>575</v>
      </c>
      <c r="C75" s="40">
        <v>19899</v>
      </c>
      <c r="D75" s="40">
        <v>15515</v>
      </c>
      <c r="E75" s="40">
        <v>4052</v>
      </c>
      <c r="F75" s="40">
        <v>332</v>
      </c>
    </row>
    <row r="76" spans="1:6" x14ac:dyDescent="0.3">
      <c r="A76" s="144" t="s">
        <v>110</v>
      </c>
      <c r="B76" s="144" t="s">
        <v>576</v>
      </c>
      <c r="C76" s="40">
        <v>20630</v>
      </c>
      <c r="D76" s="40">
        <v>15736</v>
      </c>
      <c r="E76" s="40">
        <v>4537</v>
      </c>
      <c r="F76" s="40">
        <v>357</v>
      </c>
    </row>
    <row r="77" spans="1:6" x14ac:dyDescent="0.3">
      <c r="A77" s="144" t="s">
        <v>110</v>
      </c>
      <c r="B77" s="144" t="s">
        <v>577</v>
      </c>
      <c r="C77" s="40">
        <v>21932</v>
      </c>
      <c r="D77" s="40">
        <v>15673</v>
      </c>
      <c r="E77" s="40">
        <v>5845</v>
      </c>
      <c r="F77" s="40">
        <v>414</v>
      </c>
    </row>
    <row r="78" spans="1:6" x14ac:dyDescent="0.3">
      <c r="A78" s="144" t="s">
        <v>110</v>
      </c>
      <c r="B78" s="144" t="s">
        <v>578</v>
      </c>
      <c r="C78" s="40">
        <v>21410</v>
      </c>
      <c r="D78" s="40">
        <v>15633</v>
      </c>
      <c r="E78" s="40">
        <v>5225</v>
      </c>
      <c r="F78" s="40">
        <v>552</v>
      </c>
    </row>
    <row r="79" spans="1:6" x14ac:dyDescent="0.3">
      <c r="A79" s="144" t="s">
        <v>110</v>
      </c>
      <c r="B79" s="144" t="s">
        <v>579</v>
      </c>
      <c r="C79" s="40">
        <v>21565</v>
      </c>
      <c r="D79" s="40">
        <v>15545</v>
      </c>
      <c r="E79" s="40">
        <v>5524</v>
      </c>
      <c r="F79" s="40">
        <v>496</v>
      </c>
    </row>
    <row r="80" spans="1:6" x14ac:dyDescent="0.3">
      <c r="A80" s="144" t="s">
        <v>110</v>
      </c>
      <c r="B80" s="144" t="s">
        <v>580</v>
      </c>
      <c r="C80" s="40">
        <v>23131</v>
      </c>
      <c r="D80" s="40">
        <v>16712</v>
      </c>
      <c r="E80" s="40">
        <v>5881</v>
      </c>
      <c r="F80" s="40">
        <v>538</v>
      </c>
    </row>
    <row r="81" spans="1:6" x14ac:dyDescent="0.3">
      <c r="A81" s="144" t="s">
        <v>110</v>
      </c>
      <c r="B81" s="144" t="s">
        <v>581</v>
      </c>
      <c r="C81" s="40">
        <v>24743</v>
      </c>
      <c r="D81" s="40">
        <v>17526</v>
      </c>
      <c r="E81" s="40">
        <v>6621</v>
      </c>
      <c r="F81" s="40">
        <v>596</v>
      </c>
    </row>
    <row r="82" spans="1:6" x14ac:dyDescent="0.3">
      <c r="A82" s="144" t="s">
        <v>110</v>
      </c>
      <c r="B82" s="144" t="s">
        <v>582</v>
      </c>
      <c r="C82" s="40">
        <v>24685</v>
      </c>
      <c r="D82" s="40">
        <v>17302</v>
      </c>
      <c r="E82" s="40">
        <v>6706</v>
      </c>
      <c r="F82" s="40">
        <v>677</v>
      </c>
    </row>
    <row r="83" spans="1:6" x14ac:dyDescent="0.3">
      <c r="A83" s="144" t="s">
        <v>110</v>
      </c>
      <c r="B83" s="144" t="s">
        <v>583</v>
      </c>
      <c r="C83" s="40">
        <v>25710</v>
      </c>
      <c r="D83" s="40">
        <v>18111</v>
      </c>
      <c r="E83" s="40">
        <v>6858</v>
      </c>
      <c r="F83" s="40">
        <v>741</v>
      </c>
    </row>
    <row r="84" spans="1:6" x14ac:dyDescent="0.3">
      <c r="A84" s="144" t="s">
        <v>110</v>
      </c>
      <c r="B84" s="144" t="s">
        <v>584</v>
      </c>
      <c r="C84" s="40">
        <v>27482</v>
      </c>
      <c r="D84" s="40">
        <v>19158</v>
      </c>
      <c r="E84" s="40">
        <v>7612</v>
      </c>
      <c r="F84" s="40">
        <v>712</v>
      </c>
    </row>
    <row r="85" spans="1:6" x14ac:dyDescent="0.3">
      <c r="A85" s="144" t="s">
        <v>110</v>
      </c>
      <c r="B85" s="144" t="s">
        <v>585</v>
      </c>
      <c r="C85" s="40">
        <v>27957</v>
      </c>
      <c r="D85" s="40">
        <v>19666</v>
      </c>
      <c r="E85" s="40">
        <v>7560</v>
      </c>
      <c r="F85" s="40">
        <v>731</v>
      </c>
    </row>
    <row r="86" spans="1:6" x14ac:dyDescent="0.3">
      <c r="A86" s="144" t="s">
        <v>110</v>
      </c>
      <c r="B86" s="144" t="s">
        <v>586</v>
      </c>
      <c r="C86" s="40">
        <v>28556</v>
      </c>
      <c r="D86" s="40">
        <v>19881</v>
      </c>
      <c r="E86" s="40">
        <v>7989</v>
      </c>
      <c r="F86" s="40">
        <v>686</v>
      </c>
    </row>
    <row r="87" spans="1:6" x14ac:dyDescent="0.3">
      <c r="A87" s="144" t="s">
        <v>110</v>
      </c>
      <c r="B87" s="144" t="s">
        <v>587</v>
      </c>
      <c r="C87" s="40">
        <v>30487</v>
      </c>
      <c r="D87" s="40">
        <v>21087</v>
      </c>
      <c r="E87" s="40">
        <v>8661</v>
      </c>
      <c r="F87" s="40">
        <v>739</v>
      </c>
    </row>
    <row r="88" spans="1:6" x14ac:dyDescent="0.3">
      <c r="A88" s="144" t="s">
        <v>110</v>
      </c>
      <c r="B88" s="144" t="s">
        <v>588</v>
      </c>
      <c r="C88" s="40">
        <v>31476</v>
      </c>
      <c r="D88" s="40">
        <v>21907</v>
      </c>
      <c r="E88" s="40">
        <v>8813</v>
      </c>
      <c r="F88" s="40">
        <v>756</v>
      </c>
    </row>
    <row r="89" spans="1:6" x14ac:dyDescent="0.3">
      <c r="A89" s="144" t="s">
        <v>110</v>
      </c>
      <c r="B89" s="144" t="s">
        <v>589</v>
      </c>
      <c r="C89" s="40">
        <v>32377</v>
      </c>
      <c r="D89" s="40">
        <v>22296</v>
      </c>
      <c r="E89" s="40">
        <v>9294</v>
      </c>
      <c r="F89" s="40">
        <v>787</v>
      </c>
    </row>
    <row r="90" spans="1:6" x14ac:dyDescent="0.3">
      <c r="A90" s="144" t="s">
        <v>110</v>
      </c>
      <c r="B90" s="144" t="s">
        <v>590</v>
      </c>
      <c r="C90" s="40">
        <v>32278</v>
      </c>
      <c r="D90" s="40">
        <v>22267</v>
      </c>
      <c r="E90" s="40">
        <v>9258</v>
      </c>
      <c r="F90" s="40">
        <v>753</v>
      </c>
    </row>
    <row r="91" spans="1:6" x14ac:dyDescent="0.3">
      <c r="A91" s="144" t="s">
        <v>110</v>
      </c>
      <c r="B91" s="144" t="s">
        <v>591</v>
      </c>
      <c r="C91" s="40">
        <v>33118</v>
      </c>
      <c r="D91" s="40">
        <v>21609</v>
      </c>
      <c r="E91" s="40">
        <v>10654</v>
      </c>
      <c r="F91" s="40">
        <v>855</v>
      </c>
    </row>
    <row r="92" spans="1:6" x14ac:dyDescent="0.3">
      <c r="A92" s="144" t="s">
        <v>110</v>
      </c>
      <c r="B92" s="144" t="s">
        <v>592</v>
      </c>
      <c r="C92" s="40">
        <v>34508</v>
      </c>
      <c r="D92" s="40">
        <v>21808</v>
      </c>
      <c r="E92" s="40">
        <v>11921</v>
      </c>
      <c r="F92" s="40">
        <v>779</v>
      </c>
    </row>
    <row r="93" spans="1:6" x14ac:dyDescent="0.3">
      <c r="A93" s="199" t="s">
        <v>728</v>
      </c>
      <c r="B93" s="47"/>
      <c r="C93" s="40"/>
      <c r="D93" s="40"/>
      <c r="E93" s="40"/>
      <c r="F93" s="40"/>
    </row>
    <row r="94" spans="1:6" x14ac:dyDescent="0.3">
      <c r="A94" s="199" t="s">
        <v>729</v>
      </c>
      <c r="B94" s="47"/>
      <c r="C94" s="40"/>
      <c r="D94" s="40"/>
      <c r="E94" s="40"/>
      <c r="F94" s="40"/>
    </row>
    <row r="95" spans="1:6" x14ac:dyDescent="0.3">
      <c r="A95" s="200" t="s">
        <v>716</v>
      </c>
      <c r="B95" s="47"/>
      <c r="C95" s="40"/>
      <c r="D95" s="40"/>
      <c r="E95" s="40"/>
      <c r="F95" s="40"/>
    </row>
    <row r="96" spans="1:6" x14ac:dyDescent="0.3">
      <c r="B96" s="47"/>
      <c r="C96" s="40"/>
      <c r="D96" s="40"/>
      <c r="E96" s="40"/>
      <c r="F96" s="40"/>
    </row>
    <row r="97" spans="1:6" x14ac:dyDescent="0.3">
      <c r="A97" t="s">
        <v>730</v>
      </c>
      <c r="B97" s="47"/>
      <c r="C97" s="40"/>
      <c r="D97" s="95" t="s">
        <v>593</v>
      </c>
      <c r="E97" s="40"/>
      <c r="F97" s="40"/>
    </row>
    <row r="98" spans="1:6" x14ac:dyDescent="0.3">
      <c r="B98" s="47"/>
      <c r="C98" s="40"/>
      <c r="D98" s="40"/>
      <c r="E98" s="40"/>
      <c r="F98" s="40"/>
    </row>
    <row r="99" spans="1:6" x14ac:dyDescent="0.3">
      <c r="B99" s="47"/>
      <c r="C99" s="40"/>
      <c r="D99" s="40"/>
      <c r="E99" s="40"/>
      <c r="F99" s="40"/>
    </row>
  </sheetData>
  <hyperlinks>
    <hyperlink ref="D97" r:id="rId1" xr:uid="{1744A47D-C921-420D-9819-84D10787086F}"/>
    <hyperlink ref="I1" location="'Innholdsside '!A1" display="Innhold" xr:uid="{B9A9DB7C-EF0F-4F4C-8589-2E59516C4FDA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D1A00-9EE0-4F09-86E3-42F5137DB33D}">
  <dimension ref="A1:I36"/>
  <sheetViews>
    <sheetView workbookViewId="0">
      <selection activeCell="I1" sqref="I1"/>
    </sheetView>
  </sheetViews>
  <sheetFormatPr baseColWidth="10" defaultColWidth="8.88671875" defaultRowHeight="14.4" x14ac:dyDescent="0.3"/>
  <cols>
    <col min="1" max="1" width="19.109375" customWidth="1"/>
    <col min="2" max="2" width="9.109375" customWidth="1"/>
    <col min="3" max="5" width="19.44140625" customWidth="1"/>
    <col min="7" max="7" width="18.33203125" customWidth="1"/>
  </cols>
  <sheetData>
    <row r="1" spans="1:9" x14ac:dyDescent="0.3">
      <c r="A1" s="47" t="s">
        <v>756</v>
      </c>
      <c r="B1" s="36" t="s">
        <v>757</v>
      </c>
      <c r="I1" s="95" t="s">
        <v>14</v>
      </c>
    </row>
    <row r="2" spans="1:9" x14ac:dyDescent="0.3">
      <c r="A2" s="47"/>
      <c r="B2" s="36"/>
      <c r="I2" s="95"/>
    </row>
    <row r="4" spans="1:9" x14ac:dyDescent="0.3">
      <c r="C4" s="47" t="s">
        <v>529</v>
      </c>
    </row>
    <row r="5" spans="1:9" x14ac:dyDescent="0.3">
      <c r="C5" s="47" t="s">
        <v>54</v>
      </c>
      <c r="D5" s="47" t="s">
        <v>109</v>
      </c>
      <c r="E5" s="47" t="s">
        <v>110</v>
      </c>
      <c r="G5" s="47" t="s">
        <v>594</v>
      </c>
    </row>
    <row r="6" spans="1:9" x14ac:dyDescent="0.3">
      <c r="A6" s="47" t="s">
        <v>532</v>
      </c>
      <c r="B6" s="47" t="s">
        <v>535</v>
      </c>
      <c r="C6" s="5">
        <v>5732</v>
      </c>
      <c r="D6" s="40">
        <v>3424</v>
      </c>
      <c r="E6" s="40">
        <v>2308</v>
      </c>
      <c r="G6" s="37">
        <f>SUM(E6/C6)*100</f>
        <v>40.265177948360083</v>
      </c>
    </row>
    <row r="7" spans="1:9" x14ac:dyDescent="0.3">
      <c r="B7" s="47" t="s">
        <v>536</v>
      </c>
      <c r="C7" s="5">
        <v>6323</v>
      </c>
      <c r="D7" s="40">
        <v>3666</v>
      </c>
      <c r="E7" s="40">
        <v>2657</v>
      </c>
      <c r="G7" s="37">
        <f t="shared" ref="G7:G34" si="0">SUM(E7/C7)*100</f>
        <v>42.021192471927883</v>
      </c>
    </row>
    <row r="8" spans="1:9" x14ac:dyDescent="0.3">
      <c r="B8" s="47" t="s">
        <v>537</v>
      </c>
      <c r="C8" s="5">
        <v>7045</v>
      </c>
      <c r="D8" s="40">
        <v>4026</v>
      </c>
      <c r="E8" s="40">
        <v>3019</v>
      </c>
      <c r="G8" s="37">
        <f t="shared" si="0"/>
        <v>42.85308729595458</v>
      </c>
    </row>
    <row r="9" spans="1:9" x14ac:dyDescent="0.3">
      <c r="B9" s="47" t="s">
        <v>538</v>
      </c>
      <c r="C9" s="5">
        <v>7213</v>
      </c>
      <c r="D9" s="40">
        <v>3960</v>
      </c>
      <c r="E9" s="40">
        <v>3253</v>
      </c>
      <c r="G9" s="37">
        <f t="shared" si="0"/>
        <v>45.099126577013728</v>
      </c>
    </row>
    <row r="10" spans="1:9" x14ac:dyDescent="0.3">
      <c r="B10" s="47" t="s">
        <v>539</v>
      </c>
      <c r="C10" s="5">
        <v>6916</v>
      </c>
      <c r="D10" s="40">
        <v>3846</v>
      </c>
      <c r="E10" s="40">
        <v>3070</v>
      </c>
      <c r="G10" s="37">
        <f t="shared" si="0"/>
        <v>44.389820705610177</v>
      </c>
    </row>
    <row r="11" spans="1:9" x14ac:dyDescent="0.3">
      <c r="B11" s="47" t="s">
        <v>540</v>
      </c>
      <c r="C11" s="5">
        <v>7341</v>
      </c>
      <c r="D11" s="40">
        <v>4128</v>
      </c>
      <c r="E11" s="40">
        <v>3213</v>
      </c>
      <c r="G11" s="37">
        <f t="shared" si="0"/>
        <v>43.76787903555374</v>
      </c>
    </row>
    <row r="12" spans="1:9" x14ac:dyDescent="0.3">
      <c r="B12" s="47" t="s">
        <v>541</v>
      </c>
      <c r="C12" s="5">
        <v>7212</v>
      </c>
      <c r="D12" s="40">
        <v>3894</v>
      </c>
      <c r="E12" s="40">
        <v>3318</v>
      </c>
      <c r="G12" s="37">
        <f t="shared" si="0"/>
        <v>46.006655574043258</v>
      </c>
    </row>
    <row r="13" spans="1:9" x14ac:dyDescent="0.3">
      <c r="B13" s="47" t="s">
        <v>542</v>
      </c>
      <c r="C13" s="5">
        <v>7205</v>
      </c>
      <c r="D13" s="40">
        <v>3797</v>
      </c>
      <c r="E13" s="40">
        <v>3408</v>
      </c>
      <c r="G13" s="37">
        <f t="shared" si="0"/>
        <v>47.300485773768216</v>
      </c>
    </row>
    <row r="14" spans="1:9" x14ac:dyDescent="0.3">
      <c r="B14" s="47" t="s">
        <v>543</v>
      </c>
      <c r="C14" s="5">
        <v>6749</v>
      </c>
      <c r="D14" s="40">
        <v>3502</v>
      </c>
      <c r="E14" s="40">
        <v>3247</v>
      </c>
      <c r="G14" s="37">
        <f t="shared" si="0"/>
        <v>48.110831234256928</v>
      </c>
    </row>
    <row r="15" spans="1:9" x14ac:dyDescent="0.3">
      <c r="B15" s="47" t="s">
        <v>544</v>
      </c>
      <c r="C15" s="5">
        <v>6726</v>
      </c>
      <c r="D15" s="40">
        <v>3379</v>
      </c>
      <c r="E15" s="40">
        <v>3347</v>
      </c>
      <c r="G15" s="37">
        <f t="shared" si="0"/>
        <v>49.762117157300025</v>
      </c>
    </row>
    <row r="16" spans="1:9" x14ac:dyDescent="0.3">
      <c r="B16" s="47" t="s">
        <v>545</v>
      </c>
      <c r="C16" s="5">
        <v>7605</v>
      </c>
      <c r="D16" s="40">
        <v>4055</v>
      </c>
      <c r="E16" s="40">
        <v>3550</v>
      </c>
      <c r="G16" s="37">
        <f t="shared" si="0"/>
        <v>46.679815910585141</v>
      </c>
    </row>
    <row r="17" spans="2:7" x14ac:dyDescent="0.3">
      <c r="B17" s="47" t="s">
        <v>546</v>
      </c>
      <c r="C17" s="5">
        <v>7848</v>
      </c>
      <c r="D17" s="40">
        <v>3796</v>
      </c>
      <c r="E17" s="40">
        <v>4052</v>
      </c>
      <c r="G17" s="37">
        <f t="shared" si="0"/>
        <v>51.630988786952095</v>
      </c>
    </row>
    <row r="18" spans="2:7" x14ac:dyDescent="0.3">
      <c r="B18" s="47" t="s">
        <v>547</v>
      </c>
      <c r="C18" s="5">
        <v>8398</v>
      </c>
      <c r="D18" s="40">
        <v>3861</v>
      </c>
      <c r="E18" s="40">
        <v>4537</v>
      </c>
      <c r="G18" s="37">
        <f t="shared" si="0"/>
        <v>54.024767801857585</v>
      </c>
    </row>
    <row r="19" spans="2:7" x14ac:dyDescent="0.3">
      <c r="B19" s="47" t="s">
        <v>548</v>
      </c>
      <c r="C19" s="5">
        <v>10425</v>
      </c>
      <c r="D19" s="40">
        <v>4580</v>
      </c>
      <c r="E19" s="40">
        <v>5845</v>
      </c>
      <c r="G19" s="37">
        <f t="shared" si="0"/>
        <v>56.067146282973624</v>
      </c>
    </row>
    <row r="20" spans="2:7" x14ac:dyDescent="0.3">
      <c r="B20" s="47" t="s">
        <v>549</v>
      </c>
      <c r="C20" s="5">
        <v>9439</v>
      </c>
      <c r="D20" s="40">
        <v>4214</v>
      </c>
      <c r="E20" s="40">
        <v>5225</v>
      </c>
      <c r="G20" s="37">
        <f t="shared" si="0"/>
        <v>55.355440194935902</v>
      </c>
    </row>
    <row r="21" spans="2:7" x14ac:dyDescent="0.3">
      <c r="B21" s="47" t="s">
        <v>550</v>
      </c>
      <c r="C21" s="5">
        <v>9855</v>
      </c>
      <c r="D21" s="40">
        <v>4331</v>
      </c>
      <c r="E21" s="40">
        <v>5524</v>
      </c>
      <c r="G21" s="37">
        <f t="shared" si="0"/>
        <v>56.052765093860977</v>
      </c>
    </row>
    <row r="22" spans="2:7" x14ac:dyDescent="0.3">
      <c r="B22" s="47" t="s">
        <v>551</v>
      </c>
      <c r="C22" s="5">
        <v>10816</v>
      </c>
      <c r="D22" s="40">
        <v>4935</v>
      </c>
      <c r="E22" s="40">
        <v>5881</v>
      </c>
      <c r="G22" s="37">
        <f t="shared" si="0"/>
        <v>54.373150887573964</v>
      </c>
    </row>
    <row r="23" spans="2:7" x14ac:dyDescent="0.3">
      <c r="B23" s="47" t="s">
        <v>552</v>
      </c>
      <c r="C23" s="5">
        <v>12046</v>
      </c>
      <c r="D23" s="40">
        <v>5425</v>
      </c>
      <c r="E23" s="40">
        <v>6621</v>
      </c>
      <c r="G23" s="37">
        <f t="shared" si="0"/>
        <v>54.964303503237588</v>
      </c>
    </row>
    <row r="24" spans="2:7" x14ac:dyDescent="0.3">
      <c r="B24" s="47" t="s">
        <v>553</v>
      </c>
      <c r="C24" s="5">
        <v>11797</v>
      </c>
      <c r="D24" s="40">
        <v>5091</v>
      </c>
      <c r="E24" s="40">
        <v>6706</v>
      </c>
      <c r="G24" s="37">
        <f t="shared" si="0"/>
        <v>56.844960583199125</v>
      </c>
    </row>
    <row r="25" spans="2:7" x14ac:dyDescent="0.3">
      <c r="B25" s="47" t="s">
        <v>554</v>
      </c>
      <c r="C25" s="5">
        <v>11869</v>
      </c>
      <c r="D25" s="40">
        <v>5011</v>
      </c>
      <c r="E25" s="40">
        <v>6858</v>
      </c>
      <c r="G25" s="37">
        <f t="shared" si="0"/>
        <v>57.780773443424053</v>
      </c>
    </row>
    <row r="26" spans="2:7" x14ac:dyDescent="0.3">
      <c r="B26" s="47" t="s">
        <v>555</v>
      </c>
      <c r="C26" s="5">
        <v>13169</v>
      </c>
      <c r="D26" s="40">
        <v>5557</v>
      </c>
      <c r="E26" s="40">
        <v>7612</v>
      </c>
      <c r="G26" s="37">
        <f t="shared" si="0"/>
        <v>57.802414761940923</v>
      </c>
    </row>
    <row r="27" spans="2:7" x14ac:dyDescent="0.3">
      <c r="B27" s="47" t="s">
        <v>556</v>
      </c>
      <c r="C27" s="5">
        <v>13319</v>
      </c>
      <c r="D27" s="40">
        <v>5759</v>
      </c>
      <c r="E27" s="40">
        <v>7560</v>
      </c>
      <c r="G27" s="37">
        <f t="shared" si="0"/>
        <v>56.761018094451529</v>
      </c>
    </row>
    <row r="28" spans="2:7" x14ac:dyDescent="0.3">
      <c r="B28" s="47" t="s">
        <v>557</v>
      </c>
      <c r="C28" s="5">
        <v>13685</v>
      </c>
      <c r="D28" s="40">
        <v>5696</v>
      </c>
      <c r="E28" s="40">
        <v>7989</v>
      </c>
      <c r="G28" s="37">
        <f t="shared" si="0"/>
        <v>58.377785896967481</v>
      </c>
    </row>
    <row r="29" spans="2:7" x14ac:dyDescent="0.3">
      <c r="B29" s="47" t="s">
        <v>558</v>
      </c>
      <c r="C29" s="5">
        <v>15335</v>
      </c>
      <c r="D29" s="40">
        <v>6674</v>
      </c>
      <c r="E29" s="40">
        <v>8661</v>
      </c>
      <c r="G29" s="37">
        <f t="shared" si="0"/>
        <v>56.478643625692861</v>
      </c>
    </row>
    <row r="30" spans="2:7" x14ac:dyDescent="0.3">
      <c r="B30" s="47" t="s">
        <v>559</v>
      </c>
      <c r="C30" s="5">
        <v>15438</v>
      </c>
      <c r="D30" s="40">
        <v>6625</v>
      </c>
      <c r="E30" s="40">
        <v>8813</v>
      </c>
      <c r="G30" s="37">
        <f t="shared" si="0"/>
        <v>57.086410156756052</v>
      </c>
    </row>
    <row r="31" spans="2:7" x14ac:dyDescent="0.3">
      <c r="B31" s="47" t="s">
        <v>560</v>
      </c>
      <c r="C31" s="5">
        <v>16095</v>
      </c>
      <c r="D31" s="40">
        <v>6801</v>
      </c>
      <c r="E31" s="40">
        <v>9294</v>
      </c>
      <c r="G31" s="37">
        <f t="shared" si="0"/>
        <v>57.744641192917058</v>
      </c>
    </row>
    <row r="32" spans="2:7" x14ac:dyDescent="0.3">
      <c r="B32" s="47" t="s">
        <v>561</v>
      </c>
      <c r="C32" s="5">
        <v>16069</v>
      </c>
      <c r="D32" s="40">
        <v>6811</v>
      </c>
      <c r="E32" s="40">
        <v>9258</v>
      </c>
      <c r="G32" s="37">
        <f t="shared" si="0"/>
        <v>57.614039454850953</v>
      </c>
    </row>
    <row r="33" spans="1:7" x14ac:dyDescent="0.3">
      <c r="B33" s="47" t="s">
        <v>562</v>
      </c>
      <c r="C33" s="5">
        <v>18439</v>
      </c>
      <c r="D33" s="40">
        <v>7785</v>
      </c>
      <c r="E33" s="40">
        <v>10654</v>
      </c>
      <c r="G33" s="37">
        <f t="shared" si="0"/>
        <v>57.779706057812241</v>
      </c>
    </row>
    <row r="34" spans="1:7" x14ac:dyDescent="0.3">
      <c r="B34" s="47" t="s">
        <v>563</v>
      </c>
      <c r="C34" s="5">
        <v>20307</v>
      </c>
      <c r="D34" s="40">
        <v>8386</v>
      </c>
      <c r="E34" s="40">
        <v>11921</v>
      </c>
      <c r="G34" s="37">
        <f t="shared" si="0"/>
        <v>58.703895208548772</v>
      </c>
    </row>
    <row r="35" spans="1:7" x14ac:dyDescent="0.3">
      <c r="A35" s="198" t="s">
        <v>731</v>
      </c>
    </row>
    <row r="36" spans="1:7" x14ac:dyDescent="0.3">
      <c r="A36" s="198" t="s">
        <v>732</v>
      </c>
    </row>
  </sheetData>
  <hyperlinks>
    <hyperlink ref="I1" location="'Innholdsside '!A1" display="Innhold" xr:uid="{89CC3F92-3FDB-4C7F-A7E1-1FE887A42492}"/>
  </hyperlinks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89FAC-0B45-4364-87F3-89421A321EE2}">
  <dimension ref="A1:J26"/>
  <sheetViews>
    <sheetView workbookViewId="0">
      <selection activeCell="J1" sqref="J1"/>
    </sheetView>
  </sheetViews>
  <sheetFormatPr baseColWidth="10" defaultColWidth="8.88671875" defaultRowHeight="14.4" x14ac:dyDescent="0.3"/>
  <sheetData>
    <row r="1" spans="1:10" x14ac:dyDescent="0.3">
      <c r="A1" s="36" t="s">
        <v>758</v>
      </c>
      <c r="B1" s="36" t="s">
        <v>709</v>
      </c>
      <c r="J1" s="95" t="s">
        <v>14</v>
      </c>
    </row>
    <row r="2" spans="1:10" x14ac:dyDescent="0.3">
      <c r="A2" s="36"/>
      <c r="B2" s="36"/>
      <c r="J2" s="95"/>
    </row>
    <row r="4" spans="1:10" x14ac:dyDescent="0.3">
      <c r="A4" t="s">
        <v>595</v>
      </c>
      <c r="B4" t="s">
        <v>109</v>
      </c>
      <c r="C4" t="s">
        <v>110</v>
      </c>
    </row>
    <row r="5" spans="1:10" x14ac:dyDescent="0.3">
      <c r="A5" s="144" t="s">
        <v>544</v>
      </c>
      <c r="B5" s="5">
        <v>6766</v>
      </c>
      <c r="C5" s="5">
        <v>8441</v>
      </c>
    </row>
    <row r="6" spans="1:10" x14ac:dyDescent="0.3">
      <c r="A6" s="144" t="s">
        <v>545</v>
      </c>
      <c r="B6" s="5">
        <v>6740</v>
      </c>
      <c r="C6" s="5">
        <v>8324</v>
      </c>
    </row>
    <row r="7" spans="1:10" x14ac:dyDescent="0.3">
      <c r="A7" s="144" t="s">
        <v>546</v>
      </c>
      <c r="B7" s="5">
        <v>6066</v>
      </c>
      <c r="C7" s="5">
        <v>7848</v>
      </c>
    </row>
    <row r="8" spans="1:10" x14ac:dyDescent="0.3">
      <c r="A8" s="144" t="s">
        <v>547</v>
      </c>
      <c r="B8" s="5">
        <v>5522</v>
      </c>
      <c r="C8" s="5">
        <v>7469</v>
      </c>
    </row>
    <row r="9" spans="1:10" x14ac:dyDescent="0.3">
      <c r="A9" s="144" t="s">
        <v>548</v>
      </c>
      <c r="B9" s="5">
        <v>5205</v>
      </c>
      <c r="C9" s="5">
        <v>7170</v>
      </c>
    </row>
    <row r="10" spans="1:10" x14ac:dyDescent="0.3">
      <c r="A10" s="144" t="s">
        <v>549</v>
      </c>
      <c r="B10" s="5">
        <v>4958</v>
      </c>
      <c r="C10" s="5">
        <v>6835</v>
      </c>
    </row>
    <row r="11" spans="1:10" x14ac:dyDescent="0.3">
      <c r="A11" s="144" t="s">
        <v>550</v>
      </c>
      <c r="B11" s="5">
        <v>5004</v>
      </c>
      <c r="C11" s="5">
        <v>6990</v>
      </c>
    </row>
    <row r="12" spans="1:10" x14ac:dyDescent="0.3">
      <c r="A12" s="144" t="s">
        <v>551</v>
      </c>
      <c r="B12" s="5">
        <v>5293</v>
      </c>
      <c r="C12" s="5">
        <v>7663</v>
      </c>
    </row>
    <row r="13" spans="1:10" x14ac:dyDescent="0.3">
      <c r="A13" s="144" t="s">
        <v>552</v>
      </c>
      <c r="B13" s="5">
        <v>5700</v>
      </c>
      <c r="C13" s="5">
        <v>8454</v>
      </c>
    </row>
    <row r="14" spans="1:10" x14ac:dyDescent="0.3">
      <c r="A14" s="144" t="s">
        <v>553</v>
      </c>
      <c r="B14" s="5">
        <v>6105</v>
      </c>
      <c r="C14" s="5">
        <v>9223</v>
      </c>
    </row>
    <row r="15" spans="1:10" x14ac:dyDescent="0.3">
      <c r="A15" s="144" t="s">
        <v>554</v>
      </c>
      <c r="B15" s="5">
        <v>6306</v>
      </c>
      <c r="C15" s="5">
        <v>9954</v>
      </c>
    </row>
    <row r="16" spans="1:10" x14ac:dyDescent="0.3">
      <c r="A16" s="144" t="s">
        <v>555</v>
      </c>
      <c r="B16" s="5">
        <v>6508</v>
      </c>
      <c r="C16" s="5">
        <v>10402</v>
      </c>
    </row>
    <row r="17" spans="1:3" x14ac:dyDescent="0.3">
      <c r="A17" s="144" t="s">
        <v>556</v>
      </c>
      <c r="B17" s="5">
        <v>6535</v>
      </c>
      <c r="C17" s="5">
        <v>10947</v>
      </c>
    </row>
    <row r="18" spans="1:3" x14ac:dyDescent="0.3">
      <c r="A18" s="144" t="s">
        <v>557</v>
      </c>
      <c r="B18" s="5">
        <v>6424</v>
      </c>
      <c r="C18" s="5">
        <v>11024</v>
      </c>
    </row>
    <row r="19" spans="1:3" x14ac:dyDescent="0.3">
      <c r="A19" s="144" t="s">
        <v>558</v>
      </c>
      <c r="B19" s="5">
        <v>6385</v>
      </c>
      <c r="C19" s="5">
        <v>10572</v>
      </c>
    </row>
    <row r="20" spans="1:3" x14ac:dyDescent="0.3">
      <c r="A20" s="144" t="s">
        <v>559</v>
      </c>
      <c r="B20" s="5">
        <v>6323</v>
      </c>
      <c r="C20" s="5">
        <v>10312</v>
      </c>
    </row>
    <row r="21" spans="1:3" x14ac:dyDescent="0.3">
      <c r="A21" s="144" t="s">
        <v>560</v>
      </c>
      <c r="B21" s="5">
        <v>6138</v>
      </c>
      <c r="C21" s="5">
        <v>9803</v>
      </c>
    </row>
    <row r="22" spans="1:3" x14ac:dyDescent="0.3">
      <c r="A22" s="144" t="s">
        <v>561</v>
      </c>
      <c r="B22" s="5">
        <v>5859</v>
      </c>
      <c r="C22" s="5">
        <v>9505</v>
      </c>
    </row>
    <row r="23" spans="1:3" x14ac:dyDescent="0.3">
      <c r="A23" s="144" t="s">
        <v>562</v>
      </c>
      <c r="B23" s="5">
        <v>5532</v>
      </c>
      <c r="C23" s="5">
        <v>8791</v>
      </c>
    </row>
    <row r="24" spans="1:3" x14ac:dyDescent="0.3">
      <c r="A24" s="144" t="s">
        <v>563</v>
      </c>
      <c r="B24" s="5">
        <v>5353</v>
      </c>
      <c r="C24" s="5">
        <v>8740</v>
      </c>
    </row>
    <row r="25" spans="1:3" x14ac:dyDescent="0.3">
      <c r="A25" s="146" t="s">
        <v>596</v>
      </c>
      <c r="B25" s="5">
        <v>5271</v>
      </c>
      <c r="C25" s="5">
        <v>8549</v>
      </c>
    </row>
    <row r="26" spans="1:3" x14ac:dyDescent="0.3">
      <c r="A26" s="146" t="s">
        <v>597</v>
      </c>
    </row>
  </sheetData>
  <hyperlinks>
    <hyperlink ref="J1" location="'Innholdsside '!A1" display="Innhold" xr:uid="{2888360C-E91E-4446-A524-3E2AD3091EEE}"/>
  </hyperlinks>
  <pageMargins left="0.7" right="0.7" top="0.75" bottom="0.75" header="0.3" footer="0.3"/>
  <pageSetup paperSize="9" orientation="portrait" verticalDpi="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6C398-3DDC-47AF-A5C1-9EC40C292395}">
  <dimension ref="A1:N17"/>
  <sheetViews>
    <sheetView workbookViewId="0">
      <selection activeCell="N1" sqref="N1"/>
    </sheetView>
  </sheetViews>
  <sheetFormatPr baseColWidth="10" defaultColWidth="8.88671875" defaultRowHeight="14.4" x14ac:dyDescent="0.3"/>
  <cols>
    <col min="1" max="1" width="22.33203125" customWidth="1"/>
  </cols>
  <sheetData>
    <row r="1" spans="1:14" x14ac:dyDescent="0.3">
      <c r="A1" s="36" t="s">
        <v>759</v>
      </c>
      <c r="B1" s="36" t="s">
        <v>710</v>
      </c>
      <c r="N1" s="95" t="s">
        <v>14</v>
      </c>
    </row>
    <row r="2" spans="1:14" x14ac:dyDescent="0.3">
      <c r="A2" s="36"/>
      <c r="B2" s="36"/>
      <c r="N2" s="95"/>
    </row>
    <row r="3" spans="1:14" x14ac:dyDescent="0.3">
      <c r="A3" s="36"/>
      <c r="B3" s="36"/>
      <c r="N3" s="95"/>
    </row>
    <row r="4" spans="1:14" x14ac:dyDescent="0.3">
      <c r="B4">
        <v>2018</v>
      </c>
      <c r="D4">
        <v>2019</v>
      </c>
      <c r="F4">
        <v>2020</v>
      </c>
      <c r="H4">
        <v>2021</v>
      </c>
      <c r="J4">
        <v>2022</v>
      </c>
    </row>
    <row r="5" spans="1:14" x14ac:dyDescent="0.3">
      <c r="B5" t="s">
        <v>598</v>
      </c>
      <c r="C5" t="s">
        <v>599</v>
      </c>
      <c r="D5" t="s">
        <v>600</v>
      </c>
      <c r="E5" t="s">
        <v>599</v>
      </c>
      <c r="F5" t="s">
        <v>601</v>
      </c>
      <c r="G5" t="s">
        <v>599</v>
      </c>
      <c r="H5" t="s">
        <v>602</v>
      </c>
      <c r="I5" t="s">
        <v>599</v>
      </c>
      <c r="J5" t="s">
        <v>603</v>
      </c>
      <c r="K5" t="s">
        <v>604</v>
      </c>
    </row>
    <row r="6" spans="1:14" x14ac:dyDescent="0.3">
      <c r="A6" t="s">
        <v>605</v>
      </c>
      <c r="B6">
        <v>3892</v>
      </c>
      <c r="C6" s="37">
        <v>64.491264131551901</v>
      </c>
      <c r="D6">
        <v>3728</v>
      </c>
      <c r="E6" s="37">
        <v>65.316523605150209</v>
      </c>
      <c r="F6">
        <v>3509</v>
      </c>
      <c r="G6" s="37">
        <v>63.579367341122826</v>
      </c>
      <c r="H6">
        <v>3202</v>
      </c>
      <c r="I6" s="37">
        <v>64.928169893816374</v>
      </c>
      <c r="J6">
        <v>2784</v>
      </c>
      <c r="K6" s="37">
        <v>63.936781609195407</v>
      </c>
    </row>
    <row r="7" spans="1:14" x14ac:dyDescent="0.3">
      <c r="A7" t="s">
        <v>461</v>
      </c>
      <c r="B7">
        <v>2257</v>
      </c>
      <c r="C7" s="37">
        <v>64.86486486486487</v>
      </c>
      <c r="D7">
        <v>2258</v>
      </c>
      <c r="E7" s="37">
        <v>65.234720992028343</v>
      </c>
      <c r="F7">
        <v>2166</v>
      </c>
      <c r="G7" s="37">
        <v>64.635272391505083</v>
      </c>
      <c r="H7">
        <v>1970</v>
      </c>
      <c r="I7" s="37">
        <v>66.243654822335031</v>
      </c>
      <c r="J7">
        <v>1995</v>
      </c>
      <c r="K7" s="37">
        <v>65.513784461152881</v>
      </c>
    </row>
    <row r="8" spans="1:14" x14ac:dyDescent="0.3">
      <c r="A8" t="s">
        <v>606</v>
      </c>
      <c r="B8">
        <v>1533</v>
      </c>
      <c r="C8" s="37">
        <v>60.926288323548597</v>
      </c>
      <c r="D8">
        <v>1590</v>
      </c>
      <c r="E8" s="37">
        <v>61.320754716981128</v>
      </c>
      <c r="F8">
        <v>1548</v>
      </c>
      <c r="G8" s="37">
        <v>63.436692506459949</v>
      </c>
      <c r="H8">
        <v>1533</v>
      </c>
      <c r="I8" s="37">
        <v>64.644487932159166</v>
      </c>
      <c r="J8">
        <v>1556</v>
      </c>
      <c r="K8" s="37">
        <v>64.781491002570689</v>
      </c>
    </row>
    <row r="9" spans="1:14" x14ac:dyDescent="0.3">
      <c r="A9" t="s">
        <v>607</v>
      </c>
      <c r="B9">
        <v>1695</v>
      </c>
      <c r="C9" s="37">
        <v>49.970501474926252</v>
      </c>
      <c r="D9">
        <v>1610</v>
      </c>
      <c r="E9" s="37">
        <v>50.496894409937887</v>
      </c>
      <c r="F9">
        <v>1326</v>
      </c>
      <c r="G9" s="37">
        <v>46.304675716440421</v>
      </c>
      <c r="H9">
        <v>1509</v>
      </c>
      <c r="I9" s="37">
        <v>47.051027170311464</v>
      </c>
      <c r="J9">
        <v>1552</v>
      </c>
      <c r="K9" s="37">
        <v>47.680412371134025</v>
      </c>
    </row>
    <row r="10" spans="1:14" x14ac:dyDescent="0.3">
      <c r="A10" t="s">
        <v>471</v>
      </c>
      <c r="B10">
        <v>566</v>
      </c>
      <c r="C10" s="37">
        <v>56.537102473498237</v>
      </c>
      <c r="D10">
        <v>591</v>
      </c>
      <c r="E10" s="37">
        <v>56.175972927241958</v>
      </c>
      <c r="F10">
        <v>632</v>
      </c>
      <c r="G10" s="37">
        <v>57.120253164556964</v>
      </c>
      <c r="H10">
        <v>706</v>
      </c>
      <c r="I10" s="37">
        <v>55.665722379603402</v>
      </c>
      <c r="J10">
        <v>687</v>
      </c>
      <c r="K10" s="37">
        <v>56.331877729257641</v>
      </c>
    </row>
    <row r="11" spans="1:14" x14ac:dyDescent="0.3">
      <c r="A11" t="s">
        <v>467</v>
      </c>
      <c r="B11">
        <v>822</v>
      </c>
      <c r="C11" s="37">
        <v>69.464720194647199</v>
      </c>
      <c r="D11">
        <v>761</v>
      </c>
      <c r="E11" s="37">
        <v>70.302233902759525</v>
      </c>
      <c r="F11">
        <v>718</v>
      </c>
      <c r="G11" s="37">
        <v>72.423398328690809</v>
      </c>
      <c r="H11">
        <v>717</v>
      </c>
      <c r="I11" s="37">
        <v>73.640167364016733</v>
      </c>
      <c r="J11">
        <v>676</v>
      </c>
      <c r="K11" s="37">
        <v>72.928994082840234</v>
      </c>
    </row>
    <row r="12" spans="1:14" x14ac:dyDescent="0.3">
      <c r="A12" t="s">
        <v>469</v>
      </c>
      <c r="B12">
        <v>285</v>
      </c>
      <c r="C12" s="37">
        <v>63.859649122807014</v>
      </c>
      <c r="D12">
        <v>346</v>
      </c>
      <c r="E12" s="37">
        <v>65.895953757225428</v>
      </c>
      <c r="F12">
        <v>381</v>
      </c>
      <c r="G12" s="37">
        <v>66.141732283464577</v>
      </c>
      <c r="H12">
        <v>417</v>
      </c>
      <c r="I12" s="37">
        <v>67.865707434052752</v>
      </c>
      <c r="J12">
        <v>470</v>
      </c>
      <c r="K12" s="37">
        <v>65.106382978723403</v>
      </c>
    </row>
    <row r="13" spans="1:14" x14ac:dyDescent="0.3">
      <c r="A13" t="s">
        <v>476</v>
      </c>
      <c r="B13">
        <v>528</v>
      </c>
      <c r="C13" s="37">
        <v>63.825757575757578</v>
      </c>
      <c r="D13">
        <v>506</v>
      </c>
      <c r="E13" s="37">
        <v>65.217391304347828</v>
      </c>
      <c r="F13">
        <v>500</v>
      </c>
      <c r="G13" s="37">
        <v>64.400000000000006</v>
      </c>
      <c r="H13">
        <v>503</v>
      </c>
      <c r="I13" s="37">
        <v>65.606361829025843</v>
      </c>
      <c r="J13">
        <v>451</v>
      </c>
      <c r="K13" s="37">
        <v>63.858093126385803</v>
      </c>
    </row>
    <row r="14" spans="1:14" x14ac:dyDescent="0.3">
      <c r="A14" t="s">
        <v>456</v>
      </c>
      <c r="B14">
        <v>575</v>
      </c>
      <c r="C14" s="37">
        <v>59.652173913043484</v>
      </c>
      <c r="D14">
        <v>529</v>
      </c>
      <c r="E14" s="37">
        <v>59.73534971644613</v>
      </c>
      <c r="F14">
        <v>460</v>
      </c>
      <c r="G14" s="37">
        <v>63.695652173913039</v>
      </c>
      <c r="H14">
        <v>436</v>
      </c>
      <c r="I14" s="37">
        <v>62.385321100917437</v>
      </c>
      <c r="J14">
        <v>435</v>
      </c>
      <c r="K14" s="37">
        <v>64.597701149425291</v>
      </c>
    </row>
    <row r="15" spans="1:14" x14ac:dyDescent="0.3">
      <c r="A15" t="s">
        <v>608</v>
      </c>
      <c r="B15">
        <v>674</v>
      </c>
      <c r="C15" s="37">
        <v>67.210682492581597</v>
      </c>
      <c r="D15">
        <v>557</v>
      </c>
      <c r="E15" s="37">
        <v>69.479353680430876</v>
      </c>
      <c r="F15">
        <v>391</v>
      </c>
      <c r="G15" s="37">
        <v>66.496163682864449</v>
      </c>
      <c r="H15">
        <v>232</v>
      </c>
      <c r="I15" s="37">
        <v>71.551724137931032</v>
      </c>
      <c r="J15">
        <v>435</v>
      </c>
      <c r="K15" s="37">
        <v>68.275862068965523</v>
      </c>
    </row>
    <row r="16" spans="1:14" x14ac:dyDescent="0.3">
      <c r="A16" t="s">
        <v>733</v>
      </c>
      <c r="C16" s="37"/>
      <c r="E16" s="37"/>
      <c r="G16" s="37"/>
      <c r="I16" s="37"/>
      <c r="K16" s="37"/>
    </row>
    <row r="17" spans="1:3" x14ac:dyDescent="0.3">
      <c r="A17" t="s">
        <v>734</v>
      </c>
      <c r="C17" s="95" t="s">
        <v>735</v>
      </c>
    </row>
  </sheetData>
  <hyperlinks>
    <hyperlink ref="C17" r:id="rId1" display="https://www.ssb.no/statbank/table/04476/tableViewLayout1/?loadedQueryId=10087278&amp;timeType=top&amp;timeValue=5" xr:uid="{69AC691B-70E1-4A27-ABBB-AE4B7A6533CC}"/>
    <hyperlink ref="N1" location="'Innholdsside '!A1" display="Innhold" xr:uid="{1F95C452-5DFE-4761-BAA9-F7DC7F52AF62}"/>
  </hyperlinks>
  <pageMargins left="0.7" right="0.7" top="0.75" bottom="0.75" header="0.3" footer="0.3"/>
  <pageSetup paperSize="9" orientation="portrait" r:id="rId2"/>
  <drawing r:id="rId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2FE40-4E07-4BE2-9D37-455E3471287B}">
  <dimension ref="A1:F13"/>
  <sheetViews>
    <sheetView workbookViewId="0">
      <selection activeCell="F1" sqref="F1"/>
    </sheetView>
  </sheetViews>
  <sheetFormatPr baseColWidth="10" defaultRowHeight="14.4" x14ac:dyDescent="0.3"/>
  <cols>
    <col min="1" max="1" width="34" customWidth="1"/>
    <col min="2" max="3" width="17.44140625" customWidth="1"/>
  </cols>
  <sheetData>
    <row r="1" spans="1:6" ht="15" thickBot="1" x14ac:dyDescent="0.35">
      <c r="A1" t="s">
        <v>609</v>
      </c>
      <c r="F1" s="95" t="s">
        <v>14</v>
      </c>
    </row>
    <row r="2" spans="1:6" ht="15" thickBot="1" x14ac:dyDescent="0.35">
      <c r="A2" s="170" t="s">
        <v>610</v>
      </c>
      <c r="B2" s="170" t="s">
        <v>611</v>
      </c>
      <c r="C2" s="170" t="s">
        <v>95</v>
      </c>
    </row>
    <row r="3" spans="1:6" x14ac:dyDescent="0.3">
      <c r="A3" s="171" t="s">
        <v>612</v>
      </c>
      <c r="B3" s="172" t="s">
        <v>461</v>
      </c>
      <c r="C3" s="173">
        <v>537</v>
      </c>
    </row>
    <row r="4" spans="1:6" x14ac:dyDescent="0.3">
      <c r="A4" s="174" t="s">
        <v>613</v>
      </c>
      <c r="B4" s="175" t="s">
        <v>606</v>
      </c>
      <c r="C4" s="176">
        <v>437</v>
      </c>
    </row>
    <row r="5" spans="1:6" x14ac:dyDescent="0.3">
      <c r="A5" s="171" t="s">
        <v>614</v>
      </c>
      <c r="B5" s="172" t="s">
        <v>467</v>
      </c>
      <c r="C5" s="173">
        <v>388</v>
      </c>
    </row>
    <row r="6" spans="1:6" x14ac:dyDescent="0.3">
      <c r="A6" s="174" t="s">
        <v>615</v>
      </c>
      <c r="B6" s="175" t="s">
        <v>461</v>
      </c>
      <c r="C6" s="176">
        <v>283</v>
      </c>
    </row>
    <row r="7" spans="1:6" x14ac:dyDescent="0.3">
      <c r="A7" s="171" t="s">
        <v>616</v>
      </c>
      <c r="B7" s="172" t="s">
        <v>461</v>
      </c>
      <c r="C7" s="173">
        <v>270</v>
      </c>
    </row>
    <row r="8" spans="1:6" x14ac:dyDescent="0.3">
      <c r="A8" s="174" t="s">
        <v>617</v>
      </c>
      <c r="B8" s="175" t="s">
        <v>476</v>
      </c>
      <c r="C8" s="176">
        <v>259</v>
      </c>
    </row>
    <row r="9" spans="1:6" x14ac:dyDescent="0.3">
      <c r="A9" s="171" t="s">
        <v>618</v>
      </c>
      <c r="B9" s="172" t="s">
        <v>466</v>
      </c>
      <c r="C9" s="173">
        <v>216</v>
      </c>
    </row>
    <row r="10" spans="1:6" x14ac:dyDescent="0.3">
      <c r="A10" s="174" t="s">
        <v>619</v>
      </c>
      <c r="B10" s="175" t="s">
        <v>606</v>
      </c>
      <c r="C10" s="176">
        <v>188</v>
      </c>
    </row>
    <row r="11" spans="1:6" x14ac:dyDescent="0.3">
      <c r="A11" s="171" t="s">
        <v>620</v>
      </c>
      <c r="B11" s="172" t="s">
        <v>461</v>
      </c>
      <c r="C11" s="173">
        <v>187</v>
      </c>
    </row>
    <row r="12" spans="1:6" ht="15" thickBot="1" x14ac:dyDescent="0.35">
      <c r="A12" s="177" t="s">
        <v>621</v>
      </c>
      <c r="B12" s="178" t="s">
        <v>467</v>
      </c>
      <c r="C12" s="179">
        <v>173</v>
      </c>
    </row>
    <row r="13" spans="1:6" x14ac:dyDescent="0.3">
      <c r="A13" s="180" t="s">
        <v>622</v>
      </c>
    </row>
  </sheetData>
  <hyperlinks>
    <hyperlink ref="F1" location="'Innholdsside '!A1" display="Innhold" xr:uid="{1A05395C-C65C-47AB-9419-0DD221F9F740}"/>
  </hyperlink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AB6F3-5CC1-4A6E-9F8F-2B42A1F2D407}">
  <dimension ref="A1:O20"/>
  <sheetViews>
    <sheetView workbookViewId="0">
      <selection activeCell="O1" sqref="O1"/>
    </sheetView>
  </sheetViews>
  <sheetFormatPr baseColWidth="10" defaultColWidth="8.88671875" defaultRowHeight="14.4" x14ac:dyDescent="0.3"/>
  <cols>
    <col min="1" max="1" width="40.6640625" customWidth="1"/>
  </cols>
  <sheetData>
    <row r="1" spans="1:15" x14ac:dyDescent="0.3">
      <c r="A1" s="36" t="s">
        <v>760</v>
      </c>
      <c r="B1" s="36" t="s">
        <v>711</v>
      </c>
      <c r="O1" s="95" t="s">
        <v>14</v>
      </c>
    </row>
    <row r="2" spans="1:15" x14ac:dyDescent="0.3">
      <c r="A2" s="36"/>
      <c r="B2" s="36"/>
      <c r="O2" s="95"/>
    </row>
    <row r="4" spans="1:15" x14ac:dyDescent="0.3">
      <c r="A4" t="s">
        <v>136</v>
      </c>
      <c r="B4" t="s">
        <v>109</v>
      </c>
      <c r="C4" t="s">
        <v>110</v>
      </c>
      <c r="D4" t="s">
        <v>54</v>
      </c>
      <c r="E4" t="s">
        <v>594</v>
      </c>
      <c r="F4" t="s">
        <v>623</v>
      </c>
    </row>
    <row r="5" spans="1:15" x14ac:dyDescent="0.3">
      <c r="A5" t="s">
        <v>624</v>
      </c>
      <c r="B5">
        <v>1024</v>
      </c>
      <c r="C5">
        <v>1941</v>
      </c>
      <c r="D5">
        <f>SUM(B5:C5)</f>
        <v>2965</v>
      </c>
      <c r="E5" s="37">
        <f>C5/D5*100</f>
        <v>65.463743676222592</v>
      </c>
      <c r="F5" s="37">
        <f>B5/D5*100</f>
        <v>34.536256323777401</v>
      </c>
    </row>
    <row r="6" spans="1:15" x14ac:dyDescent="0.3">
      <c r="A6" t="s">
        <v>625</v>
      </c>
      <c r="B6">
        <v>1484</v>
      </c>
      <c r="C6">
        <v>1170</v>
      </c>
      <c r="D6">
        <f t="shared" ref="D6:D19" si="0">SUM(B6:C6)</f>
        <v>2654</v>
      </c>
      <c r="E6" s="37">
        <f t="shared" ref="E6:E19" si="1">C6/D6*100</f>
        <v>44.0844009042954</v>
      </c>
      <c r="F6" s="37">
        <f t="shared" ref="F6:F19" si="2">B6/D6*100</f>
        <v>55.915599095704593</v>
      </c>
    </row>
    <row r="7" spans="1:15" x14ac:dyDescent="0.3">
      <c r="A7" t="s">
        <v>626</v>
      </c>
      <c r="B7">
        <v>333</v>
      </c>
      <c r="C7">
        <v>866</v>
      </c>
      <c r="D7">
        <f t="shared" si="0"/>
        <v>1199</v>
      </c>
      <c r="E7" s="37">
        <f t="shared" si="1"/>
        <v>72.226855713094238</v>
      </c>
      <c r="F7" s="37">
        <f t="shared" si="2"/>
        <v>27.773144286905755</v>
      </c>
    </row>
    <row r="8" spans="1:15" x14ac:dyDescent="0.3">
      <c r="A8" t="s">
        <v>627</v>
      </c>
      <c r="B8">
        <v>154</v>
      </c>
      <c r="C8">
        <v>645</v>
      </c>
      <c r="D8">
        <f t="shared" si="0"/>
        <v>799</v>
      </c>
      <c r="E8" s="37">
        <f t="shared" si="1"/>
        <v>80.725907384230283</v>
      </c>
      <c r="F8" s="37">
        <f t="shared" si="2"/>
        <v>19.27409261576971</v>
      </c>
    </row>
    <row r="9" spans="1:15" x14ac:dyDescent="0.3">
      <c r="A9" t="s">
        <v>628</v>
      </c>
      <c r="B9">
        <v>374</v>
      </c>
      <c r="C9">
        <v>198</v>
      </c>
      <c r="D9">
        <f t="shared" si="0"/>
        <v>572</v>
      </c>
      <c r="E9" s="37">
        <f t="shared" si="1"/>
        <v>34.615384615384613</v>
      </c>
      <c r="F9" s="37">
        <f t="shared" si="2"/>
        <v>65.384615384615387</v>
      </c>
    </row>
    <row r="10" spans="1:15" x14ac:dyDescent="0.3">
      <c r="A10" t="s">
        <v>629</v>
      </c>
      <c r="B10">
        <v>219</v>
      </c>
      <c r="C10">
        <v>336</v>
      </c>
      <c r="D10">
        <f t="shared" si="0"/>
        <v>555</v>
      </c>
      <c r="E10" s="37">
        <f t="shared" si="1"/>
        <v>60.540540540540547</v>
      </c>
      <c r="F10" s="37">
        <f t="shared" si="2"/>
        <v>39.45945945945946</v>
      </c>
    </row>
    <row r="11" spans="1:15" x14ac:dyDescent="0.3">
      <c r="A11" t="s">
        <v>630</v>
      </c>
      <c r="B11">
        <v>133</v>
      </c>
      <c r="C11">
        <v>378</v>
      </c>
      <c r="D11">
        <f t="shared" si="0"/>
        <v>511</v>
      </c>
      <c r="E11" s="37">
        <f t="shared" si="1"/>
        <v>73.972602739726028</v>
      </c>
      <c r="F11" s="37">
        <f t="shared" si="2"/>
        <v>26.027397260273972</v>
      </c>
    </row>
    <row r="12" spans="1:15" x14ac:dyDescent="0.3">
      <c r="A12" t="s">
        <v>631</v>
      </c>
      <c r="B12">
        <v>96</v>
      </c>
      <c r="C12">
        <v>329</v>
      </c>
      <c r="D12">
        <f t="shared" si="0"/>
        <v>425</v>
      </c>
      <c r="E12" s="37">
        <f t="shared" si="1"/>
        <v>77.411764705882362</v>
      </c>
      <c r="F12" s="37">
        <f t="shared" si="2"/>
        <v>22.588235294117649</v>
      </c>
    </row>
    <row r="13" spans="1:15" x14ac:dyDescent="0.3">
      <c r="A13" t="s">
        <v>632</v>
      </c>
      <c r="B13">
        <v>26</v>
      </c>
      <c r="C13">
        <v>344</v>
      </c>
      <c r="D13">
        <f t="shared" si="0"/>
        <v>370</v>
      </c>
      <c r="E13" s="37">
        <f t="shared" si="1"/>
        <v>92.972972972972983</v>
      </c>
      <c r="F13" s="37">
        <f t="shared" si="2"/>
        <v>7.0270270270270272</v>
      </c>
    </row>
    <row r="14" spans="1:15" x14ac:dyDescent="0.3">
      <c r="A14" t="s">
        <v>633</v>
      </c>
      <c r="B14">
        <v>120</v>
      </c>
      <c r="C14">
        <v>232</v>
      </c>
      <c r="D14">
        <f t="shared" si="0"/>
        <v>352</v>
      </c>
      <c r="E14" s="37">
        <f t="shared" si="1"/>
        <v>65.909090909090907</v>
      </c>
      <c r="F14" s="37">
        <f t="shared" si="2"/>
        <v>34.090909090909086</v>
      </c>
    </row>
    <row r="15" spans="1:15" x14ac:dyDescent="0.3">
      <c r="A15" t="s">
        <v>634</v>
      </c>
      <c r="B15">
        <v>81</v>
      </c>
      <c r="C15">
        <v>270</v>
      </c>
      <c r="D15">
        <f t="shared" si="0"/>
        <v>351</v>
      </c>
      <c r="E15" s="37">
        <f t="shared" si="1"/>
        <v>76.923076923076934</v>
      </c>
      <c r="F15" s="37">
        <f t="shared" si="2"/>
        <v>23.076923076923077</v>
      </c>
    </row>
    <row r="16" spans="1:15" x14ac:dyDescent="0.3">
      <c r="A16" t="s">
        <v>635</v>
      </c>
      <c r="B16">
        <v>229</v>
      </c>
      <c r="C16">
        <v>112</v>
      </c>
      <c r="D16">
        <f t="shared" si="0"/>
        <v>341</v>
      </c>
      <c r="E16" s="37">
        <f t="shared" si="1"/>
        <v>32.84457478005865</v>
      </c>
      <c r="F16" s="37">
        <f t="shared" si="2"/>
        <v>67.15542521994135</v>
      </c>
    </row>
    <row r="17" spans="1:6" x14ac:dyDescent="0.3">
      <c r="A17" t="s">
        <v>636</v>
      </c>
      <c r="B17">
        <v>125</v>
      </c>
      <c r="C17">
        <v>207</v>
      </c>
      <c r="D17">
        <f t="shared" si="0"/>
        <v>332</v>
      </c>
      <c r="E17" s="37">
        <f t="shared" si="1"/>
        <v>62.349397590361441</v>
      </c>
      <c r="F17" s="37">
        <f t="shared" si="2"/>
        <v>37.650602409638559</v>
      </c>
    </row>
    <row r="18" spans="1:6" x14ac:dyDescent="0.3">
      <c r="A18" t="s">
        <v>637</v>
      </c>
      <c r="B18">
        <v>140</v>
      </c>
      <c r="C18">
        <v>131</v>
      </c>
      <c r="D18">
        <f t="shared" si="0"/>
        <v>271</v>
      </c>
      <c r="E18" s="37">
        <f t="shared" si="1"/>
        <v>48.339483394833948</v>
      </c>
      <c r="F18" s="37">
        <f t="shared" si="2"/>
        <v>51.660516605166052</v>
      </c>
    </row>
    <row r="19" spans="1:6" x14ac:dyDescent="0.3">
      <c r="A19" t="s">
        <v>638</v>
      </c>
      <c r="B19">
        <v>146</v>
      </c>
      <c r="C19">
        <v>120</v>
      </c>
      <c r="D19">
        <f t="shared" si="0"/>
        <v>266</v>
      </c>
      <c r="E19" s="37">
        <f t="shared" si="1"/>
        <v>45.112781954887218</v>
      </c>
      <c r="F19" s="37">
        <f t="shared" si="2"/>
        <v>54.887218045112782</v>
      </c>
    </row>
    <row r="20" spans="1:6" x14ac:dyDescent="0.3">
      <c r="A20" t="s">
        <v>597</v>
      </c>
    </row>
  </sheetData>
  <hyperlinks>
    <hyperlink ref="O1" location="'Innholdsside '!A1" display="Innhold" xr:uid="{33E4A15F-200B-47FE-A266-5A8F6A67E49C}"/>
  </hyperlinks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54629-D093-42E6-A9CA-6BC2E2CA3CEF}">
  <dimension ref="A1:J26"/>
  <sheetViews>
    <sheetView workbookViewId="0">
      <selection activeCell="J1" sqref="J1"/>
    </sheetView>
  </sheetViews>
  <sheetFormatPr baseColWidth="10" defaultRowHeight="14.4" x14ac:dyDescent="0.3"/>
  <sheetData>
    <row r="1" spans="1:10" x14ac:dyDescent="0.3">
      <c r="A1" s="36" t="s">
        <v>761</v>
      </c>
      <c r="B1" s="36" t="s">
        <v>713</v>
      </c>
      <c r="J1" s="95" t="s">
        <v>14</v>
      </c>
    </row>
    <row r="4" spans="1:10" x14ac:dyDescent="0.3">
      <c r="A4" t="s">
        <v>184</v>
      </c>
      <c r="B4" t="s">
        <v>110</v>
      </c>
      <c r="C4" t="s">
        <v>109</v>
      </c>
    </row>
    <row r="5" spans="1:10" x14ac:dyDescent="0.3">
      <c r="A5">
        <v>2002</v>
      </c>
      <c r="B5">
        <v>1625</v>
      </c>
      <c r="C5">
        <v>1065</v>
      </c>
      <c r="F5" s="181"/>
    </row>
    <row r="6" spans="1:10" x14ac:dyDescent="0.3">
      <c r="A6">
        <v>2003</v>
      </c>
      <c r="B6">
        <v>1850</v>
      </c>
      <c r="C6">
        <v>1180</v>
      </c>
    </row>
    <row r="7" spans="1:10" x14ac:dyDescent="0.3">
      <c r="A7">
        <v>2004</v>
      </c>
      <c r="B7">
        <v>2275</v>
      </c>
      <c r="C7">
        <v>1465</v>
      </c>
    </row>
    <row r="8" spans="1:10" x14ac:dyDescent="0.3">
      <c r="A8">
        <v>2005</v>
      </c>
      <c r="B8">
        <v>2640</v>
      </c>
      <c r="C8">
        <v>1575</v>
      </c>
    </row>
    <row r="9" spans="1:10" x14ac:dyDescent="0.3">
      <c r="A9">
        <v>2006</v>
      </c>
      <c r="B9">
        <v>2835</v>
      </c>
      <c r="C9">
        <v>1665</v>
      </c>
    </row>
    <row r="10" spans="1:10" x14ac:dyDescent="0.3">
      <c r="A10">
        <v>2007</v>
      </c>
      <c r="B10">
        <v>2715</v>
      </c>
      <c r="C10">
        <v>1690</v>
      </c>
    </row>
    <row r="11" spans="1:10" x14ac:dyDescent="0.3">
      <c r="A11">
        <v>2008</v>
      </c>
      <c r="B11">
        <v>2955</v>
      </c>
      <c r="C11">
        <v>1840</v>
      </c>
    </row>
    <row r="12" spans="1:10" x14ac:dyDescent="0.3">
      <c r="A12">
        <v>2009</v>
      </c>
      <c r="B12">
        <v>3115</v>
      </c>
      <c r="C12">
        <v>1910</v>
      </c>
    </row>
    <row r="13" spans="1:10" x14ac:dyDescent="0.3">
      <c r="A13">
        <v>2010</v>
      </c>
      <c r="B13">
        <v>3570</v>
      </c>
      <c r="C13">
        <v>2150</v>
      </c>
    </row>
    <row r="14" spans="1:10" x14ac:dyDescent="0.3">
      <c r="A14">
        <v>2011</v>
      </c>
      <c r="B14">
        <v>3745</v>
      </c>
      <c r="C14">
        <v>2410</v>
      </c>
    </row>
    <row r="15" spans="1:10" x14ac:dyDescent="0.3">
      <c r="A15">
        <v>2012</v>
      </c>
      <c r="B15">
        <v>4010</v>
      </c>
      <c r="C15">
        <v>2335</v>
      </c>
    </row>
    <row r="16" spans="1:10" x14ac:dyDescent="0.3">
      <c r="A16">
        <v>2013</v>
      </c>
      <c r="B16">
        <v>3960</v>
      </c>
      <c r="C16">
        <v>2440</v>
      </c>
    </row>
    <row r="17" spans="1:3" x14ac:dyDescent="0.3">
      <c r="A17">
        <v>2014</v>
      </c>
      <c r="B17">
        <v>3950</v>
      </c>
      <c r="C17">
        <v>2520</v>
      </c>
    </row>
    <row r="18" spans="1:3" x14ac:dyDescent="0.3">
      <c r="A18">
        <v>2015</v>
      </c>
      <c r="B18">
        <v>3910</v>
      </c>
      <c r="C18">
        <v>2555</v>
      </c>
    </row>
    <row r="19" spans="1:3" x14ac:dyDescent="0.3">
      <c r="A19">
        <v>2016</v>
      </c>
      <c r="B19">
        <v>4145</v>
      </c>
      <c r="C19">
        <v>2745</v>
      </c>
    </row>
    <row r="20" spans="1:3" x14ac:dyDescent="0.3">
      <c r="A20">
        <v>2017</v>
      </c>
      <c r="B20">
        <v>4235</v>
      </c>
      <c r="C20">
        <v>2600</v>
      </c>
    </row>
    <row r="21" spans="1:3" x14ac:dyDescent="0.3">
      <c r="A21">
        <v>2018</v>
      </c>
      <c r="B21">
        <v>4500</v>
      </c>
      <c r="C21">
        <v>2795</v>
      </c>
    </row>
    <row r="22" spans="1:3" x14ac:dyDescent="0.3">
      <c r="A22">
        <v>2019</v>
      </c>
      <c r="B22">
        <v>4610</v>
      </c>
      <c r="C22">
        <v>3070</v>
      </c>
    </row>
    <row r="23" spans="1:3" x14ac:dyDescent="0.3">
      <c r="A23">
        <v>2020</v>
      </c>
      <c r="B23">
        <v>2340</v>
      </c>
      <c r="C23">
        <v>1610</v>
      </c>
    </row>
    <row r="24" spans="1:3" x14ac:dyDescent="0.3">
      <c r="A24">
        <v>2021</v>
      </c>
      <c r="B24">
        <v>1585</v>
      </c>
      <c r="C24">
        <v>1225</v>
      </c>
    </row>
    <row r="25" spans="1:3" x14ac:dyDescent="0.3">
      <c r="A25">
        <v>2022</v>
      </c>
      <c r="B25">
        <v>4315</v>
      </c>
      <c r="C25">
        <v>2860</v>
      </c>
    </row>
    <row r="26" spans="1:3" x14ac:dyDescent="0.3">
      <c r="A26" s="198" t="s">
        <v>639</v>
      </c>
    </row>
  </sheetData>
  <hyperlinks>
    <hyperlink ref="J1" location="'Innholdsside '!A1" display="Innhold" xr:uid="{5B9DE941-ADA2-4009-899B-D7F3A3B07C56}"/>
  </hyperlinks>
  <pageMargins left="0.7" right="0.7" top="0.75" bottom="0.75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27007-6977-453C-89BE-58D819B6D790}">
  <dimension ref="A1:O16"/>
  <sheetViews>
    <sheetView workbookViewId="0">
      <selection activeCell="O1" sqref="O1"/>
    </sheetView>
  </sheetViews>
  <sheetFormatPr baseColWidth="10" defaultColWidth="8.88671875" defaultRowHeight="14.4" x14ac:dyDescent="0.3"/>
  <cols>
    <col min="1" max="1" width="17.6640625" customWidth="1"/>
  </cols>
  <sheetData>
    <row r="1" spans="1:15" x14ac:dyDescent="0.3">
      <c r="A1" s="36" t="s">
        <v>762</v>
      </c>
      <c r="B1" s="36" t="s">
        <v>714</v>
      </c>
      <c r="O1" s="95" t="s">
        <v>14</v>
      </c>
    </row>
    <row r="2" spans="1:15" x14ac:dyDescent="0.3">
      <c r="A2" s="36"/>
      <c r="B2" s="36"/>
      <c r="O2" s="95"/>
    </row>
    <row r="4" spans="1:15" x14ac:dyDescent="0.3">
      <c r="A4" s="27" t="s">
        <v>611</v>
      </c>
      <c r="B4" s="230">
        <v>2018</v>
      </c>
      <c r="C4" s="230"/>
      <c r="D4" s="230">
        <v>2019</v>
      </c>
      <c r="E4" s="230"/>
      <c r="F4" s="230">
        <v>2020</v>
      </c>
      <c r="G4" s="230"/>
      <c r="H4" s="230">
        <v>2021</v>
      </c>
      <c r="I4" s="230"/>
      <c r="J4" s="230">
        <v>2022</v>
      </c>
      <c r="K4" s="230"/>
    </row>
    <row r="5" spans="1:15" x14ac:dyDescent="0.3">
      <c r="A5" s="27"/>
      <c r="B5" t="s">
        <v>598</v>
      </c>
      <c r="C5" t="s">
        <v>599</v>
      </c>
      <c r="D5" t="s">
        <v>600</v>
      </c>
      <c r="E5" t="s">
        <v>599</v>
      </c>
      <c r="F5" t="s">
        <v>601</v>
      </c>
      <c r="G5" t="s">
        <v>599</v>
      </c>
      <c r="H5" t="s">
        <v>602</v>
      </c>
      <c r="I5" t="s">
        <v>599</v>
      </c>
      <c r="J5" t="s">
        <v>603</v>
      </c>
      <c r="K5" t="s">
        <v>604</v>
      </c>
    </row>
    <row r="6" spans="1:15" ht="15.6" x14ac:dyDescent="0.3">
      <c r="A6" s="182" t="s">
        <v>607</v>
      </c>
      <c r="B6" s="182">
        <v>890</v>
      </c>
      <c r="C6" s="37">
        <v>49.438202247191008</v>
      </c>
      <c r="D6" s="182">
        <v>875</v>
      </c>
      <c r="E6" s="37">
        <v>48</v>
      </c>
      <c r="F6" s="182">
        <v>395</v>
      </c>
      <c r="G6" s="37">
        <v>46.835443037974684</v>
      </c>
      <c r="H6" s="182">
        <v>225</v>
      </c>
      <c r="I6" s="37">
        <v>53.333333333333336</v>
      </c>
      <c r="J6" s="182">
        <v>950</v>
      </c>
      <c r="K6" s="37">
        <v>52.631578947368418</v>
      </c>
    </row>
    <row r="7" spans="1:15" ht="15.6" x14ac:dyDescent="0.3">
      <c r="A7" s="182" t="s">
        <v>470</v>
      </c>
      <c r="B7" s="182">
        <v>235</v>
      </c>
      <c r="C7" s="37">
        <v>48.936170212765958</v>
      </c>
      <c r="D7" s="182">
        <v>310</v>
      </c>
      <c r="E7" s="37">
        <v>56.451612903225815</v>
      </c>
      <c r="F7" s="182">
        <v>220</v>
      </c>
      <c r="G7" s="37">
        <v>56.81818181818182</v>
      </c>
      <c r="H7" s="182">
        <v>325</v>
      </c>
      <c r="I7" s="37">
        <v>50.769230769230766</v>
      </c>
      <c r="J7" s="182">
        <v>660</v>
      </c>
      <c r="K7" s="37">
        <v>56.060606060606055</v>
      </c>
    </row>
    <row r="8" spans="1:15" ht="15.6" x14ac:dyDescent="0.3">
      <c r="A8" s="182" t="s">
        <v>608</v>
      </c>
      <c r="B8" s="182">
        <v>1115</v>
      </c>
      <c r="C8" s="37">
        <v>62.331838565022423</v>
      </c>
      <c r="D8" s="182">
        <v>1280</v>
      </c>
      <c r="E8" s="37">
        <v>62.109375</v>
      </c>
      <c r="F8" s="182">
        <v>535</v>
      </c>
      <c r="G8" s="37">
        <v>59.813084112149525</v>
      </c>
      <c r="H8" s="182">
        <v>10</v>
      </c>
      <c r="I8" s="37">
        <v>100</v>
      </c>
      <c r="J8" s="182">
        <v>640</v>
      </c>
      <c r="K8" s="37">
        <v>62.5</v>
      </c>
    </row>
    <row r="9" spans="1:15" ht="15.6" x14ac:dyDescent="0.3">
      <c r="A9" s="182" t="s">
        <v>481</v>
      </c>
      <c r="B9" s="182">
        <v>320</v>
      </c>
      <c r="C9" s="37">
        <v>59.375</v>
      </c>
      <c r="D9" s="182">
        <v>365</v>
      </c>
      <c r="E9" s="37">
        <v>60.273972602739725</v>
      </c>
      <c r="F9" s="182">
        <v>195</v>
      </c>
      <c r="G9" s="37">
        <v>56.410256410256409</v>
      </c>
      <c r="H9" s="182">
        <v>295</v>
      </c>
      <c r="I9" s="37">
        <v>61.016949152542374</v>
      </c>
      <c r="J9" s="182">
        <v>565</v>
      </c>
      <c r="K9" s="37">
        <v>64.601769911504419</v>
      </c>
    </row>
    <row r="10" spans="1:15" ht="15.6" x14ac:dyDescent="0.3">
      <c r="A10" s="182" t="s">
        <v>469</v>
      </c>
      <c r="B10" s="182">
        <v>315</v>
      </c>
      <c r="C10" s="37">
        <v>66.666666666666657</v>
      </c>
      <c r="D10" s="182">
        <v>340</v>
      </c>
      <c r="E10" s="37">
        <v>64.705882352941174</v>
      </c>
      <c r="F10" s="182">
        <v>215</v>
      </c>
      <c r="G10" s="37">
        <v>60.465116279069761</v>
      </c>
      <c r="H10" s="182">
        <v>230</v>
      </c>
      <c r="I10" s="37">
        <v>52.173913043478258</v>
      </c>
      <c r="J10" s="182">
        <v>520</v>
      </c>
      <c r="K10" s="37">
        <v>68.269230769230774</v>
      </c>
    </row>
    <row r="11" spans="1:15" ht="15.6" x14ac:dyDescent="0.3">
      <c r="A11" s="182" t="s">
        <v>605</v>
      </c>
      <c r="B11" s="182">
        <v>560</v>
      </c>
      <c r="C11" s="37">
        <v>66.964285714285708</v>
      </c>
      <c r="D11" s="182">
        <v>525</v>
      </c>
      <c r="E11" s="37">
        <v>63.809523809523803</v>
      </c>
      <c r="F11" s="182">
        <v>290</v>
      </c>
      <c r="G11" s="37">
        <v>68.965517241379317</v>
      </c>
      <c r="H11" s="182">
        <v>280</v>
      </c>
      <c r="I11" s="37">
        <v>67.857142857142861</v>
      </c>
      <c r="J11" s="182">
        <v>480</v>
      </c>
      <c r="K11" s="37">
        <v>67.708333333333343</v>
      </c>
    </row>
    <row r="12" spans="1:15" ht="15.6" x14ac:dyDescent="0.3">
      <c r="A12" s="182" t="s">
        <v>461</v>
      </c>
      <c r="B12" s="182">
        <v>315</v>
      </c>
      <c r="C12" s="37">
        <v>76.19047619047619</v>
      </c>
      <c r="D12" s="182">
        <v>325</v>
      </c>
      <c r="E12" s="37">
        <v>73.846153846153854</v>
      </c>
      <c r="F12" s="182">
        <v>215</v>
      </c>
      <c r="G12" s="37">
        <v>72.093023255813947</v>
      </c>
      <c r="H12" s="182">
        <v>220</v>
      </c>
      <c r="I12" s="37">
        <v>72.727272727272734</v>
      </c>
      <c r="J12" s="182">
        <v>440</v>
      </c>
      <c r="K12" s="37">
        <v>77.272727272727266</v>
      </c>
    </row>
    <row r="13" spans="1:15" ht="15.6" x14ac:dyDescent="0.3">
      <c r="A13" s="182" t="s">
        <v>465</v>
      </c>
      <c r="B13" s="182">
        <v>260</v>
      </c>
      <c r="C13" s="37">
        <v>48.07692307692308</v>
      </c>
      <c r="D13" s="182">
        <v>290</v>
      </c>
      <c r="E13" s="37">
        <v>50</v>
      </c>
      <c r="F13" s="182">
        <v>195</v>
      </c>
      <c r="G13" s="37">
        <v>46.153846153846153</v>
      </c>
      <c r="H13" s="182">
        <v>165</v>
      </c>
      <c r="I13" s="37">
        <v>48.484848484848484</v>
      </c>
      <c r="J13" s="182">
        <v>330</v>
      </c>
      <c r="K13" s="37">
        <v>42.424242424242422</v>
      </c>
    </row>
    <row r="14" spans="1:15" ht="15.6" x14ac:dyDescent="0.3">
      <c r="A14" s="182" t="s">
        <v>471</v>
      </c>
      <c r="B14" s="182">
        <v>235</v>
      </c>
      <c r="C14" s="37">
        <v>59.574468085106382</v>
      </c>
      <c r="D14" s="182">
        <v>285</v>
      </c>
      <c r="E14" s="37">
        <v>57.894736842105267</v>
      </c>
      <c r="F14" s="182">
        <v>175</v>
      </c>
      <c r="G14" s="37">
        <v>54.285714285714285</v>
      </c>
      <c r="H14" s="182">
        <v>150</v>
      </c>
      <c r="I14" s="37">
        <v>60</v>
      </c>
      <c r="J14" s="182">
        <v>310</v>
      </c>
      <c r="K14" s="37">
        <v>59.677419354838712</v>
      </c>
    </row>
    <row r="15" spans="1:15" ht="15.6" x14ac:dyDescent="0.3">
      <c r="A15" s="182" t="s">
        <v>479</v>
      </c>
      <c r="B15" s="182">
        <v>165</v>
      </c>
      <c r="C15" s="37">
        <v>54.54545454545454</v>
      </c>
      <c r="D15" s="182">
        <v>165</v>
      </c>
      <c r="E15" s="37">
        <v>39.393939393939391</v>
      </c>
      <c r="F15" s="182">
        <v>100</v>
      </c>
      <c r="G15" s="37">
        <v>55.000000000000007</v>
      </c>
      <c r="H15" s="182">
        <v>160</v>
      </c>
      <c r="I15" s="37">
        <v>43.75</v>
      </c>
      <c r="J15" s="182">
        <v>240</v>
      </c>
      <c r="K15" s="37">
        <v>50</v>
      </c>
    </row>
    <row r="16" spans="1:15" x14ac:dyDescent="0.3">
      <c r="A16" s="198" t="s">
        <v>639</v>
      </c>
    </row>
  </sheetData>
  <mergeCells count="5">
    <mergeCell ref="B4:C4"/>
    <mergeCell ref="D4:E4"/>
    <mergeCell ref="F4:G4"/>
    <mergeCell ref="H4:I4"/>
    <mergeCell ref="J4:K4"/>
  </mergeCells>
  <hyperlinks>
    <hyperlink ref="A8" r:id="rId1" xr:uid="{56F43AD8-A8E4-4618-9F26-1901936CC9BE}"/>
    <hyperlink ref="A12" r:id="rId2" xr:uid="{D7C9B683-14C0-4CAE-B48A-E7442F08B0D0}"/>
    <hyperlink ref="A9" r:id="rId3" xr:uid="{E6DDEDC0-F6D9-439F-9AD5-0D10383A819E}"/>
    <hyperlink ref="A7" r:id="rId4" xr:uid="{717A207E-569C-4FDD-8018-1C2E43D4D132}"/>
    <hyperlink ref="A14" r:id="rId5" xr:uid="{17744DE3-C692-4AA2-A1BB-8A25FC41706D}"/>
    <hyperlink ref="A15" r:id="rId6" xr:uid="{454009C1-0F17-4232-BCCF-5F879458680A}"/>
    <hyperlink ref="A10" r:id="rId7" xr:uid="{E9FE24E2-2910-436D-A3D0-D4055ED206FF}"/>
    <hyperlink ref="A11" r:id="rId8" xr:uid="{52E28D28-2916-4CC7-A18E-A5389B4A340C}"/>
    <hyperlink ref="A13" r:id="rId9" xr:uid="{5A69A1D4-099C-4371-B3CA-EB599931671F}"/>
    <hyperlink ref="A6" r:id="rId10" xr:uid="{F864988B-C823-4DF3-83FA-7ECE67C513F2}"/>
    <hyperlink ref="O1" location="'Innholdsside '!A1" display="Innhold" xr:uid="{CD047918-3BC1-4410-A55A-701B8BCCE2C8}"/>
  </hyperlinks>
  <pageMargins left="0.7" right="0.7" top="0.75" bottom="0.75" header="0.3" footer="0.3"/>
  <pageSetup paperSize="9" orientation="portrait" r:id="rId11"/>
  <drawing r:id="rId1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AD631-DCC9-48E3-B2B1-BFCB9D3FB925}">
  <dimension ref="A1:L13"/>
  <sheetViews>
    <sheetView workbookViewId="0">
      <selection activeCell="L1" sqref="L1"/>
    </sheetView>
  </sheetViews>
  <sheetFormatPr baseColWidth="10" defaultRowHeight="14.4" x14ac:dyDescent="0.3"/>
  <cols>
    <col min="1" max="1" width="25.5546875" customWidth="1"/>
  </cols>
  <sheetData>
    <row r="1" spans="1:12" x14ac:dyDescent="0.3">
      <c r="A1" s="36" t="s">
        <v>763</v>
      </c>
      <c r="B1" s="36" t="s">
        <v>715</v>
      </c>
      <c r="L1" s="95" t="s">
        <v>14</v>
      </c>
    </row>
    <row r="2" spans="1:12" x14ac:dyDescent="0.3">
      <c r="A2" s="36"/>
      <c r="B2" s="36"/>
      <c r="L2" s="95"/>
    </row>
    <row r="4" spans="1:12" x14ac:dyDescent="0.3">
      <c r="A4" t="s">
        <v>136</v>
      </c>
      <c r="B4" t="s">
        <v>640</v>
      </c>
      <c r="C4" t="s">
        <v>641</v>
      </c>
    </row>
    <row r="5" spans="1:12" x14ac:dyDescent="0.3">
      <c r="A5" t="s">
        <v>642</v>
      </c>
      <c r="B5" s="5">
        <v>19</v>
      </c>
      <c r="C5" s="5">
        <v>20</v>
      </c>
    </row>
    <row r="6" spans="1:12" x14ac:dyDescent="0.3">
      <c r="A6" t="s">
        <v>643</v>
      </c>
      <c r="B6" s="5">
        <v>505</v>
      </c>
      <c r="C6" s="5">
        <v>103</v>
      </c>
    </row>
    <row r="7" spans="1:12" x14ac:dyDescent="0.3">
      <c r="A7" t="s">
        <v>644</v>
      </c>
      <c r="B7" s="5">
        <v>223</v>
      </c>
      <c r="C7" s="5">
        <v>648</v>
      </c>
    </row>
    <row r="8" spans="1:12" x14ac:dyDescent="0.3">
      <c r="A8" t="s">
        <v>645</v>
      </c>
      <c r="B8" s="5">
        <v>1110</v>
      </c>
      <c r="C8" s="5">
        <v>311</v>
      </c>
    </row>
    <row r="9" spans="1:12" x14ac:dyDescent="0.3">
      <c r="A9" t="s">
        <v>646</v>
      </c>
      <c r="B9" s="5">
        <v>1008</v>
      </c>
      <c r="C9" s="5">
        <v>675</v>
      </c>
    </row>
    <row r="10" spans="1:12" x14ac:dyDescent="0.3">
      <c r="A10" t="s">
        <v>647</v>
      </c>
      <c r="B10" s="5">
        <v>1336</v>
      </c>
      <c r="C10" s="5">
        <v>608</v>
      </c>
    </row>
    <row r="11" spans="1:12" x14ac:dyDescent="0.3">
      <c r="A11" t="s">
        <v>648</v>
      </c>
      <c r="B11" s="5">
        <v>557</v>
      </c>
      <c r="C11" s="5">
        <v>1490</v>
      </c>
    </row>
    <row r="12" spans="1:12" x14ac:dyDescent="0.3">
      <c r="C12" s="5">
        <f>SUM(B5:C11)</f>
        <v>8613</v>
      </c>
    </row>
    <row r="13" spans="1:12" x14ac:dyDescent="0.3">
      <c r="A13" s="27" t="s">
        <v>649</v>
      </c>
    </row>
  </sheetData>
  <hyperlinks>
    <hyperlink ref="L1" location="'Innholdsside '!A1" display="Innhold" xr:uid="{E028BA22-1BBE-4DB5-9E5C-15C4018FB5D0}"/>
  </hyperlinks>
  <pageMargins left="0.7" right="0.7" top="0.75" bottom="0.75" header="0.3" footer="0.3"/>
  <pageSetup paperSize="9" orientation="portrait" verticalDpi="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42EEF-2C31-4655-ADA3-BFFE01F5FE51}">
  <dimension ref="A1:J26"/>
  <sheetViews>
    <sheetView workbookViewId="0">
      <selection activeCell="J1" sqref="J1"/>
    </sheetView>
  </sheetViews>
  <sheetFormatPr baseColWidth="10" defaultRowHeight="14.4" x14ac:dyDescent="0.3"/>
  <sheetData>
    <row r="1" spans="1:10" x14ac:dyDescent="0.3">
      <c r="A1" s="36" t="s">
        <v>764</v>
      </c>
      <c r="B1" s="36" t="s">
        <v>765</v>
      </c>
      <c r="J1" s="95" t="s">
        <v>14</v>
      </c>
    </row>
    <row r="2" spans="1:10" x14ac:dyDescent="0.3">
      <c r="A2" s="36"/>
      <c r="B2" s="36"/>
      <c r="J2" s="95"/>
    </row>
    <row r="4" spans="1:10" x14ac:dyDescent="0.3">
      <c r="A4" t="s">
        <v>184</v>
      </c>
      <c r="B4" t="s">
        <v>110</v>
      </c>
      <c r="C4" t="s">
        <v>109</v>
      </c>
    </row>
    <row r="5" spans="1:10" x14ac:dyDescent="0.3">
      <c r="A5">
        <v>2002</v>
      </c>
      <c r="B5">
        <v>1515</v>
      </c>
      <c r="C5">
        <v>1360</v>
      </c>
    </row>
    <row r="6" spans="1:10" x14ac:dyDescent="0.3">
      <c r="A6">
        <v>2003</v>
      </c>
      <c r="B6">
        <v>1660</v>
      </c>
      <c r="C6">
        <v>1740</v>
      </c>
    </row>
    <row r="7" spans="1:10" x14ac:dyDescent="0.3">
      <c r="A7">
        <v>2004</v>
      </c>
      <c r="B7">
        <v>1980</v>
      </c>
      <c r="C7">
        <v>1730</v>
      </c>
    </row>
    <row r="8" spans="1:10" x14ac:dyDescent="0.3">
      <c r="A8">
        <v>2005</v>
      </c>
      <c r="B8">
        <v>2090</v>
      </c>
      <c r="C8">
        <v>1875</v>
      </c>
    </row>
    <row r="9" spans="1:10" x14ac:dyDescent="0.3">
      <c r="A9">
        <v>2006</v>
      </c>
      <c r="B9">
        <v>2405</v>
      </c>
      <c r="C9">
        <v>2050</v>
      </c>
    </row>
    <row r="10" spans="1:10" x14ac:dyDescent="0.3">
      <c r="A10">
        <v>2007</v>
      </c>
      <c r="B10">
        <v>2555</v>
      </c>
      <c r="C10">
        <v>2135</v>
      </c>
    </row>
    <row r="11" spans="1:10" x14ac:dyDescent="0.3">
      <c r="A11">
        <v>2008</v>
      </c>
      <c r="B11">
        <v>2735</v>
      </c>
      <c r="C11">
        <v>2305</v>
      </c>
    </row>
    <row r="12" spans="1:10" x14ac:dyDescent="0.3">
      <c r="A12">
        <v>2009</v>
      </c>
      <c r="B12">
        <v>3075</v>
      </c>
      <c r="C12">
        <v>2515</v>
      </c>
    </row>
    <row r="13" spans="1:10" x14ac:dyDescent="0.3">
      <c r="A13">
        <v>2010</v>
      </c>
      <c r="B13">
        <v>3345</v>
      </c>
      <c r="C13">
        <v>2815</v>
      </c>
    </row>
    <row r="14" spans="1:10" x14ac:dyDescent="0.3">
      <c r="A14">
        <v>2011</v>
      </c>
      <c r="B14">
        <v>3505</v>
      </c>
      <c r="C14">
        <v>2840</v>
      </c>
    </row>
    <row r="15" spans="1:10" x14ac:dyDescent="0.3">
      <c r="A15">
        <v>2012</v>
      </c>
      <c r="B15">
        <v>3675</v>
      </c>
      <c r="C15">
        <v>3095</v>
      </c>
    </row>
    <row r="16" spans="1:10" x14ac:dyDescent="0.3">
      <c r="A16">
        <v>2013</v>
      </c>
      <c r="B16">
        <v>3805</v>
      </c>
      <c r="C16">
        <v>3270</v>
      </c>
    </row>
    <row r="17" spans="1:3" x14ac:dyDescent="0.3">
      <c r="A17">
        <v>2014</v>
      </c>
      <c r="B17">
        <v>4080</v>
      </c>
      <c r="C17">
        <v>3380</v>
      </c>
    </row>
    <row r="18" spans="1:3" x14ac:dyDescent="0.3">
      <c r="A18">
        <v>2015</v>
      </c>
      <c r="B18">
        <v>4375</v>
      </c>
      <c r="C18">
        <v>3780</v>
      </c>
    </row>
    <row r="19" spans="1:3" x14ac:dyDescent="0.3">
      <c r="A19">
        <v>2016</v>
      </c>
      <c r="B19">
        <v>5070</v>
      </c>
      <c r="C19">
        <v>3810</v>
      </c>
    </row>
    <row r="20" spans="1:3" x14ac:dyDescent="0.3">
      <c r="A20">
        <v>2017</v>
      </c>
      <c r="B20">
        <v>5200</v>
      </c>
      <c r="C20">
        <v>3895</v>
      </c>
    </row>
    <row r="21" spans="1:3" x14ac:dyDescent="0.3">
      <c r="A21">
        <v>2018</v>
      </c>
      <c r="B21">
        <v>5350</v>
      </c>
      <c r="C21">
        <v>3825</v>
      </c>
    </row>
    <row r="22" spans="1:3" x14ac:dyDescent="0.3">
      <c r="A22">
        <v>2019</v>
      </c>
      <c r="B22">
        <v>5190</v>
      </c>
      <c r="C22">
        <v>3705</v>
      </c>
    </row>
    <row r="23" spans="1:3" x14ac:dyDescent="0.3">
      <c r="A23">
        <v>2020</v>
      </c>
      <c r="B23">
        <v>2810</v>
      </c>
      <c r="C23">
        <v>1865</v>
      </c>
    </row>
    <row r="24" spans="1:3" x14ac:dyDescent="0.3">
      <c r="A24">
        <v>2021</v>
      </c>
      <c r="B24">
        <v>4240</v>
      </c>
      <c r="C24">
        <v>2835</v>
      </c>
    </row>
    <row r="25" spans="1:3" x14ac:dyDescent="0.3">
      <c r="A25">
        <v>2022</v>
      </c>
      <c r="B25">
        <v>6240</v>
      </c>
      <c r="C25">
        <v>4045</v>
      </c>
    </row>
    <row r="26" spans="1:3" x14ac:dyDescent="0.3">
      <c r="A26" s="27" t="s">
        <v>639</v>
      </c>
    </row>
  </sheetData>
  <hyperlinks>
    <hyperlink ref="J1" location="'Innholdsside '!A1" display="Innhold" xr:uid="{0A7E666C-47C7-4D74-9618-69EF5C64001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0852D-0A23-46F9-AFE8-D68A0CFFC7E6}">
  <dimension ref="A1:N19"/>
  <sheetViews>
    <sheetView topLeftCell="A7" workbookViewId="0">
      <selection activeCell="N2" sqref="N2"/>
    </sheetView>
  </sheetViews>
  <sheetFormatPr baseColWidth="10" defaultColWidth="11.44140625" defaultRowHeight="14.4" x14ac:dyDescent="0.3"/>
  <cols>
    <col min="9" max="9" width="11.44140625" customWidth="1"/>
  </cols>
  <sheetData>
    <row r="1" spans="1:14" x14ac:dyDescent="0.3">
      <c r="A1" s="9" t="s">
        <v>53</v>
      </c>
      <c r="B1" s="9" t="s">
        <v>336</v>
      </c>
    </row>
    <row r="2" spans="1:14" x14ac:dyDescent="0.3">
      <c r="N2" s="95"/>
    </row>
    <row r="4" spans="1:14" ht="57.6" x14ac:dyDescent="0.3">
      <c r="B4" s="44" t="s">
        <v>16</v>
      </c>
      <c r="C4" s="44" t="s">
        <v>17</v>
      </c>
      <c r="D4" s="44" t="s">
        <v>18</v>
      </c>
      <c r="E4" s="44" t="s">
        <v>19</v>
      </c>
      <c r="F4" s="44" t="s">
        <v>20</v>
      </c>
      <c r="G4" s="44" t="s">
        <v>21</v>
      </c>
      <c r="H4" s="44" t="s">
        <v>22</v>
      </c>
      <c r="I4" s="44" t="s">
        <v>23</v>
      </c>
      <c r="J4" s="44" t="s">
        <v>6</v>
      </c>
    </row>
    <row r="5" spans="1:14" x14ac:dyDescent="0.3">
      <c r="A5" s="1">
        <v>2010</v>
      </c>
      <c r="B5" s="13">
        <v>10622</v>
      </c>
      <c r="C5" s="17">
        <v>4699</v>
      </c>
      <c r="D5" s="13">
        <v>6360</v>
      </c>
      <c r="E5" s="2">
        <v>2472</v>
      </c>
      <c r="F5" s="13">
        <v>9468</v>
      </c>
      <c r="G5" s="2">
        <v>2500</v>
      </c>
      <c r="H5" s="3">
        <v>26450</v>
      </c>
      <c r="I5" s="3">
        <v>9671</v>
      </c>
      <c r="J5" s="5">
        <f>SUM(H5:I5)</f>
        <v>36121</v>
      </c>
    </row>
    <row r="6" spans="1:14" x14ac:dyDescent="0.3">
      <c r="A6" s="1">
        <v>2011</v>
      </c>
      <c r="B6" s="2">
        <v>10925</v>
      </c>
      <c r="C6" s="2">
        <v>4620</v>
      </c>
      <c r="D6" s="2">
        <v>6543</v>
      </c>
      <c r="E6" s="2">
        <v>2580</v>
      </c>
      <c r="F6" s="2">
        <v>9760</v>
      </c>
      <c r="G6" s="2">
        <v>2522</v>
      </c>
      <c r="H6" s="3">
        <v>27228</v>
      </c>
      <c r="I6" s="3">
        <v>9722</v>
      </c>
      <c r="J6" s="5">
        <f t="shared" ref="J6:J15" si="0">SUM(H6:I6)</f>
        <v>36950</v>
      </c>
    </row>
    <row r="7" spans="1:14" x14ac:dyDescent="0.3">
      <c r="A7" s="1">
        <v>2012</v>
      </c>
      <c r="B7" s="13">
        <v>11375</v>
      </c>
      <c r="C7" s="2">
        <v>4687</v>
      </c>
      <c r="D7" s="13">
        <v>6611</v>
      </c>
      <c r="E7" s="2">
        <v>2621</v>
      </c>
      <c r="F7" s="13">
        <v>9855</v>
      </c>
      <c r="G7" s="2">
        <v>2558</v>
      </c>
      <c r="H7" s="3">
        <v>27841</v>
      </c>
      <c r="I7" s="3">
        <v>9866</v>
      </c>
      <c r="J7" s="5">
        <f t="shared" si="0"/>
        <v>37707</v>
      </c>
    </row>
    <row r="8" spans="1:14" x14ac:dyDescent="0.3">
      <c r="A8" s="1">
        <v>2013</v>
      </c>
      <c r="B8" s="2">
        <v>11508.2</v>
      </c>
      <c r="C8" s="2">
        <v>4863</v>
      </c>
      <c r="D8" s="2">
        <v>6749</v>
      </c>
      <c r="E8" s="2">
        <v>2700</v>
      </c>
      <c r="F8" s="2">
        <v>10054</v>
      </c>
      <c r="G8" s="2">
        <v>2660</v>
      </c>
      <c r="H8" s="3">
        <v>28311.200000000001</v>
      </c>
      <c r="I8" s="3">
        <v>10222.999999999996</v>
      </c>
      <c r="J8" s="5">
        <f t="shared" si="0"/>
        <v>38534.199999999997</v>
      </c>
    </row>
    <row r="9" spans="1:14" x14ac:dyDescent="0.3">
      <c r="A9" s="1">
        <v>2014</v>
      </c>
      <c r="B9" s="13">
        <v>12425.8</v>
      </c>
      <c r="C9" s="2">
        <v>5627.4000000000015</v>
      </c>
      <c r="D9" s="13">
        <v>6657</v>
      </c>
      <c r="E9" s="2">
        <v>2698</v>
      </c>
      <c r="F9" s="13">
        <v>10296</v>
      </c>
      <c r="G9" s="2">
        <v>2714</v>
      </c>
      <c r="H9" s="3">
        <v>29378.799999999999</v>
      </c>
      <c r="I9" s="3">
        <v>11039.399999999998</v>
      </c>
      <c r="J9" s="5">
        <f t="shared" si="0"/>
        <v>40418.199999999997</v>
      </c>
    </row>
    <row r="10" spans="1:14" x14ac:dyDescent="0.3">
      <c r="A10" s="1">
        <v>2015</v>
      </c>
      <c r="B10" s="2">
        <v>13000</v>
      </c>
      <c r="C10" s="2">
        <v>6087</v>
      </c>
      <c r="D10" s="2">
        <v>6656</v>
      </c>
      <c r="E10" s="2">
        <v>2714</v>
      </c>
      <c r="F10" s="2">
        <v>10976</v>
      </c>
      <c r="G10" s="2">
        <v>2976</v>
      </c>
      <c r="H10" s="3">
        <v>30632</v>
      </c>
      <c r="I10" s="3">
        <v>11777</v>
      </c>
      <c r="J10" s="5">
        <f t="shared" si="0"/>
        <v>42409</v>
      </c>
    </row>
    <row r="11" spans="1:14" x14ac:dyDescent="0.3">
      <c r="A11" s="1">
        <v>2016</v>
      </c>
      <c r="B11" s="13">
        <v>13396.1</v>
      </c>
      <c r="C11" s="2">
        <v>6219.4999999999982</v>
      </c>
      <c r="D11" s="13">
        <v>6722</v>
      </c>
      <c r="E11" s="2">
        <v>2643</v>
      </c>
      <c r="F11" s="13">
        <v>11795</v>
      </c>
      <c r="G11" s="2">
        <v>3142</v>
      </c>
      <c r="H11" s="3">
        <v>31913.1</v>
      </c>
      <c r="I11" s="3">
        <v>12004.5</v>
      </c>
      <c r="J11" s="5">
        <f t="shared" si="0"/>
        <v>43917.599999999999</v>
      </c>
    </row>
    <row r="12" spans="1:14" x14ac:dyDescent="0.3">
      <c r="A12" s="1">
        <v>2017</v>
      </c>
      <c r="B12" s="2">
        <v>14432.4</v>
      </c>
      <c r="C12" s="2">
        <v>6772.5000000000018</v>
      </c>
      <c r="D12" s="2">
        <v>6662</v>
      </c>
      <c r="E12" s="2">
        <v>2693</v>
      </c>
      <c r="F12" s="2">
        <v>12538</v>
      </c>
      <c r="G12" s="2">
        <v>3137</v>
      </c>
      <c r="H12" s="3">
        <v>33632.400000000001</v>
      </c>
      <c r="I12" s="3">
        <v>12602.5</v>
      </c>
      <c r="J12" s="5">
        <f t="shared" si="0"/>
        <v>46234.9</v>
      </c>
    </row>
    <row r="13" spans="1:14" x14ac:dyDescent="0.3">
      <c r="A13" s="4">
        <v>2018</v>
      </c>
      <c r="B13" s="13">
        <v>14597.7</v>
      </c>
      <c r="C13" s="2">
        <v>6381.5999999999985</v>
      </c>
      <c r="D13" s="13">
        <v>6685</v>
      </c>
      <c r="E13" s="2">
        <v>2699.7999999999993</v>
      </c>
      <c r="F13" s="13">
        <v>13050.596799999999</v>
      </c>
      <c r="G13" s="2">
        <v>3186.8032000000021</v>
      </c>
      <c r="H13" s="3">
        <v>34333.296799999996</v>
      </c>
      <c r="I13" s="3">
        <v>12268.203200000004</v>
      </c>
      <c r="J13" s="5">
        <f t="shared" si="0"/>
        <v>46601.5</v>
      </c>
    </row>
    <row r="14" spans="1:14" x14ac:dyDescent="0.3">
      <c r="A14" s="4">
        <v>2019</v>
      </c>
      <c r="B14" s="2">
        <v>15322</v>
      </c>
      <c r="C14" s="2">
        <v>6856</v>
      </c>
      <c r="D14" s="2">
        <v>6739</v>
      </c>
      <c r="E14" s="2">
        <v>2848</v>
      </c>
      <c r="F14" s="2">
        <v>13836.119499999993</v>
      </c>
      <c r="G14" s="2">
        <v>3121.2366000000002</v>
      </c>
      <c r="H14" s="3">
        <v>35897.119499999993</v>
      </c>
      <c r="I14" s="3">
        <v>12825.236599999997</v>
      </c>
      <c r="J14" s="5">
        <f t="shared" si="0"/>
        <v>48722.35609999999</v>
      </c>
    </row>
    <row r="15" spans="1:14" x14ac:dyDescent="0.3">
      <c r="A15" s="4">
        <v>2020</v>
      </c>
      <c r="B15" s="13">
        <v>16254</v>
      </c>
      <c r="C15" s="2">
        <v>6836</v>
      </c>
      <c r="D15" s="13">
        <v>6827</v>
      </c>
      <c r="E15" s="2">
        <v>2904</v>
      </c>
      <c r="F15" s="13">
        <v>13235</v>
      </c>
      <c r="G15" s="2">
        <v>2891</v>
      </c>
      <c r="H15" s="3">
        <v>36316</v>
      </c>
      <c r="I15" s="3">
        <v>12631</v>
      </c>
      <c r="J15" s="5">
        <f t="shared" si="0"/>
        <v>48947</v>
      </c>
    </row>
    <row r="16" spans="1:14" x14ac:dyDescent="0.3">
      <c r="A16" s="4">
        <v>2021</v>
      </c>
      <c r="B16" s="13">
        <v>17321</v>
      </c>
      <c r="C16" s="2">
        <v>6423</v>
      </c>
      <c r="D16" s="13">
        <v>7004</v>
      </c>
      <c r="E16" s="2">
        <v>3184</v>
      </c>
      <c r="F16" s="13">
        <v>14646</v>
      </c>
      <c r="G16" s="2">
        <v>3348</v>
      </c>
      <c r="H16" s="3">
        <f>SUM(B16,D16,F16)</f>
        <v>38971</v>
      </c>
      <c r="I16" s="3">
        <f>SUM(C16,E16,G16)</f>
        <v>12955</v>
      </c>
      <c r="J16" s="5">
        <f>SUM(H16:I16)</f>
        <v>51926</v>
      </c>
    </row>
    <row r="17" spans="1:6" x14ac:dyDescent="0.3">
      <c r="F17" s="5"/>
    </row>
    <row r="18" spans="1:6" x14ac:dyDescent="0.3">
      <c r="A18" s="18" t="s">
        <v>50</v>
      </c>
    </row>
    <row r="19" spans="1:6" x14ac:dyDescent="0.3">
      <c r="A19" s="95" t="s">
        <v>14</v>
      </c>
    </row>
  </sheetData>
  <conditionalFormatting sqref="B5:B16">
    <cfRule type="cellIs" dxfId="2" priority="6" stopIfTrue="1" operator="equal">
      <formula>0</formula>
    </cfRule>
  </conditionalFormatting>
  <conditionalFormatting sqref="D5:D16">
    <cfRule type="cellIs" dxfId="1" priority="5" stopIfTrue="1" operator="equal">
      <formula>0</formula>
    </cfRule>
  </conditionalFormatting>
  <conditionalFormatting sqref="F5:F16">
    <cfRule type="cellIs" dxfId="0" priority="4" stopIfTrue="1" operator="equal">
      <formula>0</formula>
    </cfRule>
  </conditionalFormatting>
  <hyperlinks>
    <hyperlink ref="A19" location="'Innholdsside '!A1" display="Innhold" xr:uid="{654C613F-783D-475C-84C5-31360757E043}"/>
  </hyperlinks>
  <pageMargins left="0.7" right="0.7" top="0.75" bottom="0.75" header="0.3" footer="0.3"/>
  <pageSetup paperSize="9" orientation="portrait" verticalDpi="0" r:id="rId1"/>
  <ignoredErrors>
    <ignoredError sqref="J5:J17" formulaRange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257FD-CB43-4743-9C21-93CEFF59F7F4}">
  <dimension ref="A1:M16"/>
  <sheetViews>
    <sheetView workbookViewId="0">
      <selection activeCell="M1" sqref="M1"/>
    </sheetView>
  </sheetViews>
  <sheetFormatPr baseColWidth="10" defaultColWidth="8.88671875" defaultRowHeight="14.4" x14ac:dyDescent="0.3"/>
  <cols>
    <col min="1" max="1" width="23.6640625" customWidth="1"/>
  </cols>
  <sheetData>
    <row r="1" spans="1:13" x14ac:dyDescent="0.3">
      <c r="A1" s="36" t="s">
        <v>766</v>
      </c>
      <c r="B1" s="36" t="s">
        <v>712</v>
      </c>
      <c r="M1" s="95" t="s">
        <v>14</v>
      </c>
    </row>
    <row r="2" spans="1:13" x14ac:dyDescent="0.3">
      <c r="A2" s="36"/>
      <c r="B2" s="36"/>
      <c r="M2" s="95"/>
    </row>
    <row r="4" spans="1:13" x14ac:dyDescent="0.3">
      <c r="A4" s="27" t="s">
        <v>611</v>
      </c>
      <c r="B4">
        <v>2018</v>
      </c>
      <c r="D4">
        <v>2019</v>
      </c>
      <c r="F4">
        <v>2020</v>
      </c>
      <c r="H4">
        <v>2021</v>
      </c>
      <c r="J4">
        <v>2022</v>
      </c>
    </row>
    <row r="5" spans="1:13" x14ac:dyDescent="0.3">
      <c r="A5" s="27"/>
      <c r="B5" t="s">
        <v>598</v>
      </c>
      <c r="C5" t="s">
        <v>599</v>
      </c>
      <c r="D5" t="s">
        <v>600</v>
      </c>
      <c r="E5" t="s">
        <v>599</v>
      </c>
      <c r="F5" t="s">
        <v>601</v>
      </c>
      <c r="G5" t="s">
        <v>599</v>
      </c>
      <c r="H5" t="s">
        <v>602</v>
      </c>
      <c r="I5" t="s">
        <v>599</v>
      </c>
      <c r="J5" t="s">
        <v>603</v>
      </c>
      <c r="K5" t="s">
        <v>604</v>
      </c>
    </row>
    <row r="6" spans="1:13" x14ac:dyDescent="0.3">
      <c r="A6" t="s">
        <v>465</v>
      </c>
      <c r="B6" s="5">
        <v>1970</v>
      </c>
      <c r="C6" s="37">
        <v>55.329949238578678</v>
      </c>
      <c r="D6" s="5">
        <v>2150</v>
      </c>
      <c r="E6" s="37">
        <v>57.441860465116278</v>
      </c>
      <c r="F6" s="5">
        <v>1065</v>
      </c>
      <c r="G6" s="37">
        <v>56.338028169014088</v>
      </c>
      <c r="H6" s="5">
        <v>1960</v>
      </c>
      <c r="I6" s="37">
        <v>58.928571428571431</v>
      </c>
      <c r="J6" s="5">
        <v>2615</v>
      </c>
      <c r="K6" s="37">
        <v>61.185468451242834</v>
      </c>
    </row>
    <row r="7" spans="1:13" x14ac:dyDescent="0.3">
      <c r="A7" t="s">
        <v>481</v>
      </c>
      <c r="B7" s="5">
        <v>1610</v>
      </c>
      <c r="C7" s="37">
        <v>54.037267080745345</v>
      </c>
      <c r="D7" s="5">
        <v>1570</v>
      </c>
      <c r="E7" s="37">
        <v>53.821656050955411</v>
      </c>
      <c r="F7" s="5">
        <v>920</v>
      </c>
      <c r="G7" s="37">
        <v>56.521739130434781</v>
      </c>
      <c r="H7" s="5">
        <v>1460</v>
      </c>
      <c r="I7" s="37">
        <v>55.821917808219176</v>
      </c>
      <c r="J7" s="5">
        <v>2050</v>
      </c>
      <c r="K7" s="37">
        <v>59.268292682926827</v>
      </c>
    </row>
    <row r="8" spans="1:13" x14ac:dyDescent="0.3">
      <c r="A8" t="s">
        <v>470</v>
      </c>
      <c r="B8" s="5">
        <v>815</v>
      </c>
      <c r="C8" s="37">
        <v>46.625766871165638</v>
      </c>
      <c r="D8" s="5">
        <v>905</v>
      </c>
      <c r="E8" s="37">
        <v>53.038674033149171</v>
      </c>
      <c r="F8" s="5">
        <v>520</v>
      </c>
      <c r="G8" s="37">
        <v>50.96153846153846</v>
      </c>
      <c r="H8" s="5">
        <v>895</v>
      </c>
      <c r="I8" s="37">
        <v>50.837988826815639</v>
      </c>
      <c r="J8" s="5">
        <v>1500</v>
      </c>
      <c r="K8" s="37">
        <v>54.666666666666664</v>
      </c>
    </row>
    <row r="9" spans="1:13" x14ac:dyDescent="0.3">
      <c r="A9" t="s">
        <v>471</v>
      </c>
      <c r="B9" s="5">
        <v>915</v>
      </c>
      <c r="C9" s="37">
        <v>61.202185792349731</v>
      </c>
      <c r="D9" s="5">
        <v>975</v>
      </c>
      <c r="E9" s="37">
        <v>58.974358974358978</v>
      </c>
      <c r="F9" s="5">
        <v>420</v>
      </c>
      <c r="G9" s="37">
        <v>64.285714285714292</v>
      </c>
      <c r="H9" s="5">
        <v>680</v>
      </c>
      <c r="I9" s="37">
        <v>58.82352941176471</v>
      </c>
      <c r="J9" s="5">
        <v>1265</v>
      </c>
      <c r="K9" s="37">
        <v>61.660079051383399</v>
      </c>
    </row>
    <row r="10" spans="1:13" x14ac:dyDescent="0.3">
      <c r="A10" t="s">
        <v>469</v>
      </c>
      <c r="B10" s="5">
        <v>930</v>
      </c>
      <c r="C10" s="37">
        <v>60.752688172043015</v>
      </c>
      <c r="D10" s="5">
        <v>920</v>
      </c>
      <c r="E10" s="37">
        <v>58.695652173913047</v>
      </c>
      <c r="F10" s="5">
        <v>560</v>
      </c>
      <c r="G10" s="37">
        <v>57.142857142857139</v>
      </c>
      <c r="H10" s="5">
        <v>755</v>
      </c>
      <c r="I10" s="37">
        <v>60.927152317880797</v>
      </c>
      <c r="J10" s="5">
        <v>1225</v>
      </c>
      <c r="K10" s="37">
        <v>61.224489795918366</v>
      </c>
    </row>
    <row r="11" spans="1:13" x14ac:dyDescent="0.3">
      <c r="A11" t="s">
        <v>607</v>
      </c>
      <c r="B11" s="5">
        <v>1215</v>
      </c>
      <c r="C11" s="37">
        <v>51.440329218106996</v>
      </c>
      <c r="D11" s="5">
        <v>1140</v>
      </c>
      <c r="E11" s="37">
        <v>52.631578947368418</v>
      </c>
      <c r="F11" s="5">
        <v>505</v>
      </c>
      <c r="G11" s="37">
        <v>49.504950495049506</v>
      </c>
      <c r="H11" s="5">
        <v>285</v>
      </c>
      <c r="I11" s="37">
        <v>56.140350877192979</v>
      </c>
      <c r="J11" s="5">
        <v>1120</v>
      </c>
      <c r="K11" s="37">
        <v>53.125</v>
      </c>
    </row>
    <row r="12" spans="1:13" x14ac:dyDescent="0.3">
      <c r="A12" t="s">
        <v>461</v>
      </c>
      <c r="B12" s="5">
        <v>600</v>
      </c>
      <c r="C12" s="37">
        <v>73.333333333333329</v>
      </c>
      <c r="D12" s="5">
        <v>570</v>
      </c>
      <c r="E12" s="37">
        <v>72.807017543859658</v>
      </c>
      <c r="F12" s="5">
        <v>350</v>
      </c>
      <c r="G12" s="37">
        <v>71.428571428571431</v>
      </c>
      <c r="H12" s="5">
        <v>500</v>
      </c>
      <c r="I12" s="37">
        <v>69</v>
      </c>
      <c r="J12" s="5">
        <v>835</v>
      </c>
      <c r="K12" s="37">
        <v>72.455089820359291</v>
      </c>
    </row>
    <row r="13" spans="1:13" x14ac:dyDescent="0.3">
      <c r="A13" t="s">
        <v>605</v>
      </c>
      <c r="B13" s="5">
        <v>800</v>
      </c>
      <c r="C13" s="37">
        <v>65.625</v>
      </c>
      <c r="D13" s="5">
        <v>755</v>
      </c>
      <c r="E13" s="37">
        <v>63.576158940397356</v>
      </c>
      <c r="F13" s="5">
        <v>450</v>
      </c>
      <c r="G13" s="37">
        <v>68.888888888888886</v>
      </c>
      <c r="H13" s="5">
        <v>395</v>
      </c>
      <c r="I13" s="37">
        <v>67.088607594936718</v>
      </c>
      <c r="J13" s="5">
        <v>700</v>
      </c>
      <c r="K13" s="37">
        <v>65</v>
      </c>
    </row>
    <row r="14" spans="1:13" x14ac:dyDescent="0.3">
      <c r="A14" t="s">
        <v>608</v>
      </c>
      <c r="B14" s="5">
        <v>1255</v>
      </c>
      <c r="C14" s="37">
        <v>61.354581673306775</v>
      </c>
      <c r="D14" s="5">
        <v>1395</v>
      </c>
      <c r="E14" s="37">
        <v>60.931899641577061</v>
      </c>
      <c r="F14" s="5">
        <v>595</v>
      </c>
      <c r="G14" s="37">
        <v>59.663865546218489</v>
      </c>
      <c r="H14" s="5">
        <v>15</v>
      </c>
      <c r="I14" s="37">
        <v>66.666666666666657</v>
      </c>
      <c r="J14" s="5">
        <v>665</v>
      </c>
      <c r="K14" s="37">
        <v>61.65413533834586</v>
      </c>
    </row>
    <row r="15" spans="1:13" x14ac:dyDescent="0.3">
      <c r="A15" t="s">
        <v>482</v>
      </c>
      <c r="B15" s="5">
        <v>315</v>
      </c>
      <c r="C15" s="37">
        <v>61.904761904761905</v>
      </c>
      <c r="D15" s="5">
        <v>355</v>
      </c>
      <c r="E15" s="37">
        <v>54.929577464788736</v>
      </c>
      <c r="F15" s="5">
        <v>155</v>
      </c>
      <c r="G15" s="37">
        <v>61.29032258064516</v>
      </c>
      <c r="H15" s="5">
        <v>370</v>
      </c>
      <c r="I15" s="37">
        <v>60.810810810810814</v>
      </c>
      <c r="J15" s="5">
        <v>405</v>
      </c>
      <c r="K15" s="37">
        <v>54.320987654320987</v>
      </c>
    </row>
    <row r="16" spans="1:13" x14ac:dyDescent="0.3">
      <c r="A16" s="27" t="s">
        <v>639</v>
      </c>
    </row>
  </sheetData>
  <hyperlinks>
    <hyperlink ref="M1" location="'Innholdsside '!A1" display="Innhold" xr:uid="{CB0FB4B3-76B5-4AED-ADC5-436A28A16E56}"/>
  </hyperlinks>
  <pageMargins left="0.7" right="0.7" top="0.75" bottom="0.75" header="0.3" footer="0.3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42EDC-B3EC-4CA5-83F3-5C423777C0C4}">
  <dimension ref="A1:G62"/>
  <sheetViews>
    <sheetView workbookViewId="0"/>
  </sheetViews>
  <sheetFormatPr baseColWidth="10" defaultRowHeight="14.4" x14ac:dyDescent="0.3"/>
  <cols>
    <col min="1" max="1" width="79.109375" customWidth="1"/>
  </cols>
  <sheetData>
    <row r="1" spans="1:7" ht="18" x14ac:dyDescent="0.35">
      <c r="A1" s="169" t="s">
        <v>650</v>
      </c>
    </row>
    <row r="3" spans="1:7" x14ac:dyDescent="0.3">
      <c r="B3" s="47" t="s">
        <v>651</v>
      </c>
    </row>
    <row r="4" spans="1:7" x14ac:dyDescent="0.3">
      <c r="B4" s="47" t="s">
        <v>106</v>
      </c>
      <c r="C4" s="47" t="s">
        <v>107</v>
      </c>
      <c r="D4" s="47" t="s">
        <v>73</v>
      </c>
      <c r="E4" s="47" t="s">
        <v>220</v>
      </c>
    </row>
    <row r="5" spans="1:7" x14ac:dyDescent="0.3">
      <c r="A5" t="s">
        <v>652</v>
      </c>
      <c r="B5" s="47"/>
      <c r="C5" s="47"/>
      <c r="D5" s="47"/>
      <c r="E5" s="47"/>
    </row>
    <row r="6" spans="1:7" x14ac:dyDescent="0.3">
      <c r="A6" s="183" t="s">
        <v>653</v>
      </c>
      <c r="B6" s="40">
        <v>3362</v>
      </c>
      <c r="C6" s="40">
        <v>2905</v>
      </c>
      <c r="D6" s="40">
        <v>2708</v>
      </c>
      <c r="E6" s="40">
        <v>2429</v>
      </c>
    </row>
    <row r="7" spans="1:7" x14ac:dyDescent="0.3">
      <c r="A7" t="s">
        <v>654</v>
      </c>
    </row>
    <row r="8" spans="1:7" x14ac:dyDescent="0.3">
      <c r="A8" s="183" t="s">
        <v>655</v>
      </c>
      <c r="B8" s="40">
        <v>106</v>
      </c>
      <c r="C8" s="40">
        <v>85</v>
      </c>
      <c r="D8" s="40">
        <v>90</v>
      </c>
      <c r="E8" s="40">
        <v>74</v>
      </c>
    </row>
    <row r="9" spans="1:7" x14ac:dyDescent="0.3">
      <c r="A9" s="183" t="s">
        <v>656</v>
      </c>
      <c r="B9" s="40">
        <v>219</v>
      </c>
      <c r="C9" s="40">
        <v>227</v>
      </c>
      <c r="D9" s="40">
        <v>236</v>
      </c>
      <c r="E9" s="40">
        <v>239</v>
      </c>
    </row>
    <row r="10" spans="1:7" x14ac:dyDescent="0.3">
      <c r="A10" s="183" t="s">
        <v>657</v>
      </c>
      <c r="B10" s="40">
        <v>404</v>
      </c>
      <c r="C10" s="40">
        <v>336</v>
      </c>
      <c r="D10" s="40">
        <v>359</v>
      </c>
      <c r="E10" s="40">
        <v>346</v>
      </c>
    </row>
    <row r="11" spans="1:7" x14ac:dyDescent="0.3">
      <c r="A11" s="183" t="s">
        <v>658</v>
      </c>
      <c r="B11" s="40">
        <v>11</v>
      </c>
      <c r="C11" s="40">
        <v>10</v>
      </c>
      <c r="D11" s="40">
        <v>1</v>
      </c>
      <c r="E11" s="40">
        <v>0</v>
      </c>
    </row>
    <row r="12" spans="1:7" x14ac:dyDescent="0.3">
      <c r="A12" s="183" t="s">
        <v>659</v>
      </c>
      <c r="B12" s="40">
        <v>213</v>
      </c>
      <c r="C12" s="40">
        <v>222</v>
      </c>
      <c r="D12" s="40">
        <v>221</v>
      </c>
      <c r="E12" s="40">
        <v>204</v>
      </c>
    </row>
    <row r="13" spans="1:7" x14ac:dyDescent="0.3">
      <c r="A13" s="51" t="s">
        <v>660</v>
      </c>
    </row>
    <row r="14" spans="1:7" x14ac:dyDescent="0.3">
      <c r="A14" s="183" t="s">
        <v>661</v>
      </c>
      <c r="B14" s="40">
        <v>8466</v>
      </c>
      <c r="C14" s="40">
        <v>8652</v>
      </c>
      <c r="D14" s="40">
        <v>8470</v>
      </c>
      <c r="E14" s="40">
        <v>7637</v>
      </c>
      <c r="F14" s="40">
        <f>SUM(E14-D14)</f>
        <v>-833</v>
      </c>
      <c r="G14" s="40">
        <f>SUM(E14-B14)</f>
        <v>-829</v>
      </c>
    </row>
    <row r="15" spans="1:7" x14ac:dyDescent="0.3">
      <c r="A15" s="183" t="s">
        <v>662</v>
      </c>
      <c r="B15" s="40">
        <v>1402</v>
      </c>
      <c r="C15" s="40">
        <v>1514</v>
      </c>
      <c r="D15" s="40">
        <v>1405</v>
      </c>
      <c r="E15" s="40">
        <v>1179</v>
      </c>
      <c r="F15" s="40">
        <f t="shared" ref="F15:F27" si="0">SUM(E15-D15)</f>
        <v>-226</v>
      </c>
      <c r="G15" s="40">
        <f t="shared" ref="G15:G27" si="1">SUM(E15-B15)</f>
        <v>-223</v>
      </c>
    </row>
    <row r="16" spans="1:7" x14ac:dyDescent="0.3">
      <c r="A16" s="183" t="s">
        <v>663</v>
      </c>
      <c r="B16" s="40">
        <v>11215</v>
      </c>
      <c r="C16" s="40">
        <v>11344</v>
      </c>
      <c r="D16" s="40">
        <v>11009</v>
      </c>
      <c r="E16" s="40">
        <v>10705</v>
      </c>
      <c r="F16" s="40">
        <f t="shared" si="0"/>
        <v>-304</v>
      </c>
      <c r="G16" s="40">
        <f t="shared" si="1"/>
        <v>-510</v>
      </c>
    </row>
    <row r="17" spans="1:7" x14ac:dyDescent="0.3">
      <c r="A17" s="183" t="s">
        <v>664</v>
      </c>
      <c r="B17" s="40">
        <v>15165</v>
      </c>
      <c r="C17" s="40">
        <v>15475</v>
      </c>
      <c r="D17" s="40">
        <v>15688</v>
      </c>
      <c r="E17" s="40">
        <v>15455</v>
      </c>
      <c r="F17" s="40">
        <f t="shared" si="0"/>
        <v>-233</v>
      </c>
      <c r="G17" s="40">
        <f t="shared" si="1"/>
        <v>290</v>
      </c>
    </row>
    <row r="18" spans="1:7" x14ac:dyDescent="0.3">
      <c r="A18" s="183" t="s">
        <v>665</v>
      </c>
      <c r="B18" s="40">
        <v>8110</v>
      </c>
      <c r="C18" s="40">
        <v>8330</v>
      </c>
      <c r="D18" s="40">
        <v>8216</v>
      </c>
      <c r="E18" s="40">
        <v>8314</v>
      </c>
      <c r="F18" s="40">
        <f t="shared" si="0"/>
        <v>98</v>
      </c>
      <c r="G18" s="40">
        <f t="shared" si="1"/>
        <v>204</v>
      </c>
    </row>
    <row r="19" spans="1:7" x14ac:dyDescent="0.3">
      <c r="A19" s="183" t="s">
        <v>666</v>
      </c>
      <c r="B19" s="40">
        <v>9491</v>
      </c>
      <c r="C19" s="40">
        <v>9664</v>
      </c>
      <c r="D19" s="40">
        <v>9235</v>
      </c>
      <c r="E19" s="40">
        <v>9085</v>
      </c>
      <c r="F19" s="40">
        <f t="shared" si="0"/>
        <v>-150</v>
      </c>
      <c r="G19" s="40">
        <f t="shared" si="1"/>
        <v>-406</v>
      </c>
    </row>
    <row r="20" spans="1:7" x14ac:dyDescent="0.3">
      <c r="A20" s="183" t="s">
        <v>667</v>
      </c>
      <c r="B20" s="40">
        <v>12157</v>
      </c>
      <c r="C20" s="40">
        <v>11062</v>
      </c>
      <c r="D20" s="40">
        <v>10798</v>
      </c>
      <c r="E20" s="40">
        <v>10142</v>
      </c>
      <c r="F20" s="40">
        <f t="shared" si="0"/>
        <v>-656</v>
      </c>
      <c r="G20" s="40">
        <f t="shared" si="1"/>
        <v>-2015</v>
      </c>
    </row>
    <row r="21" spans="1:7" x14ac:dyDescent="0.3">
      <c r="A21" s="183" t="s">
        <v>668</v>
      </c>
      <c r="B21" s="40">
        <v>15616</v>
      </c>
      <c r="C21" s="40">
        <v>15876</v>
      </c>
      <c r="D21" s="40">
        <v>16379</v>
      </c>
      <c r="E21" s="40">
        <v>16468</v>
      </c>
      <c r="F21" s="40">
        <f t="shared" si="0"/>
        <v>89</v>
      </c>
      <c r="G21" s="40">
        <f t="shared" si="1"/>
        <v>852</v>
      </c>
    </row>
    <row r="22" spans="1:7" x14ac:dyDescent="0.3">
      <c r="A22" s="183" t="s">
        <v>669</v>
      </c>
      <c r="B22" s="40">
        <v>27404</v>
      </c>
      <c r="C22" s="40">
        <v>29221</v>
      </c>
      <c r="D22" s="40">
        <v>30180</v>
      </c>
      <c r="E22" s="40">
        <v>30079</v>
      </c>
      <c r="F22" s="40">
        <f t="shared" si="0"/>
        <v>-101</v>
      </c>
      <c r="G22" s="40">
        <f t="shared" si="1"/>
        <v>2675</v>
      </c>
    </row>
    <row r="23" spans="1:7" x14ac:dyDescent="0.3">
      <c r="A23" s="183" t="s">
        <v>670</v>
      </c>
      <c r="B23" s="40">
        <v>12104</v>
      </c>
      <c r="C23" s="40">
        <v>12589</v>
      </c>
      <c r="D23" s="40">
        <v>12923</v>
      </c>
      <c r="E23" s="40">
        <v>13457</v>
      </c>
      <c r="F23" s="40">
        <f t="shared" si="0"/>
        <v>534</v>
      </c>
      <c r="G23" s="40">
        <f t="shared" si="1"/>
        <v>1353</v>
      </c>
    </row>
    <row r="24" spans="1:7" x14ac:dyDescent="0.3">
      <c r="A24" s="183" t="s">
        <v>671</v>
      </c>
      <c r="B24" s="40">
        <v>893</v>
      </c>
      <c r="C24" s="40">
        <v>1057</v>
      </c>
      <c r="D24" s="40">
        <v>1127</v>
      </c>
      <c r="E24" s="40">
        <v>1105</v>
      </c>
      <c r="F24" s="40">
        <f t="shared" si="0"/>
        <v>-22</v>
      </c>
      <c r="G24" s="40">
        <f t="shared" si="1"/>
        <v>212</v>
      </c>
    </row>
    <row r="25" spans="1:7" x14ac:dyDescent="0.3">
      <c r="A25" s="183" t="s">
        <v>672</v>
      </c>
      <c r="B25" s="40">
        <v>4015</v>
      </c>
      <c r="C25" s="40">
        <v>3919</v>
      </c>
      <c r="D25" s="40">
        <v>3855</v>
      </c>
      <c r="E25" s="40">
        <v>3522</v>
      </c>
      <c r="F25" s="40">
        <f t="shared" si="0"/>
        <v>-333</v>
      </c>
      <c r="G25" s="40">
        <f t="shared" si="1"/>
        <v>-493</v>
      </c>
    </row>
    <row r="26" spans="1:7" x14ac:dyDescent="0.3">
      <c r="A26" s="183" t="s">
        <v>673</v>
      </c>
      <c r="B26" s="40">
        <v>118</v>
      </c>
      <c r="C26" s="40">
        <v>55</v>
      </c>
      <c r="D26" s="40">
        <v>98</v>
      </c>
      <c r="E26" s="40">
        <v>128</v>
      </c>
      <c r="F26" s="40">
        <f t="shared" si="0"/>
        <v>30</v>
      </c>
      <c r="G26" s="40">
        <f t="shared" si="1"/>
        <v>10</v>
      </c>
    </row>
    <row r="27" spans="1:7" x14ac:dyDescent="0.3">
      <c r="A27" s="183" t="s">
        <v>674</v>
      </c>
      <c r="B27" s="40">
        <v>2870</v>
      </c>
      <c r="C27" s="40">
        <v>2976</v>
      </c>
      <c r="D27" s="40">
        <v>2872</v>
      </c>
      <c r="E27" s="40">
        <v>2851</v>
      </c>
      <c r="F27" s="40">
        <f t="shared" si="0"/>
        <v>-21</v>
      </c>
      <c r="G27" s="40">
        <f t="shared" si="1"/>
        <v>-19</v>
      </c>
    </row>
    <row r="28" spans="1:7" x14ac:dyDescent="0.3">
      <c r="A28" s="183"/>
      <c r="B28" s="40">
        <f>SUM(B14:B27)</f>
        <v>129026</v>
      </c>
      <c r="C28" s="40">
        <f>SUM(C14:C27)</f>
        <v>131734</v>
      </c>
      <c r="D28" s="40">
        <f>SUM(D14:D27)</f>
        <v>132255</v>
      </c>
      <c r="E28" s="40">
        <f>SUM(E14:E27)</f>
        <v>130127</v>
      </c>
      <c r="F28" s="40"/>
      <c r="G28" s="40"/>
    </row>
    <row r="29" spans="1:7" x14ac:dyDescent="0.3">
      <c r="A29" s="51" t="s">
        <v>675</v>
      </c>
    </row>
    <row r="30" spans="1:7" x14ac:dyDescent="0.3">
      <c r="A30" s="183" t="s">
        <v>676</v>
      </c>
      <c r="B30" s="40">
        <v>2034</v>
      </c>
      <c r="C30" s="40">
        <v>485</v>
      </c>
      <c r="D30" s="40">
        <v>216</v>
      </c>
      <c r="E30" s="40">
        <v>163</v>
      </c>
    </row>
    <row r="31" spans="1:7" x14ac:dyDescent="0.3">
      <c r="A31" s="183" t="s">
        <v>677</v>
      </c>
      <c r="B31" s="40">
        <v>715</v>
      </c>
      <c r="C31" s="40">
        <v>648</v>
      </c>
      <c r="D31" s="40">
        <v>580</v>
      </c>
      <c r="E31" s="40">
        <v>571</v>
      </c>
    </row>
    <row r="32" spans="1:7" x14ac:dyDescent="0.3">
      <c r="A32" s="183" t="s">
        <v>678</v>
      </c>
      <c r="B32" s="40">
        <v>1</v>
      </c>
      <c r="C32" s="40">
        <v>0</v>
      </c>
      <c r="D32" s="40">
        <v>0</v>
      </c>
      <c r="E32" s="40">
        <v>0</v>
      </c>
    </row>
    <row r="33" spans="1:5" x14ac:dyDescent="0.3">
      <c r="A33" s="51" t="s">
        <v>679</v>
      </c>
    </row>
    <row r="34" spans="1:5" x14ac:dyDescent="0.3">
      <c r="A34" s="183" t="s">
        <v>680</v>
      </c>
      <c r="B34" s="40">
        <v>710</v>
      </c>
      <c r="C34" s="40">
        <v>757</v>
      </c>
      <c r="D34" s="40">
        <v>771</v>
      </c>
      <c r="E34" s="40">
        <v>773</v>
      </c>
    </row>
    <row r="35" spans="1:5" x14ac:dyDescent="0.3">
      <c r="A35" s="183" t="s">
        <v>681</v>
      </c>
      <c r="B35" s="40">
        <v>3225</v>
      </c>
      <c r="C35" s="40">
        <v>2714</v>
      </c>
      <c r="D35" s="40">
        <v>2588</v>
      </c>
      <c r="E35" s="40">
        <v>2590</v>
      </c>
    </row>
    <row r="36" spans="1:5" x14ac:dyDescent="0.3">
      <c r="A36" s="183" t="s">
        <v>682</v>
      </c>
      <c r="B36" s="40">
        <v>3779</v>
      </c>
      <c r="C36" s="40">
        <v>4955</v>
      </c>
      <c r="D36" s="40">
        <v>4315</v>
      </c>
      <c r="E36" s="40">
        <v>4181</v>
      </c>
    </row>
    <row r="37" spans="1:5" x14ac:dyDescent="0.3">
      <c r="A37" s="183" t="s">
        <v>683</v>
      </c>
      <c r="B37" s="40">
        <v>63</v>
      </c>
      <c r="C37" s="40">
        <v>127</v>
      </c>
      <c r="D37" s="40">
        <v>95</v>
      </c>
      <c r="E37" s="40">
        <v>100</v>
      </c>
    </row>
    <row r="38" spans="1:5" x14ac:dyDescent="0.3">
      <c r="A38" s="183" t="s">
        <v>684</v>
      </c>
      <c r="B38" s="40">
        <v>433</v>
      </c>
      <c r="C38" s="40">
        <v>870</v>
      </c>
      <c r="D38" s="40">
        <v>932</v>
      </c>
      <c r="E38" s="40">
        <v>1046</v>
      </c>
    </row>
    <row r="39" spans="1:5" x14ac:dyDescent="0.3">
      <c r="A39" s="183" t="s">
        <v>685</v>
      </c>
      <c r="B39" s="40">
        <v>451</v>
      </c>
      <c r="C39" s="40">
        <v>630</v>
      </c>
      <c r="D39" s="40">
        <v>662</v>
      </c>
      <c r="E39" s="40">
        <v>588</v>
      </c>
    </row>
    <row r="40" spans="1:5" x14ac:dyDescent="0.3">
      <c r="A40" s="183" t="s">
        <v>686</v>
      </c>
      <c r="B40" s="40">
        <v>5246</v>
      </c>
      <c r="C40" s="40">
        <v>5571</v>
      </c>
      <c r="D40" s="40">
        <v>5576</v>
      </c>
      <c r="E40" s="40">
        <v>5264</v>
      </c>
    </row>
    <row r="41" spans="1:5" x14ac:dyDescent="0.3">
      <c r="A41" s="183" t="s">
        <v>687</v>
      </c>
      <c r="B41" s="40">
        <v>4578</v>
      </c>
      <c r="C41" s="40">
        <v>4817</v>
      </c>
      <c r="D41" s="40">
        <v>5240</v>
      </c>
      <c r="E41" s="40">
        <v>5025</v>
      </c>
    </row>
    <row r="42" spans="1:5" x14ac:dyDescent="0.3">
      <c r="A42" s="183" t="s">
        <v>688</v>
      </c>
      <c r="B42" s="40">
        <v>4836</v>
      </c>
      <c r="C42" s="40">
        <v>4463</v>
      </c>
      <c r="D42" s="40">
        <v>4835</v>
      </c>
      <c r="E42" s="40">
        <v>4962</v>
      </c>
    </row>
    <row r="43" spans="1:5" x14ac:dyDescent="0.3">
      <c r="A43" s="183" t="s">
        <v>689</v>
      </c>
      <c r="B43" s="40">
        <v>6091</v>
      </c>
      <c r="C43" s="40">
        <v>7638</v>
      </c>
      <c r="D43" s="40">
        <v>6442</v>
      </c>
      <c r="E43" s="40">
        <v>6321</v>
      </c>
    </row>
    <row r="44" spans="1:5" x14ac:dyDescent="0.3">
      <c r="A44" s="183" t="s">
        <v>690</v>
      </c>
      <c r="B44" s="40">
        <v>365</v>
      </c>
      <c r="C44" s="40">
        <v>269</v>
      </c>
      <c r="D44" s="40">
        <v>330</v>
      </c>
      <c r="E44" s="40">
        <v>336</v>
      </c>
    </row>
    <row r="45" spans="1:5" x14ac:dyDescent="0.3">
      <c r="A45" s="183" t="s">
        <v>691</v>
      </c>
      <c r="B45" s="40">
        <v>847</v>
      </c>
      <c r="C45" s="40">
        <v>1127</v>
      </c>
      <c r="D45" s="40">
        <v>1277</v>
      </c>
      <c r="E45" s="40">
        <v>1240</v>
      </c>
    </row>
    <row r="46" spans="1:5" x14ac:dyDescent="0.3">
      <c r="A46" s="183" t="s">
        <v>692</v>
      </c>
      <c r="B46" s="40">
        <v>5320</v>
      </c>
      <c r="C46" s="40">
        <v>5421</v>
      </c>
      <c r="D46" s="40">
        <v>5205</v>
      </c>
      <c r="E46" s="40">
        <v>5034</v>
      </c>
    </row>
    <row r="47" spans="1:5" x14ac:dyDescent="0.3">
      <c r="A47" s="183" t="s">
        <v>693</v>
      </c>
      <c r="B47" s="40">
        <v>568</v>
      </c>
      <c r="C47" s="40">
        <v>569</v>
      </c>
      <c r="D47" s="40">
        <v>553</v>
      </c>
      <c r="E47" s="40">
        <v>616</v>
      </c>
    </row>
    <row r="48" spans="1:5" x14ac:dyDescent="0.3">
      <c r="A48" s="183" t="s">
        <v>694</v>
      </c>
      <c r="B48" s="40">
        <v>4463</v>
      </c>
      <c r="C48" s="40">
        <v>3989</v>
      </c>
      <c r="D48" s="40">
        <v>3754</v>
      </c>
      <c r="E48" s="40">
        <v>3804</v>
      </c>
    </row>
    <row r="49" spans="1:5" x14ac:dyDescent="0.3">
      <c r="A49" s="183" t="s">
        <v>695</v>
      </c>
      <c r="B49" s="40">
        <v>6871</v>
      </c>
      <c r="C49" s="40">
        <v>7252</v>
      </c>
      <c r="D49" s="40">
        <v>7545</v>
      </c>
      <c r="E49" s="40">
        <v>8553</v>
      </c>
    </row>
    <row r="50" spans="1:5" x14ac:dyDescent="0.3">
      <c r="A50" s="183" t="s">
        <v>696</v>
      </c>
      <c r="B50" s="40">
        <v>3502</v>
      </c>
      <c r="C50" s="40">
        <v>2325</v>
      </c>
      <c r="D50" s="40">
        <v>2191</v>
      </c>
      <c r="E50" s="40">
        <v>2198</v>
      </c>
    </row>
    <row r="51" spans="1:5" x14ac:dyDescent="0.3">
      <c r="A51" s="183" t="s">
        <v>697</v>
      </c>
      <c r="B51" s="40">
        <v>1010</v>
      </c>
      <c r="C51" s="40">
        <v>691</v>
      </c>
      <c r="D51" s="40">
        <v>665</v>
      </c>
      <c r="E51" s="40">
        <v>627</v>
      </c>
    </row>
    <row r="52" spans="1:5" x14ac:dyDescent="0.3">
      <c r="A52" s="183" t="s">
        <v>698</v>
      </c>
      <c r="B52" s="40">
        <v>424</v>
      </c>
      <c r="C52" s="40">
        <v>2242</v>
      </c>
      <c r="D52" s="40">
        <v>2557</v>
      </c>
      <c r="E52" s="40">
        <v>2364</v>
      </c>
    </row>
    <row r="53" spans="1:5" x14ac:dyDescent="0.3">
      <c r="A53" s="183" t="s">
        <v>699</v>
      </c>
      <c r="B53" s="40">
        <v>53</v>
      </c>
      <c r="C53" s="40">
        <v>66</v>
      </c>
      <c r="D53" s="40">
        <v>14</v>
      </c>
      <c r="E53" s="40">
        <v>16</v>
      </c>
    </row>
    <row r="54" spans="1:5" x14ac:dyDescent="0.3">
      <c r="A54" s="183" t="s">
        <v>700</v>
      </c>
      <c r="B54" s="40">
        <v>3634</v>
      </c>
      <c r="C54" s="40">
        <v>4687</v>
      </c>
      <c r="D54" s="40">
        <v>5574</v>
      </c>
      <c r="E54" s="40">
        <v>5541</v>
      </c>
    </row>
    <row r="55" spans="1:5" x14ac:dyDescent="0.3">
      <c r="A55" s="183" t="s">
        <v>701</v>
      </c>
      <c r="B55" s="40">
        <v>4692</v>
      </c>
      <c r="C55" s="40">
        <v>5689</v>
      </c>
      <c r="D55" s="40">
        <v>6409</v>
      </c>
      <c r="E55" s="40">
        <v>6221</v>
      </c>
    </row>
    <row r="56" spans="1:5" x14ac:dyDescent="0.3">
      <c r="A56" s="183" t="s">
        <v>702</v>
      </c>
      <c r="B56" s="40">
        <v>11862</v>
      </c>
      <c r="C56" s="40">
        <v>10510</v>
      </c>
      <c r="D56" s="40">
        <v>12663</v>
      </c>
      <c r="E56" s="40">
        <v>12692</v>
      </c>
    </row>
    <row r="57" spans="1:5" x14ac:dyDescent="0.3">
      <c r="A57" s="183"/>
      <c r="B57" s="40">
        <f>SUM(B34:B56)</f>
        <v>73023</v>
      </c>
      <c r="C57" s="40">
        <f>SUM(C34:C56)</f>
        <v>77379</v>
      </c>
      <c r="D57" s="40">
        <f>SUM(D34:D56)</f>
        <v>80193</v>
      </c>
      <c r="E57" s="40">
        <f>SUM(E34:E56)</f>
        <v>80092</v>
      </c>
    </row>
    <row r="58" spans="1:5" x14ac:dyDescent="0.3">
      <c r="A58" s="51" t="s">
        <v>703</v>
      </c>
    </row>
    <row r="59" spans="1:5" x14ac:dyDescent="0.3">
      <c r="A59" s="183" t="s">
        <v>704</v>
      </c>
      <c r="B59" s="40">
        <v>187</v>
      </c>
      <c r="C59" s="40">
        <v>208</v>
      </c>
      <c r="D59" s="40">
        <v>209</v>
      </c>
      <c r="E59" s="40">
        <v>195</v>
      </c>
    </row>
    <row r="60" spans="1:5" x14ac:dyDescent="0.3">
      <c r="A60" s="183" t="s">
        <v>705</v>
      </c>
      <c r="B60" s="40">
        <v>2014</v>
      </c>
      <c r="C60" s="40">
        <v>2107</v>
      </c>
      <c r="D60" s="40">
        <v>2194</v>
      </c>
      <c r="E60" s="40">
        <v>2182</v>
      </c>
    </row>
    <row r="61" spans="1:5" x14ac:dyDescent="0.3">
      <c r="A61" s="183" t="s">
        <v>706</v>
      </c>
      <c r="B61" s="40">
        <v>426</v>
      </c>
      <c r="C61" s="40">
        <v>430</v>
      </c>
      <c r="D61" s="40">
        <v>425</v>
      </c>
      <c r="E61" s="40">
        <v>456</v>
      </c>
    </row>
    <row r="62" spans="1:5" x14ac:dyDescent="0.3">
      <c r="A62" s="183" t="s">
        <v>707</v>
      </c>
      <c r="B62" s="40">
        <v>3847</v>
      </c>
      <c r="C62" s="40">
        <v>4190</v>
      </c>
      <c r="D62" s="40">
        <v>4327</v>
      </c>
      <c r="E62" s="40">
        <v>4464</v>
      </c>
    </row>
  </sheetData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8FF54-DCF9-4105-987D-E8E216440D3C}">
  <dimension ref="A1:H39"/>
  <sheetViews>
    <sheetView zoomScale="80" zoomScaleNormal="80" workbookViewId="0">
      <selection activeCell="A39" sqref="A39"/>
    </sheetView>
  </sheetViews>
  <sheetFormatPr baseColWidth="10" defaultRowHeight="14.4" x14ac:dyDescent="0.3"/>
  <sheetData>
    <row r="1" spans="1:8" x14ac:dyDescent="0.3">
      <c r="A1" s="36" t="s">
        <v>237</v>
      </c>
      <c r="B1" s="36" t="s">
        <v>238</v>
      </c>
    </row>
    <row r="4" spans="1:8" x14ac:dyDescent="0.3">
      <c r="B4" t="s">
        <v>198</v>
      </c>
      <c r="C4" t="s">
        <v>199</v>
      </c>
      <c r="D4" t="s">
        <v>200</v>
      </c>
      <c r="E4" t="s">
        <v>201</v>
      </c>
      <c r="F4" t="s">
        <v>202</v>
      </c>
      <c r="G4" t="s">
        <v>203</v>
      </c>
    </row>
    <row r="5" spans="1:8" x14ac:dyDescent="0.3">
      <c r="A5" t="s">
        <v>204</v>
      </c>
      <c r="B5">
        <v>91</v>
      </c>
      <c r="C5">
        <v>153</v>
      </c>
      <c r="D5">
        <v>174</v>
      </c>
      <c r="E5">
        <v>20</v>
      </c>
      <c r="G5">
        <v>53</v>
      </c>
      <c r="H5" s="59"/>
    </row>
    <row r="6" spans="1:8" x14ac:dyDescent="0.3">
      <c r="A6" t="s">
        <v>205</v>
      </c>
      <c r="B6">
        <v>113</v>
      </c>
      <c r="C6">
        <v>155</v>
      </c>
      <c r="D6">
        <v>181</v>
      </c>
      <c r="E6">
        <v>42</v>
      </c>
      <c r="G6">
        <v>60</v>
      </c>
      <c r="H6" s="59"/>
    </row>
    <row r="7" spans="1:8" x14ac:dyDescent="0.3">
      <c r="A7" t="s">
        <v>206</v>
      </c>
      <c r="B7">
        <v>136</v>
      </c>
      <c r="C7">
        <v>192</v>
      </c>
      <c r="D7">
        <v>173</v>
      </c>
      <c r="E7">
        <v>45</v>
      </c>
      <c r="G7">
        <v>56</v>
      </c>
      <c r="H7" s="59"/>
    </row>
    <row r="8" spans="1:8" x14ac:dyDescent="0.3">
      <c r="A8" t="s">
        <v>207</v>
      </c>
      <c r="B8">
        <v>116</v>
      </c>
      <c r="C8">
        <v>218</v>
      </c>
      <c r="D8">
        <v>172</v>
      </c>
      <c r="E8">
        <v>46</v>
      </c>
      <c r="G8">
        <v>50</v>
      </c>
      <c r="H8" s="59"/>
    </row>
    <row r="9" spans="1:8" x14ac:dyDescent="0.3">
      <c r="A9" t="s">
        <v>208</v>
      </c>
      <c r="B9">
        <v>100</v>
      </c>
      <c r="C9">
        <v>242</v>
      </c>
      <c r="D9">
        <v>185</v>
      </c>
      <c r="E9">
        <v>39</v>
      </c>
      <c r="G9">
        <v>59</v>
      </c>
      <c r="H9" s="59"/>
    </row>
    <row r="10" spans="1:8" x14ac:dyDescent="0.3">
      <c r="A10" t="s">
        <v>209</v>
      </c>
      <c r="B10">
        <v>129</v>
      </c>
      <c r="C10">
        <v>224</v>
      </c>
      <c r="D10">
        <v>194</v>
      </c>
      <c r="E10">
        <v>59</v>
      </c>
      <c r="G10">
        <v>79</v>
      </c>
      <c r="H10" s="59"/>
    </row>
    <row r="11" spans="1:8" x14ac:dyDescent="0.3">
      <c r="A11" t="s">
        <v>210</v>
      </c>
      <c r="B11">
        <v>132</v>
      </c>
      <c r="C11">
        <v>269</v>
      </c>
      <c r="D11">
        <v>196</v>
      </c>
      <c r="E11">
        <v>48</v>
      </c>
      <c r="G11">
        <v>50</v>
      </c>
      <c r="H11" s="59"/>
    </row>
    <row r="12" spans="1:8" x14ac:dyDescent="0.3">
      <c r="A12" t="s">
        <v>211</v>
      </c>
      <c r="B12">
        <v>114</v>
      </c>
      <c r="C12">
        <v>232</v>
      </c>
      <c r="D12">
        <v>187</v>
      </c>
      <c r="E12">
        <v>51</v>
      </c>
      <c r="G12">
        <v>63</v>
      </c>
      <c r="H12" s="59"/>
    </row>
    <row r="13" spans="1:8" x14ac:dyDescent="0.3">
      <c r="A13" t="s">
        <v>212</v>
      </c>
      <c r="B13">
        <v>130</v>
      </c>
      <c r="C13">
        <v>232</v>
      </c>
      <c r="D13">
        <v>174</v>
      </c>
      <c r="E13">
        <v>62</v>
      </c>
      <c r="G13">
        <v>79</v>
      </c>
      <c r="H13" s="59"/>
    </row>
    <row r="14" spans="1:8" x14ac:dyDescent="0.3">
      <c r="A14" t="s">
        <v>213</v>
      </c>
      <c r="B14">
        <v>158</v>
      </c>
      <c r="C14">
        <v>231</v>
      </c>
      <c r="D14">
        <v>203</v>
      </c>
      <c r="E14">
        <v>55</v>
      </c>
      <c r="G14">
        <v>92</v>
      </c>
      <c r="H14" s="59"/>
    </row>
    <row r="15" spans="1:8" x14ac:dyDescent="0.3">
      <c r="A15" t="s">
        <v>214</v>
      </c>
      <c r="B15">
        <v>153</v>
      </c>
      <c r="C15">
        <v>234</v>
      </c>
      <c r="D15">
        <v>195</v>
      </c>
      <c r="E15">
        <v>57</v>
      </c>
      <c r="G15">
        <v>84</v>
      </c>
      <c r="H15" s="59"/>
    </row>
    <row r="16" spans="1:8" x14ac:dyDescent="0.3">
      <c r="A16" t="s">
        <v>215</v>
      </c>
      <c r="B16">
        <v>158</v>
      </c>
      <c r="C16">
        <v>266</v>
      </c>
      <c r="D16">
        <v>191</v>
      </c>
      <c r="E16">
        <v>70</v>
      </c>
      <c r="G16">
        <v>97</v>
      </c>
      <c r="H16" s="59"/>
    </row>
    <row r="17" spans="1:8" x14ac:dyDescent="0.3">
      <c r="A17" t="s">
        <v>216</v>
      </c>
      <c r="B17">
        <v>157</v>
      </c>
      <c r="C17">
        <v>319</v>
      </c>
      <c r="D17">
        <v>218</v>
      </c>
      <c r="E17">
        <v>60</v>
      </c>
      <c r="F17">
        <v>49</v>
      </c>
      <c r="G17">
        <v>52</v>
      </c>
      <c r="H17" s="59"/>
    </row>
    <row r="18" spans="1:8" x14ac:dyDescent="0.3">
      <c r="A18" t="s">
        <v>217</v>
      </c>
      <c r="B18">
        <v>179</v>
      </c>
      <c r="C18">
        <v>293</v>
      </c>
      <c r="D18">
        <v>244</v>
      </c>
      <c r="E18">
        <v>60</v>
      </c>
      <c r="F18">
        <v>48</v>
      </c>
      <c r="G18">
        <v>81</v>
      </c>
      <c r="H18" s="59"/>
    </row>
    <row r="19" spans="1:8" x14ac:dyDescent="0.3">
      <c r="A19" t="s">
        <v>180</v>
      </c>
      <c r="B19">
        <v>202</v>
      </c>
      <c r="C19">
        <v>344</v>
      </c>
      <c r="D19">
        <v>257</v>
      </c>
      <c r="E19">
        <v>100</v>
      </c>
      <c r="F19">
        <v>47</v>
      </c>
      <c r="G19">
        <v>80</v>
      </c>
      <c r="H19" s="59"/>
    </row>
    <row r="20" spans="1:8" x14ac:dyDescent="0.3">
      <c r="A20" t="s">
        <v>218</v>
      </c>
      <c r="B20">
        <v>233</v>
      </c>
      <c r="C20">
        <v>436</v>
      </c>
      <c r="D20">
        <v>314</v>
      </c>
      <c r="E20">
        <v>104</v>
      </c>
      <c r="F20">
        <v>67</v>
      </c>
      <c r="G20">
        <v>91</v>
      </c>
      <c r="H20" s="59"/>
    </row>
    <row r="21" spans="1:8" x14ac:dyDescent="0.3">
      <c r="A21" t="s">
        <v>219</v>
      </c>
      <c r="B21">
        <v>223</v>
      </c>
      <c r="C21">
        <v>391</v>
      </c>
      <c r="D21">
        <v>259</v>
      </c>
      <c r="E21">
        <v>115</v>
      </c>
      <c r="F21">
        <v>49</v>
      </c>
      <c r="G21">
        <v>111</v>
      </c>
      <c r="H21" s="59"/>
    </row>
    <row r="22" spans="1:8" x14ac:dyDescent="0.3">
      <c r="A22" t="s">
        <v>97</v>
      </c>
      <c r="B22">
        <v>237</v>
      </c>
      <c r="C22">
        <v>416</v>
      </c>
      <c r="D22">
        <v>260</v>
      </c>
      <c r="E22">
        <v>96</v>
      </c>
      <c r="F22">
        <v>59</v>
      </c>
      <c r="G22">
        <v>117</v>
      </c>
      <c r="H22" s="59"/>
    </row>
    <row r="23" spans="1:8" x14ac:dyDescent="0.3">
      <c r="A23" t="s">
        <v>98</v>
      </c>
      <c r="B23">
        <v>254</v>
      </c>
      <c r="C23">
        <v>425</v>
      </c>
      <c r="D23">
        <v>335</v>
      </c>
      <c r="E23">
        <v>114</v>
      </c>
      <c r="F23">
        <v>72</v>
      </c>
      <c r="G23">
        <v>129</v>
      </c>
      <c r="H23" s="59"/>
    </row>
    <row r="24" spans="1:8" x14ac:dyDescent="0.3">
      <c r="A24" t="s">
        <v>99</v>
      </c>
      <c r="B24">
        <v>251</v>
      </c>
      <c r="C24">
        <v>511</v>
      </c>
      <c r="D24">
        <v>374</v>
      </c>
      <c r="E24">
        <v>110</v>
      </c>
      <c r="F24">
        <v>65</v>
      </c>
      <c r="G24">
        <v>150</v>
      </c>
      <c r="H24" s="59"/>
    </row>
    <row r="25" spans="1:8" x14ac:dyDescent="0.3">
      <c r="A25" t="s">
        <v>100</v>
      </c>
      <c r="B25">
        <v>265</v>
      </c>
      <c r="C25">
        <v>524</v>
      </c>
      <c r="D25">
        <v>371</v>
      </c>
      <c r="E25">
        <v>123</v>
      </c>
      <c r="F25">
        <v>71</v>
      </c>
      <c r="G25">
        <v>170</v>
      </c>
      <c r="H25" s="59"/>
    </row>
    <row r="26" spans="1:8" x14ac:dyDescent="0.3">
      <c r="A26" t="s">
        <v>101</v>
      </c>
      <c r="B26">
        <v>216</v>
      </c>
      <c r="C26">
        <v>519</v>
      </c>
      <c r="D26">
        <v>367</v>
      </c>
      <c r="E26">
        <v>101</v>
      </c>
      <c r="F26">
        <v>93</v>
      </c>
      <c r="G26">
        <v>152</v>
      </c>
      <c r="H26" s="59"/>
    </row>
    <row r="27" spans="1:8" x14ac:dyDescent="0.3">
      <c r="A27" t="s">
        <v>102</v>
      </c>
      <c r="B27">
        <v>246</v>
      </c>
      <c r="C27">
        <v>484</v>
      </c>
      <c r="D27">
        <v>342</v>
      </c>
      <c r="E27">
        <v>101</v>
      </c>
      <c r="F27">
        <v>94</v>
      </c>
      <c r="G27">
        <v>169</v>
      </c>
      <c r="H27" s="59"/>
    </row>
    <row r="28" spans="1:8" x14ac:dyDescent="0.3">
      <c r="A28" t="s">
        <v>103</v>
      </c>
      <c r="B28">
        <v>227</v>
      </c>
      <c r="C28">
        <v>451</v>
      </c>
      <c r="D28">
        <v>366</v>
      </c>
      <c r="E28">
        <v>104</v>
      </c>
      <c r="F28">
        <v>87</v>
      </c>
      <c r="G28">
        <v>175</v>
      </c>
      <c r="H28" s="59"/>
    </row>
    <row r="29" spans="1:8" x14ac:dyDescent="0.3">
      <c r="A29" t="s">
        <v>104</v>
      </c>
      <c r="B29">
        <v>222</v>
      </c>
      <c r="C29">
        <v>493</v>
      </c>
      <c r="D29">
        <v>362</v>
      </c>
      <c r="E29">
        <v>118</v>
      </c>
      <c r="F29">
        <v>92</v>
      </c>
      <c r="G29">
        <v>206</v>
      </c>
      <c r="H29" s="59"/>
    </row>
    <row r="30" spans="1:8" x14ac:dyDescent="0.3">
      <c r="A30" t="s">
        <v>105</v>
      </c>
      <c r="B30">
        <v>226</v>
      </c>
      <c r="C30">
        <v>468</v>
      </c>
      <c r="D30">
        <v>397</v>
      </c>
      <c r="E30">
        <v>118</v>
      </c>
      <c r="F30">
        <v>87</v>
      </c>
      <c r="G30">
        <v>268</v>
      </c>
      <c r="H30" s="59"/>
    </row>
    <row r="31" spans="1:8" x14ac:dyDescent="0.3">
      <c r="A31" t="s">
        <v>106</v>
      </c>
      <c r="B31">
        <v>229</v>
      </c>
      <c r="C31">
        <v>483</v>
      </c>
      <c r="D31">
        <v>377</v>
      </c>
      <c r="E31">
        <v>120</v>
      </c>
      <c r="F31">
        <v>101</v>
      </c>
      <c r="G31">
        <v>273</v>
      </c>
      <c r="H31" s="59"/>
    </row>
    <row r="32" spans="1:8" x14ac:dyDescent="0.3">
      <c r="A32" t="s">
        <v>107</v>
      </c>
      <c r="B32">
        <v>242</v>
      </c>
      <c r="C32">
        <v>497</v>
      </c>
      <c r="D32">
        <v>406</v>
      </c>
      <c r="E32">
        <v>117</v>
      </c>
      <c r="F32">
        <v>66</v>
      </c>
      <c r="G32">
        <v>306</v>
      </c>
      <c r="H32" s="59"/>
    </row>
    <row r="33" spans="1:8" x14ac:dyDescent="0.3">
      <c r="A33" t="s">
        <v>73</v>
      </c>
      <c r="B33">
        <v>245</v>
      </c>
      <c r="C33">
        <v>428</v>
      </c>
      <c r="D33">
        <v>412</v>
      </c>
      <c r="E33">
        <v>132</v>
      </c>
      <c r="F33">
        <v>86</v>
      </c>
      <c r="G33">
        <v>298</v>
      </c>
      <c r="H33" s="59"/>
    </row>
    <row r="34" spans="1:8" x14ac:dyDescent="0.3">
      <c r="A34" t="s">
        <v>220</v>
      </c>
      <c r="B34">
        <v>220</v>
      </c>
      <c r="C34">
        <v>424</v>
      </c>
      <c r="D34">
        <v>399</v>
      </c>
      <c r="E34">
        <v>121</v>
      </c>
      <c r="F34">
        <v>68</v>
      </c>
      <c r="G34">
        <v>330</v>
      </c>
      <c r="H34" s="59"/>
    </row>
    <row r="35" spans="1:8" x14ac:dyDescent="0.3">
      <c r="B35" s="59"/>
      <c r="C35" s="59"/>
      <c r="D35" s="59"/>
      <c r="E35" s="59"/>
      <c r="F35" s="59"/>
      <c r="G35" s="59"/>
    </row>
    <row r="37" spans="1:8" x14ac:dyDescent="0.3">
      <c r="A37" t="s">
        <v>236</v>
      </c>
    </row>
    <row r="39" spans="1:8" x14ac:dyDescent="0.3">
      <c r="A39" s="95" t="s">
        <v>14</v>
      </c>
    </row>
  </sheetData>
  <hyperlinks>
    <hyperlink ref="A39" location="'Innholdsside '!A1" display="Innhold" xr:uid="{73EE59F5-D2E1-490D-908D-8D0798A1D06B}"/>
  </hyperlinks>
  <pageMargins left="0.7" right="0.7" top="0.75" bottom="0.75" header="0.3" footer="0.3"/>
  <pageSetup paperSize="9" orientation="portrait" verticalDpi="0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CEFC4-A111-4ADB-9EE7-6CB37887FB14}">
  <dimension ref="A1:H40"/>
  <sheetViews>
    <sheetView zoomScale="80" zoomScaleNormal="80" workbookViewId="0">
      <selection activeCell="A40" sqref="A40"/>
    </sheetView>
  </sheetViews>
  <sheetFormatPr baseColWidth="10" defaultRowHeight="14.4" x14ac:dyDescent="0.3"/>
  <sheetData>
    <row r="1" spans="1:8" x14ac:dyDescent="0.3">
      <c r="A1" s="36" t="s">
        <v>239</v>
      </c>
      <c r="B1" s="36" t="s">
        <v>240</v>
      </c>
    </row>
    <row r="4" spans="1:8" x14ac:dyDescent="0.3">
      <c r="B4" t="s">
        <v>221</v>
      </c>
    </row>
    <row r="5" spans="1:8" x14ac:dyDescent="0.3">
      <c r="B5" t="s">
        <v>137</v>
      </c>
      <c r="C5" t="s">
        <v>138</v>
      </c>
      <c r="D5" t="s">
        <v>139</v>
      </c>
      <c r="E5" t="s">
        <v>140</v>
      </c>
      <c r="F5" t="s">
        <v>141</v>
      </c>
      <c r="G5" t="s">
        <v>142</v>
      </c>
      <c r="H5" t="s">
        <v>143</v>
      </c>
    </row>
    <row r="6" spans="1:8" x14ac:dyDescent="0.3">
      <c r="A6" t="s">
        <v>204</v>
      </c>
      <c r="B6">
        <v>492</v>
      </c>
      <c r="C6">
        <v>39</v>
      </c>
      <c r="D6">
        <v>61</v>
      </c>
      <c r="E6">
        <v>136</v>
      </c>
      <c r="F6">
        <v>125</v>
      </c>
      <c r="G6">
        <v>92</v>
      </c>
      <c r="H6">
        <v>39</v>
      </c>
    </row>
    <row r="7" spans="1:8" x14ac:dyDescent="0.3">
      <c r="A7" t="s">
        <v>205</v>
      </c>
      <c r="B7">
        <v>551</v>
      </c>
      <c r="C7">
        <v>40</v>
      </c>
      <c r="D7">
        <v>87</v>
      </c>
      <c r="E7">
        <v>156</v>
      </c>
      <c r="F7">
        <v>120</v>
      </c>
      <c r="G7">
        <v>111</v>
      </c>
      <c r="H7">
        <v>37</v>
      </c>
    </row>
    <row r="8" spans="1:8" x14ac:dyDescent="0.3">
      <c r="A8" t="s">
        <v>206</v>
      </c>
      <c r="B8">
        <v>602</v>
      </c>
      <c r="C8">
        <v>46</v>
      </c>
      <c r="D8">
        <v>98</v>
      </c>
      <c r="E8">
        <v>149</v>
      </c>
      <c r="F8">
        <v>123</v>
      </c>
      <c r="G8">
        <v>151</v>
      </c>
      <c r="H8">
        <v>35</v>
      </c>
    </row>
    <row r="9" spans="1:8" x14ac:dyDescent="0.3">
      <c r="A9" t="s">
        <v>207</v>
      </c>
      <c r="B9">
        <v>602</v>
      </c>
      <c r="C9">
        <v>52</v>
      </c>
      <c r="D9">
        <v>109</v>
      </c>
      <c r="E9">
        <v>173</v>
      </c>
      <c r="F9">
        <v>119</v>
      </c>
      <c r="G9">
        <v>120</v>
      </c>
      <c r="H9">
        <v>29</v>
      </c>
    </row>
    <row r="10" spans="1:8" x14ac:dyDescent="0.3">
      <c r="A10" t="s">
        <v>208</v>
      </c>
      <c r="B10">
        <v>628</v>
      </c>
      <c r="C10">
        <v>59</v>
      </c>
      <c r="D10">
        <v>108</v>
      </c>
      <c r="E10">
        <v>186</v>
      </c>
      <c r="F10">
        <v>128</v>
      </c>
      <c r="G10">
        <v>115</v>
      </c>
      <c r="H10">
        <v>32</v>
      </c>
    </row>
    <row r="11" spans="1:8" x14ac:dyDescent="0.3">
      <c r="A11" t="s">
        <v>209</v>
      </c>
      <c r="B11">
        <v>685</v>
      </c>
      <c r="C11">
        <v>78</v>
      </c>
      <c r="D11">
        <v>126</v>
      </c>
      <c r="E11">
        <v>202</v>
      </c>
      <c r="F11">
        <v>130</v>
      </c>
      <c r="G11">
        <v>115</v>
      </c>
      <c r="H11">
        <v>34</v>
      </c>
    </row>
    <row r="12" spans="1:8" x14ac:dyDescent="0.3">
      <c r="A12" t="s">
        <v>210</v>
      </c>
      <c r="B12">
        <v>695</v>
      </c>
      <c r="C12">
        <v>58</v>
      </c>
      <c r="D12">
        <v>120</v>
      </c>
      <c r="E12">
        <v>180</v>
      </c>
      <c r="F12">
        <v>121</v>
      </c>
      <c r="G12">
        <v>183</v>
      </c>
      <c r="H12">
        <v>33</v>
      </c>
    </row>
    <row r="13" spans="1:8" x14ac:dyDescent="0.3">
      <c r="A13" t="s">
        <v>211</v>
      </c>
      <c r="B13">
        <v>647</v>
      </c>
      <c r="C13">
        <v>67</v>
      </c>
      <c r="D13">
        <v>117</v>
      </c>
      <c r="E13">
        <v>178</v>
      </c>
      <c r="F13">
        <v>124</v>
      </c>
      <c r="G13">
        <v>135</v>
      </c>
      <c r="H13">
        <v>26</v>
      </c>
    </row>
    <row r="14" spans="1:8" x14ac:dyDescent="0.3">
      <c r="A14" t="s">
        <v>212</v>
      </c>
      <c r="B14">
        <v>677</v>
      </c>
      <c r="C14">
        <v>78</v>
      </c>
      <c r="D14">
        <v>111</v>
      </c>
      <c r="E14">
        <v>184</v>
      </c>
      <c r="F14">
        <v>113</v>
      </c>
      <c r="G14">
        <v>151</v>
      </c>
      <c r="H14">
        <v>40</v>
      </c>
    </row>
    <row r="15" spans="1:8" x14ac:dyDescent="0.3">
      <c r="A15" t="s">
        <v>213</v>
      </c>
      <c r="B15">
        <v>739</v>
      </c>
      <c r="C15">
        <v>86</v>
      </c>
      <c r="D15">
        <v>132</v>
      </c>
      <c r="E15">
        <v>183</v>
      </c>
      <c r="F15">
        <v>135</v>
      </c>
      <c r="G15">
        <v>154</v>
      </c>
      <c r="H15">
        <v>49</v>
      </c>
    </row>
    <row r="16" spans="1:8" x14ac:dyDescent="0.3">
      <c r="A16" t="s">
        <v>214</v>
      </c>
      <c r="B16">
        <v>723</v>
      </c>
      <c r="C16">
        <v>73</v>
      </c>
      <c r="D16">
        <v>160</v>
      </c>
      <c r="E16">
        <v>191</v>
      </c>
      <c r="F16">
        <v>102</v>
      </c>
      <c r="G16">
        <v>158</v>
      </c>
      <c r="H16">
        <v>39</v>
      </c>
    </row>
    <row r="17" spans="1:8" x14ac:dyDescent="0.3">
      <c r="A17" t="s">
        <v>215</v>
      </c>
      <c r="B17">
        <v>782</v>
      </c>
      <c r="C17">
        <v>89</v>
      </c>
      <c r="D17">
        <v>143</v>
      </c>
      <c r="E17">
        <v>187</v>
      </c>
      <c r="F17">
        <v>123</v>
      </c>
      <c r="G17">
        <v>189</v>
      </c>
      <c r="H17">
        <v>51</v>
      </c>
    </row>
    <row r="18" spans="1:8" x14ac:dyDescent="0.3">
      <c r="A18" t="s">
        <v>216</v>
      </c>
      <c r="B18">
        <v>855</v>
      </c>
      <c r="C18">
        <v>82</v>
      </c>
      <c r="D18">
        <v>147</v>
      </c>
      <c r="E18">
        <v>225</v>
      </c>
      <c r="F18">
        <v>124</v>
      </c>
      <c r="G18">
        <v>220</v>
      </c>
      <c r="H18">
        <v>57</v>
      </c>
    </row>
    <row r="19" spans="1:8" x14ac:dyDescent="0.3">
      <c r="A19" t="s">
        <v>217</v>
      </c>
      <c r="B19">
        <v>905</v>
      </c>
      <c r="C19">
        <v>111</v>
      </c>
      <c r="D19">
        <v>184</v>
      </c>
      <c r="E19">
        <v>212</v>
      </c>
      <c r="F19">
        <v>122</v>
      </c>
      <c r="G19">
        <v>216</v>
      </c>
      <c r="H19">
        <v>60</v>
      </c>
    </row>
    <row r="20" spans="1:8" x14ac:dyDescent="0.3">
      <c r="A20" t="s">
        <v>180</v>
      </c>
      <c r="B20">
        <v>1030</v>
      </c>
      <c r="C20">
        <v>118</v>
      </c>
      <c r="D20">
        <v>225</v>
      </c>
      <c r="E20">
        <v>269</v>
      </c>
      <c r="F20">
        <v>123</v>
      </c>
      <c r="G20">
        <v>246</v>
      </c>
      <c r="H20">
        <v>49</v>
      </c>
    </row>
    <row r="21" spans="1:8" x14ac:dyDescent="0.3">
      <c r="A21" t="s">
        <v>218</v>
      </c>
      <c r="B21">
        <v>1245</v>
      </c>
      <c r="C21">
        <v>131</v>
      </c>
      <c r="D21">
        <v>277</v>
      </c>
      <c r="E21">
        <v>293</v>
      </c>
      <c r="F21">
        <v>141</v>
      </c>
      <c r="G21">
        <v>337</v>
      </c>
      <c r="H21">
        <v>66</v>
      </c>
    </row>
    <row r="22" spans="1:8" x14ac:dyDescent="0.3">
      <c r="A22" t="s">
        <v>219</v>
      </c>
      <c r="B22">
        <v>1148</v>
      </c>
      <c r="C22">
        <v>108</v>
      </c>
      <c r="D22">
        <v>251</v>
      </c>
      <c r="E22">
        <v>277</v>
      </c>
      <c r="F22">
        <v>128</v>
      </c>
      <c r="G22">
        <v>336</v>
      </c>
      <c r="H22">
        <v>48</v>
      </c>
    </row>
    <row r="23" spans="1:8" x14ac:dyDescent="0.3">
      <c r="A23" t="s">
        <v>97</v>
      </c>
      <c r="B23">
        <v>1185</v>
      </c>
      <c r="C23">
        <v>98</v>
      </c>
      <c r="D23">
        <v>247</v>
      </c>
      <c r="E23">
        <v>282</v>
      </c>
      <c r="F23">
        <v>127</v>
      </c>
      <c r="G23">
        <v>387</v>
      </c>
      <c r="H23">
        <v>44</v>
      </c>
    </row>
    <row r="24" spans="1:8" x14ac:dyDescent="0.3">
      <c r="A24" t="s">
        <v>98</v>
      </c>
      <c r="B24">
        <v>1329</v>
      </c>
      <c r="C24">
        <v>103</v>
      </c>
      <c r="D24">
        <v>260</v>
      </c>
      <c r="E24">
        <v>340</v>
      </c>
      <c r="F24">
        <v>175</v>
      </c>
      <c r="G24">
        <v>396</v>
      </c>
      <c r="H24">
        <v>55</v>
      </c>
    </row>
    <row r="25" spans="1:8" x14ac:dyDescent="0.3">
      <c r="A25" t="s">
        <v>99</v>
      </c>
      <c r="B25">
        <v>1461</v>
      </c>
      <c r="C25">
        <v>129</v>
      </c>
      <c r="D25">
        <v>287</v>
      </c>
      <c r="E25">
        <v>330</v>
      </c>
      <c r="F25">
        <v>182</v>
      </c>
      <c r="G25">
        <v>471</v>
      </c>
      <c r="H25">
        <v>62</v>
      </c>
    </row>
    <row r="26" spans="1:8" x14ac:dyDescent="0.3">
      <c r="A26" t="s">
        <v>100</v>
      </c>
      <c r="B26">
        <v>1524</v>
      </c>
      <c r="C26">
        <v>142</v>
      </c>
      <c r="D26">
        <v>279</v>
      </c>
      <c r="E26">
        <v>360</v>
      </c>
      <c r="F26">
        <v>193</v>
      </c>
      <c r="G26">
        <v>485</v>
      </c>
      <c r="H26">
        <v>65</v>
      </c>
    </row>
    <row r="27" spans="1:8" x14ac:dyDescent="0.3">
      <c r="A27" t="s">
        <v>101</v>
      </c>
      <c r="B27">
        <v>1448</v>
      </c>
      <c r="C27">
        <v>151</v>
      </c>
      <c r="D27">
        <v>291</v>
      </c>
      <c r="E27">
        <v>348</v>
      </c>
      <c r="F27">
        <v>159</v>
      </c>
      <c r="G27">
        <v>445</v>
      </c>
      <c r="H27">
        <v>54</v>
      </c>
    </row>
    <row r="28" spans="1:8" x14ac:dyDescent="0.3">
      <c r="A28" t="s">
        <v>102</v>
      </c>
      <c r="B28">
        <v>1436</v>
      </c>
      <c r="C28">
        <v>133</v>
      </c>
      <c r="D28">
        <v>336</v>
      </c>
      <c r="E28">
        <v>318</v>
      </c>
      <c r="F28">
        <v>170</v>
      </c>
      <c r="G28">
        <v>431</v>
      </c>
      <c r="H28">
        <v>48</v>
      </c>
    </row>
    <row r="29" spans="1:8" x14ac:dyDescent="0.3">
      <c r="A29" t="s">
        <v>103</v>
      </c>
      <c r="B29">
        <v>1410</v>
      </c>
      <c r="C29">
        <v>144</v>
      </c>
      <c r="D29">
        <v>318</v>
      </c>
      <c r="E29">
        <v>297</v>
      </c>
      <c r="F29">
        <v>179</v>
      </c>
      <c r="G29">
        <v>432</v>
      </c>
      <c r="H29">
        <v>40</v>
      </c>
    </row>
    <row r="30" spans="1:8" x14ac:dyDescent="0.3">
      <c r="A30" t="s">
        <v>104</v>
      </c>
      <c r="B30">
        <v>1493</v>
      </c>
      <c r="C30">
        <v>131</v>
      </c>
      <c r="D30">
        <v>301</v>
      </c>
      <c r="E30">
        <v>340</v>
      </c>
      <c r="F30">
        <v>201</v>
      </c>
      <c r="G30">
        <v>477</v>
      </c>
      <c r="H30">
        <v>43</v>
      </c>
    </row>
    <row r="31" spans="1:8" x14ac:dyDescent="0.3">
      <c r="A31" t="s">
        <v>105</v>
      </c>
      <c r="B31">
        <v>1564</v>
      </c>
      <c r="C31">
        <v>126</v>
      </c>
      <c r="D31">
        <v>356</v>
      </c>
      <c r="E31">
        <v>297</v>
      </c>
      <c r="F31">
        <v>255</v>
      </c>
      <c r="G31">
        <v>487</v>
      </c>
      <c r="H31">
        <v>43</v>
      </c>
    </row>
    <row r="32" spans="1:8" x14ac:dyDescent="0.3">
      <c r="A32" t="s">
        <v>106</v>
      </c>
      <c r="B32">
        <v>1583</v>
      </c>
      <c r="C32">
        <v>131</v>
      </c>
      <c r="D32">
        <v>350</v>
      </c>
      <c r="E32">
        <v>309</v>
      </c>
      <c r="F32">
        <v>261</v>
      </c>
      <c r="G32">
        <v>474</v>
      </c>
      <c r="H32">
        <v>58</v>
      </c>
    </row>
    <row r="33" spans="1:8" x14ac:dyDescent="0.3">
      <c r="A33" t="s">
        <v>107</v>
      </c>
      <c r="B33">
        <v>1634</v>
      </c>
      <c r="C33">
        <v>122</v>
      </c>
      <c r="D33">
        <v>351</v>
      </c>
      <c r="E33">
        <v>303</v>
      </c>
      <c r="F33">
        <v>268</v>
      </c>
      <c r="G33">
        <v>552</v>
      </c>
      <c r="H33">
        <v>38</v>
      </c>
    </row>
    <row r="34" spans="1:8" x14ac:dyDescent="0.3">
      <c r="A34" t="s">
        <v>73</v>
      </c>
      <c r="B34">
        <v>1601</v>
      </c>
      <c r="C34">
        <v>122</v>
      </c>
      <c r="D34">
        <v>356</v>
      </c>
      <c r="E34">
        <v>319</v>
      </c>
      <c r="F34">
        <v>274</v>
      </c>
      <c r="G34">
        <v>471</v>
      </c>
      <c r="H34">
        <v>59</v>
      </c>
    </row>
    <row r="35" spans="1:8" x14ac:dyDescent="0.3">
      <c r="A35" t="s">
        <v>220</v>
      </c>
      <c r="B35">
        <v>1562</v>
      </c>
      <c r="C35">
        <v>136</v>
      </c>
      <c r="D35">
        <v>369</v>
      </c>
      <c r="E35">
        <v>258</v>
      </c>
      <c r="F35">
        <v>281</v>
      </c>
      <c r="G35">
        <v>475</v>
      </c>
      <c r="H35">
        <v>43</v>
      </c>
    </row>
    <row r="38" spans="1:8" x14ac:dyDescent="0.3">
      <c r="A38" t="s">
        <v>236</v>
      </c>
    </row>
    <row r="40" spans="1:8" x14ac:dyDescent="0.3">
      <c r="A40" s="95" t="s">
        <v>14</v>
      </c>
    </row>
  </sheetData>
  <hyperlinks>
    <hyperlink ref="A40" location="'Innholdsside '!A1" display="Innhold" xr:uid="{8EFD3560-8FB1-4DF3-91E3-65A68A6071AF}"/>
  </hyperlinks>
  <pageMargins left="0.7" right="0.7" top="0.75" bottom="0.75" header="0.3" footer="0.3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B56BF-DC5D-40A2-A24A-7C307BA3F8AA}">
  <dimension ref="A1:D39"/>
  <sheetViews>
    <sheetView workbookViewId="0">
      <selection activeCell="A39" sqref="A39"/>
    </sheetView>
  </sheetViews>
  <sheetFormatPr baseColWidth="10" defaultRowHeight="14.4" x14ac:dyDescent="0.3"/>
  <sheetData>
    <row r="1" spans="1:4" x14ac:dyDescent="0.3">
      <c r="A1" s="36" t="s">
        <v>241</v>
      </c>
      <c r="B1" s="36" t="s">
        <v>242</v>
      </c>
    </row>
    <row r="5" spans="1:4" x14ac:dyDescent="0.3">
      <c r="B5" t="s">
        <v>109</v>
      </c>
      <c r="C5" t="s">
        <v>110</v>
      </c>
      <c r="D5" t="s">
        <v>111</v>
      </c>
    </row>
    <row r="6" spans="1:4" x14ac:dyDescent="0.3">
      <c r="A6" t="s">
        <v>204</v>
      </c>
      <c r="B6">
        <v>367</v>
      </c>
      <c r="C6">
        <v>125</v>
      </c>
      <c r="D6" s="59">
        <v>0.25406504065040653</v>
      </c>
    </row>
    <row r="7" spans="1:4" x14ac:dyDescent="0.3">
      <c r="A7" t="s">
        <v>205</v>
      </c>
      <c r="B7">
        <v>397</v>
      </c>
      <c r="C7">
        <v>154</v>
      </c>
      <c r="D7" s="59">
        <v>0.27949183303085301</v>
      </c>
    </row>
    <row r="8" spans="1:4" x14ac:dyDescent="0.3">
      <c r="A8" t="s">
        <v>206</v>
      </c>
      <c r="B8">
        <v>414</v>
      </c>
      <c r="C8">
        <v>188</v>
      </c>
      <c r="D8" s="59">
        <v>0.3122923588039867</v>
      </c>
    </row>
    <row r="9" spans="1:4" x14ac:dyDescent="0.3">
      <c r="A9" t="s">
        <v>207</v>
      </c>
      <c r="B9">
        <v>397</v>
      </c>
      <c r="C9">
        <v>205</v>
      </c>
      <c r="D9" s="59">
        <v>0.34053156146179403</v>
      </c>
    </row>
    <row r="10" spans="1:4" x14ac:dyDescent="0.3">
      <c r="A10" t="s">
        <v>208</v>
      </c>
      <c r="B10">
        <v>429</v>
      </c>
      <c r="C10">
        <v>199</v>
      </c>
      <c r="D10" s="59">
        <v>0.31687898089171973</v>
      </c>
    </row>
    <row r="11" spans="1:4" x14ac:dyDescent="0.3">
      <c r="A11" t="s">
        <v>209</v>
      </c>
      <c r="B11">
        <v>469</v>
      </c>
      <c r="C11">
        <v>216</v>
      </c>
      <c r="D11" s="59">
        <v>0.31532846715328466</v>
      </c>
    </row>
    <row r="12" spans="1:4" x14ac:dyDescent="0.3">
      <c r="A12" t="s">
        <v>210</v>
      </c>
      <c r="B12">
        <v>431</v>
      </c>
      <c r="C12">
        <v>264</v>
      </c>
      <c r="D12" s="59">
        <v>0.37985611510791367</v>
      </c>
    </row>
    <row r="13" spans="1:4" x14ac:dyDescent="0.3">
      <c r="A13" t="s">
        <v>211</v>
      </c>
      <c r="B13">
        <v>421</v>
      </c>
      <c r="C13">
        <v>226</v>
      </c>
      <c r="D13" s="59">
        <v>0.34930448222565685</v>
      </c>
    </row>
    <row r="14" spans="1:4" x14ac:dyDescent="0.3">
      <c r="A14" t="s">
        <v>212</v>
      </c>
      <c r="B14">
        <v>452</v>
      </c>
      <c r="C14">
        <v>225</v>
      </c>
      <c r="D14" s="59">
        <v>0.33234859675036926</v>
      </c>
    </row>
    <row r="15" spans="1:4" x14ac:dyDescent="0.3">
      <c r="A15" t="s">
        <v>213</v>
      </c>
      <c r="B15">
        <v>444</v>
      </c>
      <c r="C15">
        <v>295</v>
      </c>
      <c r="D15" s="59">
        <v>0.39918809201623817</v>
      </c>
    </row>
    <row r="16" spans="1:4" x14ac:dyDescent="0.3">
      <c r="A16" t="s">
        <v>214</v>
      </c>
      <c r="B16">
        <v>443</v>
      </c>
      <c r="C16">
        <v>280</v>
      </c>
      <c r="D16" s="59">
        <v>0.38727524204702629</v>
      </c>
    </row>
    <row r="17" spans="1:4" x14ac:dyDescent="0.3">
      <c r="A17" t="s">
        <v>215</v>
      </c>
      <c r="B17">
        <v>475</v>
      </c>
      <c r="C17">
        <v>307</v>
      </c>
      <c r="D17" s="59">
        <v>0.39258312020460356</v>
      </c>
    </row>
    <row r="18" spans="1:4" x14ac:dyDescent="0.3">
      <c r="A18" t="s">
        <v>216</v>
      </c>
      <c r="B18">
        <v>512</v>
      </c>
      <c r="C18">
        <v>343</v>
      </c>
      <c r="D18" s="59">
        <v>0.40116959064327484</v>
      </c>
    </row>
    <row r="19" spans="1:4" x14ac:dyDescent="0.3">
      <c r="A19" t="s">
        <v>217</v>
      </c>
      <c r="B19">
        <v>558</v>
      </c>
      <c r="C19">
        <v>347</v>
      </c>
      <c r="D19" s="59">
        <v>0.38342541436464089</v>
      </c>
    </row>
    <row r="20" spans="1:4" x14ac:dyDescent="0.3">
      <c r="A20" t="s">
        <v>180</v>
      </c>
      <c r="B20">
        <v>571</v>
      </c>
      <c r="C20">
        <v>459</v>
      </c>
      <c r="D20" s="59">
        <v>0.44563106796116503</v>
      </c>
    </row>
    <row r="21" spans="1:4" x14ac:dyDescent="0.3">
      <c r="A21" t="s">
        <v>218</v>
      </c>
      <c r="B21">
        <v>685</v>
      </c>
      <c r="C21">
        <v>560</v>
      </c>
      <c r="D21" s="59">
        <v>0.44979919678714858</v>
      </c>
    </row>
    <row r="22" spans="1:4" x14ac:dyDescent="0.3">
      <c r="A22" t="s">
        <v>219</v>
      </c>
      <c r="B22">
        <v>630</v>
      </c>
      <c r="C22">
        <v>518</v>
      </c>
      <c r="D22" s="59">
        <v>0.45121951219512196</v>
      </c>
    </row>
    <row r="23" spans="1:4" x14ac:dyDescent="0.3">
      <c r="A23" t="s">
        <v>97</v>
      </c>
      <c r="B23">
        <v>640</v>
      </c>
      <c r="C23">
        <v>545</v>
      </c>
      <c r="D23" s="59">
        <v>0.45991561181434598</v>
      </c>
    </row>
    <row r="24" spans="1:4" x14ac:dyDescent="0.3">
      <c r="A24" t="s">
        <v>98</v>
      </c>
      <c r="B24">
        <v>719</v>
      </c>
      <c r="C24">
        <v>610</v>
      </c>
      <c r="D24" s="59">
        <v>0.45899172310007524</v>
      </c>
    </row>
    <row r="25" spans="1:4" x14ac:dyDescent="0.3">
      <c r="A25" t="s">
        <v>99</v>
      </c>
      <c r="B25">
        <v>739</v>
      </c>
      <c r="C25">
        <v>722</v>
      </c>
      <c r="D25" s="59">
        <v>0.4941820670773443</v>
      </c>
    </row>
    <row r="26" spans="1:4" x14ac:dyDescent="0.3">
      <c r="A26" t="s">
        <v>100</v>
      </c>
      <c r="B26">
        <v>804</v>
      </c>
      <c r="C26">
        <v>720</v>
      </c>
      <c r="D26" s="59">
        <v>0.47244094488188976</v>
      </c>
    </row>
    <row r="27" spans="1:4" x14ac:dyDescent="0.3">
      <c r="A27" t="s">
        <v>101</v>
      </c>
      <c r="B27">
        <v>718</v>
      </c>
      <c r="C27">
        <v>730</v>
      </c>
      <c r="D27" s="59">
        <v>0.5041436464088398</v>
      </c>
    </row>
    <row r="28" spans="1:4" x14ac:dyDescent="0.3">
      <c r="A28" t="s">
        <v>102</v>
      </c>
      <c r="B28">
        <v>680</v>
      </c>
      <c r="C28">
        <v>756</v>
      </c>
      <c r="D28" s="59">
        <v>0.52646239554317553</v>
      </c>
    </row>
    <row r="29" spans="1:4" x14ac:dyDescent="0.3">
      <c r="A29" t="s">
        <v>103</v>
      </c>
      <c r="B29">
        <v>737</v>
      </c>
      <c r="C29">
        <v>673</v>
      </c>
      <c r="D29" s="59">
        <v>0.47730496453900711</v>
      </c>
    </row>
    <row r="30" spans="1:4" x14ac:dyDescent="0.3">
      <c r="A30" t="s">
        <v>104</v>
      </c>
      <c r="B30">
        <v>743</v>
      </c>
      <c r="C30">
        <v>750</v>
      </c>
      <c r="D30" s="59">
        <v>0.50234427327528464</v>
      </c>
    </row>
    <row r="31" spans="1:4" x14ac:dyDescent="0.3">
      <c r="A31" t="s">
        <v>105</v>
      </c>
      <c r="B31">
        <v>782</v>
      </c>
      <c r="C31">
        <v>782</v>
      </c>
      <c r="D31" s="59">
        <v>0.5</v>
      </c>
    </row>
    <row r="32" spans="1:4" x14ac:dyDescent="0.3">
      <c r="A32" t="s">
        <v>106</v>
      </c>
      <c r="B32">
        <v>793</v>
      </c>
      <c r="C32">
        <v>790</v>
      </c>
      <c r="D32" s="59">
        <v>0.4990524320909665</v>
      </c>
    </row>
    <row r="33" spans="1:4" x14ac:dyDescent="0.3">
      <c r="A33" t="s">
        <v>107</v>
      </c>
      <c r="B33">
        <v>808</v>
      </c>
      <c r="C33">
        <v>826</v>
      </c>
      <c r="D33" s="59">
        <v>0.50550795593635256</v>
      </c>
    </row>
    <row r="34" spans="1:4" x14ac:dyDescent="0.3">
      <c r="A34" t="s">
        <v>73</v>
      </c>
      <c r="B34">
        <v>781</v>
      </c>
      <c r="C34">
        <v>820</v>
      </c>
      <c r="D34" s="59">
        <v>0.51217988757026855</v>
      </c>
    </row>
    <row r="35" spans="1:4" x14ac:dyDescent="0.3">
      <c r="A35" t="s">
        <v>220</v>
      </c>
      <c r="B35">
        <v>754</v>
      </c>
      <c r="C35">
        <v>808</v>
      </c>
      <c r="D35" s="59">
        <v>0.51728553137003841</v>
      </c>
    </row>
    <row r="37" spans="1:4" x14ac:dyDescent="0.3">
      <c r="A37" t="s">
        <v>236</v>
      </c>
    </row>
    <row r="39" spans="1:4" x14ac:dyDescent="0.3">
      <c r="A39" s="95" t="s">
        <v>14</v>
      </c>
    </row>
  </sheetData>
  <hyperlinks>
    <hyperlink ref="A39" location="'Innholdsside '!A1" display="Innhold" xr:uid="{2748895B-E409-4BCD-A72E-4A9700FF5DE9}"/>
  </hyperlinks>
  <pageMargins left="0.7" right="0.7" top="0.75" bottom="0.75" header="0.3" footer="0.3"/>
  <pageSetup paperSize="9" orientation="portrait" r:id="rId1"/>
  <ignoredErrors>
    <ignoredError sqref="A6:A35" numberStoredAsText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40C3B-DFAC-4407-A0EC-03DA661D436E}">
  <dimension ref="A1:H41"/>
  <sheetViews>
    <sheetView zoomScale="80" zoomScaleNormal="80" workbookViewId="0">
      <selection activeCell="A41" sqref="A41"/>
    </sheetView>
  </sheetViews>
  <sheetFormatPr baseColWidth="10" defaultRowHeight="14.4" x14ac:dyDescent="0.3"/>
  <sheetData>
    <row r="1" spans="1:8" x14ac:dyDescent="0.3">
      <c r="A1" s="36" t="s">
        <v>243</v>
      </c>
      <c r="B1" s="36" t="s">
        <v>244</v>
      </c>
    </row>
    <row r="6" spans="1:8" x14ac:dyDescent="0.3">
      <c r="B6" t="s">
        <v>137</v>
      </c>
      <c r="C6" t="s">
        <v>138</v>
      </c>
      <c r="D6" t="s">
        <v>139</v>
      </c>
      <c r="E6" t="s">
        <v>140</v>
      </c>
      <c r="F6" t="s">
        <v>141</v>
      </c>
      <c r="G6" t="s">
        <v>142</v>
      </c>
      <c r="H6" t="s">
        <v>143</v>
      </c>
    </row>
    <row r="7" spans="1:8" x14ac:dyDescent="0.3">
      <c r="A7" t="s">
        <v>204</v>
      </c>
      <c r="B7" s="59">
        <v>0.25406504065040653</v>
      </c>
      <c r="C7" s="59">
        <v>0.25641025641025639</v>
      </c>
      <c r="D7" s="59">
        <v>0.22950819672131148</v>
      </c>
      <c r="E7" s="59">
        <v>0.21323529411764705</v>
      </c>
      <c r="F7" s="59">
        <v>0.152</v>
      </c>
      <c r="G7" s="59">
        <v>0.38043478260869568</v>
      </c>
      <c r="H7" s="59">
        <v>0.46153846153846156</v>
      </c>
    </row>
    <row r="8" spans="1:8" x14ac:dyDescent="0.3">
      <c r="A8" t="s">
        <v>205</v>
      </c>
      <c r="B8" s="59">
        <v>0.27949183303085301</v>
      </c>
      <c r="C8" s="59">
        <v>0.25</v>
      </c>
      <c r="D8" s="59">
        <v>0.35632183908045978</v>
      </c>
      <c r="E8" s="59">
        <v>0.30128205128205127</v>
      </c>
      <c r="F8" s="59">
        <v>0.2</v>
      </c>
      <c r="G8" s="59">
        <v>0.28828828828828829</v>
      </c>
      <c r="H8" s="59">
        <v>0.27027027027027029</v>
      </c>
    </row>
    <row r="9" spans="1:8" x14ac:dyDescent="0.3">
      <c r="A9" t="s">
        <v>206</v>
      </c>
      <c r="B9" s="59">
        <v>0.3122923588039867</v>
      </c>
      <c r="C9" s="59">
        <v>0.39130434782608697</v>
      </c>
      <c r="D9" s="59">
        <v>0.2857142857142857</v>
      </c>
      <c r="E9" s="59">
        <v>0.26845637583892618</v>
      </c>
      <c r="F9" s="59">
        <v>0.21138211382113822</v>
      </c>
      <c r="G9" s="59">
        <v>0.38410596026490068</v>
      </c>
      <c r="H9" s="59">
        <v>0.51428571428571423</v>
      </c>
    </row>
    <row r="10" spans="1:8" x14ac:dyDescent="0.3">
      <c r="A10" t="s">
        <v>207</v>
      </c>
      <c r="B10" s="59">
        <v>0.34053156146179403</v>
      </c>
      <c r="C10" s="59">
        <v>0.51923076923076927</v>
      </c>
      <c r="D10" s="59">
        <v>0.31192660550458717</v>
      </c>
      <c r="E10" s="59">
        <v>0.32369942196531792</v>
      </c>
      <c r="F10" s="59">
        <v>0.24369747899159663</v>
      </c>
      <c r="G10" s="59">
        <v>0.35</v>
      </c>
      <c r="H10" s="59">
        <v>0.58620689655172409</v>
      </c>
    </row>
    <row r="11" spans="1:8" x14ac:dyDescent="0.3">
      <c r="A11" t="s">
        <v>208</v>
      </c>
      <c r="B11" s="59">
        <v>0.31687898089171973</v>
      </c>
      <c r="C11" s="59">
        <v>0.4576271186440678</v>
      </c>
      <c r="D11" s="59">
        <v>0.43518518518518517</v>
      </c>
      <c r="E11" s="59">
        <v>0.27956989247311825</v>
      </c>
      <c r="F11" s="59">
        <v>0.140625</v>
      </c>
      <c r="G11" s="59">
        <v>0.35652173913043478</v>
      </c>
      <c r="H11" s="59">
        <v>0.4375</v>
      </c>
    </row>
    <row r="12" spans="1:8" x14ac:dyDescent="0.3">
      <c r="A12" t="s">
        <v>209</v>
      </c>
      <c r="B12" s="59">
        <v>0.31532846715328466</v>
      </c>
      <c r="C12" s="59">
        <v>0.47435897435897434</v>
      </c>
      <c r="D12" s="59">
        <v>0.33333333333333331</v>
      </c>
      <c r="E12" s="59">
        <v>0.31188118811881188</v>
      </c>
      <c r="F12" s="59">
        <v>0.17692307692307693</v>
      </c>
      <c r="G12" s="59">
        <v>0.34782608695652173</v>
      </c>
      <c r="H12" s="59">
        <v>0.3235294117647059</v>
      </c>
    </row>
    <row r="13" spans="1:8" x14ac:dyDescent="0.3">
      <c r="A13" t="s">
        <v>210</v>
      </c>
      <c r="B13" s="59">
        <v>0.37985611510791367</v>
      </c>
      <c r="C13" s="59">
        <v>0.53448275862068961</v>
      </c>
      <c r="D13" s="59">
        <v>0.45833333333333331</v>
      </c>
      <c r="E13" s="59">
        <v>0.37222222222222223</v>
      </c>
      <c r="F13" s="59">
        <v>0.20661157024793389</v>
      </c>
      <c r="G13" s="59">
        <v>0.39344262295081966</v>
      </c>
      <c r="H13" s="59">
        <v>0.42424242424242425</v>
      </c>
    </row>
    <row r="14" spans="1:8" x14ac:dyDescent="0.3">
      <c r="A14" t="s">
        <v>211</v>
      </c>
      <c r="B14" s="59">
        <v>0.34930448222565685</v>
      </c>
      <c r="C14" s="59">
        <v>0.43283582089552236</v>
      </c>
      <c r="D14" s="59">
        <v>0.37606837606837606</v>
      </c>
      <c r="E14" s="59">
        <v>0.33707865168539325</v>
      </c>
      <c r="F14" s="59">
        <v>0.13709677419354838</v>
      </c>
      <c r="G14" s="59">
        <v>0.48888888888888887</v>
      </c>
      <c r="H14" s="59">
        <v>0.38461538461538464</v>
      </c>
    </row>
    <row r="15" spans="1:8" x14ac:dyDescent="0.3">
      <c r="A15" t="s">
        <v>212</v>
      </c>
      <c r="B15" s="59">
        <v>0.33234859675036926</v>
      </c>
      <c r="C15" s="59">
        <v>0.4358974358974359</v>
      </c>
      <c r="D15" s="59">
        <v>0.36936936936936937</v>
      </c>
      <c r="E15" s="59">
        <v>0.32065217391304346</v>
      </c>
      <c r="F15" s="59">
        <v>0.15044247787610621</v>
      </c>
      <c r="G15" s="59">
        <v>0.37748344370860926</v>
      </c>
      <c r="H15" s="59">
        <v>0.42499999999999999</v>
      </c>
    </row>
    <row r="16" spans="1:8" x14ac:dyDescent="0.3">
      <c r="A16" t="s">
        <v>213</v>
      </c>
      <c r="B16" s="59">
        <v>0.39918809201623817</v>
      </c>
      <c r="C16" s="59">
        <v>0.45348837209302323</v>
      </c>
      <c r="D16" s="59">
        <v>0.48484848484848486</v>
      </c>
      <c r="E16" s="59">
        <v>0.37704918032786883</v>
      </c>
      <c r="F16" s="59">
        <v>0.16296296296296298</v>
      </c>
      <c r="G16" s="59">
        <v>0.5</v>
      </c>
      <c r="H16" s="59">
        <v>0.48979591836734693</v>
      </c>
    </row>
    <row r="17" spans="1:8" x14ac:dyDescent="0.3">
      <c r="A17" t="s">
        <v>214</v>
      </c>
      <c r="B17" s="59">
        <v>0.38727524204702629</v>
      </c>
      <c r="C17" s="59">
        <v>0.39726027397260272</v>
      </c>
      <c r="D17" s="59">
        <v>0.41875000000000001</v>
      </c>
      <c r="E17" s="59">
        <v>0.35602094240837695</v>
      </c>
      <c r="F17" s="59">
        <v>0.19607843137254902</v>
      </c>
      <c r="G17" s="59">
        <v>0.48101265822784811</v>
      </c>
      <c r="H17" s="59">
        <v>0.51282051282051277</v>
      </c>
    </row>
    <row r="18" spans="1:8" x14ac:dyDescent="0.3">
      <c r="A18" t="s">
        <v>215</v>
      </c>
      <c r="B18" s="59">
        <v>0.39258312020460356</v>
      </c>
      <c r="C18" s="59">
        <v>0.3707865168539326</v>
      </c>
      <c r="D18" s="59">
        <v>0.48951048951048953</v>
      </c>
      <c r="E18" s="59">
        <v>0.34224598930481281</v>
      </c>
      <c r="F18" s="59">
        <v>0.23577235772357724</v>
      </c>
      <c r="G18" s="59">
        <v>0.41798941798941797</v>
      </c>
      <c r="H18" s="59">
        <v>0.62745098039215685</v>
      </c>
    </row>
    <row r="19" spans="1:8" x14ac:dyDescent="0.3">
      <c r="A19" t="s">
        <v>216</v>
      </c>
      <c r="B19" s="59">
        <v>0.40116959064327484</v>
      </c>
      <c r="C19" s="59">
        <v>0.48780487804878048</v>
      </c>
      <c r="D19" s="59">
        <v>0.48979591836734693</v>
      </c>
      <c r="E19" s="59">
        <v>0.30222222222222223</v>
      </c>
      <c r="F19" s="59">
        <v>0.17741935483870969</v>
      </c>
      <c r="G19" s="59">
        <v>0.48181818181818181</v>
      </c>
      <c r="H19" s="59">
        <v>0.61403508771929827</v>
      </c>
    </row>
    <row r="20" spans="1:8" x14ac:dyDescent="0.3">
      <c r="A20" t="s">
        <v>217</v>
      </c>
      <c r="B20" s="59">
        <v>0.38342541436464089</v>
      </c>
      <c r="C20" s="59">
        <v>0.45045045045045046</v>
      </c>
      <c r="D20" s="59">
        <v>0.41304347826086957</v>
      </c>
      <c r="E20" s="59">
        <v>0.30188679245283018</v>
      </c>
      <c r="F20" s="59">
        <v>0.13114754098360656</v>
      </c>
      <c r="G20" s="59">
        <v>0.51851851851851849</v>
      </c>
      <c r="H20" s="59">
        <v>0.48333333333333334</v>
      </c>
    </row>
    <row r="21" spans="1:8" x14ac:dyDescent="0.3">
      <c r="A21" t="s">
        <v>180</v>
      </c>
      <c r="B21" s="59">
        <v>0.44563106796116503</v>
      </c>
      <c r="C21" s="59">
        <v>0.52542372881355937</v>
      </c>
      <c r="D21" s="59">
        <v>0.52</v>
      </c>
      <c r="E21" s="59">
        <v>0.33085501858736061</v>
      </c>
      <c r="F21" s="59">
        <v>0.2032520325203252</v>
      </c>
      <c r="G21" s="59">
        <v>0.58943089430894313</v>
      </c>
      <c r="H21" s="59">
        <v>0.42857142857142855</v>
      </c>
    </row>
    <row r="22" spans="1:8" x14ac:dyDescent="0.3">
      <c r="A22" t="s">
        <v>218</v>
      </c>
      <c r="B22" s="59">
        <v>0.44979919678714858</v>
      </c>
      <c r="C22" s="59">
        <v>0.51145038167938928</v>
      </c>
      <c r="D22" s="59">
        <v>0.49819494584837543</v>
      </c>
      <c r="E22" s="59">
        <v>0.37201365187713309</v>
      </c>
      <c r="F22" s="59">
        <v>0.21276595744680851</v>
      </c>
      <c r="G22" s="59">
        <v>0.54599406528189909</v>
      </c>
      <c r="H22" s="59">
        <v>0.48484848484848486</v>
      </c>
    </row>
    <row r="23" spans="1:8" x14ac:dyDescent="0.3">
      <c r="A23" t="s">
        <v>219</v>
      </c>
      <c r="B23" s="59">
        <v>0.45121951219512196</v>
      </c>
      <c r="C23" s="59">
        <v>0.5</v>
      </c>
      <c r="D23" s="59">
        <v>0.4541832669322709</v>
      </c>
      <c r="E23" s="59">
        <v>0.38267148014440433</v>
      </c>
      <c r="F23" s="59">
        <v>0.3046875</v>
      </c>
      <c r="G23" s="59">
        <v>0.52976190476190477</v>
      </c>
      <c r="H23" s="59">
        <v>0.5625</v>
      </c>
    </row>
    <row r="24" spans="1:8" x14ac:dyDescent="0.3">
      <c r="A24" t="s">
        <v>97</v>
      </c>
      <c r="B24" s="59">
        <v>0.45991561181434598</v>
      </c>
      <c r="C24" s="59">
        <v>0.46938775510204084</v>
      </c>
      <c r="D24" s="59">
        <v>0.50607287449392713</v>
      </c>
      <c r="E24" s="59">
        <v>0.34042553191489361</v>
      </c>
      <c r="F24" s="59">
        <v>0.2125984251968504</v>
      </c>
      <c r="G24" s="59">
        <v>0.57881136950904388</v>
      </c>
      <c r="H24" s="59">
        <v>0.61363636363636365</v>
      </c>
    </row>
    <row r="25" spans="1:8" x14ac:dyDescent="0.3">
      <c r="A25" t="s">
        <v>98</v>
      </c>
      <c r="B25" s="59">
        <v>0.45899172310007524</v>
      </c>
      <c r="C25" s="59">
        <v>0.39805825242718446</v>
      </c>
      <c r="D25" s="59">
        <v>0.51923076923076927</v>
      </c>
      <c r="E25" s="59">
        <v>0.37941176470588234</v>
      </c>
      <c r="F25" s="59">
        <v>0.25142857142857145</v>
      </c>
      <c r="G25" s="59">
        <v>0.58333333333333337</v>
      </c>
      <c r="H25" s="59">
        <v>0.54545454545454541</v>
      </c>
    </row>
    <row r="26" spans="1:8" x14ac:dyDescent="0.3">
      <c r="A26" t="s">
        <v>99</v>
      </c>
      <c r="B26" s="59">
        <v>0.4941820670773443</v>
      </c>
      <c r="C26" s="59">
        <v>0.52713178294573648</v>
      </c>
      <c r="D26" s="59">
        <v>0.56097560975609762</v>
      </c>
      <c r="E26" s="59">
        <v>0.41818181818181815</v>
      </c>
      <c r="F26" s="59">
        <v>0.2032967032967033</v>
      </c>
      <c r="G26" s="59">
        <v>0.61571125265392779</v>
      </c>
      <c r="H26" s="59">
        <v>0.45161290322580644</v>
      </c>
    </row>
    <row r="27" spans="1:8" x14ac:dyDescent="0.3">
      <c r="A27" t="s">
        <v>100</v>
      </c>
      <c r="B27" s="59">
        <v>0.47244094488188976</v>
      </c>
      <c r="C27" s="59">
        <v>0.5140845070422535</v>
      </c>
      <c r="D27" s="59">
        <v>0.55913978494623651</v>
      </c>
      <c r="E27" s="59">
        <v>0.36666666666666664</v>
      </c>
      <c r="F27" s="59">
        <v>0.23316062176165803</v>
      </c>
      <c r="G27" s="59">
        <v>0.58350515463917529</v>
      </c>
      <c r="H27" s="59">
        <v>0.47692307692307695</v>
      </c>
    </row>
    <row r="28" spans="1:8" x14ac:dyDescent="0.3">
      <c r="A28" t="s">
        <v>101</v>
      </c>
      <c r="B28" s="59">
        <v>0.5041436464088398</v>
      </c>
      <c r="C28" s="59">
        <v>0.48344370860927155</v>
      </c>
      <c r="D28" s="59">
        <v>0.59450171821305842</v>
      </c>
      <c r="E28" s="59">
        <v>0.41666666666666669</v>
      </c>
      <c r="F28" s="59">
        <v>0.27044025157232704</v>
      </c>
      <c r="G28" s="59">
        <v>0.6</v>
      </c>
      <c r="H28" s="59">
        <v>0.53703703703703709</v>
      </c>
    </row>
    <row r="29" spans="1:8" x14ac:dyDescent="0.3">
      <c r="A29" t="s">
        <v>102</v>
      </c>
      <c r="B29" s="59">
        <v>0.52646239554317553</v>
      </c>
      <c r="C29" s="59">
        <v>0.53383458646616544</v>
      </c>
      <c r="D29" s="59">
        <v>0.6160714285714286</v>
      </c>
      <c r="E29" s="59">
        <v>0.37421383647798739</v>
      </c>
      <c r="F29" s="59">
        <v>0.28823529411764703</v>
      </c>
      <c r="G29" s="59">
        <v>0.64733178654292345</v>
      </c>
      <c r="H29" s="59">
        <v>0.64583333333333337</v>
      </c>
    </row>
    <row r="30" spans="1:8" x14ac:dyDescent="0.3">
      <c r="A30" t="s">
        <v>103</v>
      </c>
      <c r="B30" s="59">
        <v>0.47730496453900711</v>
      </c>
      <c r="C30" s="59">
        <v>0.58333333333333337</v>
      </c>
      <c r="D30" s="59">
        <v>0.5220125786163522</v>
      </c>
      <c r="E30" s="59">
        <v>0.37037037037037035</v>
      </c>
      <c r="F30" s="59">
        <v>0.19553072625698323</v>
      </c>
      <c r="G30" s="59">
        <v>0.59027777777777779</v>
      </c>
      <c r="H30" s="59">
        <v>0.57499999999999996</v>
      </c>
    </row>
    <row r="31" spans="1:8" x14ac:dyDescent="0.3">
      <c r="A31" t="s">
        <v>104</v>
      </c>
      <c r="B31" s="59">
        <v>0.50234427327528464</v>
      </c>
      <c r="C31" s="59">
        <v>0.48854961832061067</v>
      </c>
      <c r="D31" s="59">
        <v>0.59468438538205981</v>
      </c>
      <c r="E31" s="59">
        <v>0.39411764705882352</v>
      </c>
      <c r="F31" s="59">
        <v>0.29353233830845771</v>
      </c>
      <c r="G31" s="59">
        <v>0.61006289308176098</v>
      </c>
      <c r="H31" s="59">
        <v>0.53488372093023251</v>
      </c>
    </row>
    <row r="32" spans="1:8" x14ac:dyDescent="0.3">
      <c r="A32" t="s">
        <v>105</v>
      </c>
      <c r="B32" s="59">
        <v>0.5</v>
      </c>
      <c r="C32" s="59">
        <v>0.60317460317460314</v>
      </c>
      <c r="D32" s="59">
        <v>0.5730337078651685</v>
      </c>
      <c r="E32" s="59">
        <v>0.39057239057239057</v>
      </c>
      <c r="F32" s="59">
        <v>0.25490196078431371</v>
      </c>
      <c r="G32" s="59">
        <v>0.61806981519507187</v>
      </c>
      <c r="H32" s="59">
        <v>0.46511627906976744</v>
      </c>
    </row>
    <row r="33" spans="1:8" x14ac:dyDescent="0.3">
      <c r="A33" t="s">
        <v>106</v>
      </c>
      <c r="B33" s="59">
        <v>0.4990524320909665</v>
      </c>
      <c r="C33" s="59">
        <v>0.5572519083969466</v>
      </c>
      <c r="D33" s="59">
        <v>0.56857142857142862</v>
      </c>
      <c r="E33" s="59">
        <v>0.39805825242718446</v>
      </c>
      <c r="F33" s="59">
        <v>0.26053639846743293</v>
      </c>
      <c r="G33" s="59">
        <v>0.63502109704641352</v>
      </c>
      <c r="H33" s="59">
        <v>0.44827586206896552</v>
      </c>
    </row>
    <row r="34" spans="1:8" x14ac:dyDescent="0.3">
      <c r="A34" t="s">
        <v>107</v>
      </c>
      <c r="B34" s="59">
        <v>0.50550795593635256</v>
      </c>
      <c r="C34" s="59">
        <v>0.54098360655737709</v>
      </c>
      <c r="D34" s="59">
        <v>0.61823361823361822</v>
      </c>
      <c r="E34" s="59">
        <v>0.38613861386138615</v>
      </c>
      <c r="F34" s="59">
        <v>0.28358208955223879</v>
      </c>
      <c r="G34" s="59">
        <v>0.60326086956521741</v>
      </c>
      <c r="H34" s="59">
        <v>0.44736842105263158</v>
      </c>
    </row>
    <row r="35" spans="1:8" x14ac:dyDescent="0.3">
      <c r="A35" t="s">
        <v>73</v>
      </c>
      <c r="B35" s="59">
        <v>0.51217988757026855</v>
      </c>
      <c r="C35" s="59">
        <v>0.53278688524590168</v>
      </c>
      <c r="D35" s="59">
        <v>0.5758426966292135</v>
      </c>
      <c r="E35" s="59">
        <v>0.39498432601880878</v>
      </c>
      <c r="F35" s="59">
        <v>0.29197080291970801</v>
      </c>
      <c r="G35" s="59">
        <v>0.65817409766454349</v>
      </c>
      <c r="H35" s="59">
        <v>0.57627118644067798</v>
      </c>
    </row>
    <row r="36" spans="1:8" x14ac:dyDescent="0.3">
      <c r="A36" t="s">
        <v>220</v>
      </c>
      <c r="B36" s="59">
        <v>0.51728553137003841</v>
      </c>
      <c r="C36" s="59">
        <v>0.43382352941176472</v>
      </c>
      <c r="D36" s="59">
        <v>0.6097560975609756</v>
      </c>
      <c r="E36" s="59">
        <v>0.35271317829457366</v>
      </c>
      <c r="F36" s="59">
        <v>0.33451957295373663</v>
      </c>
      <c r="G36" s="59">
        <v>0.65052631578947373</v>
      </c>
      <c r="H36" s="59">
        <v>0.69767441860465118</v>
      </c>
    </row>
    <row r="39" spans="1:8" x14ac:dyDescent="0.3">
      <c r="A39" t="s">
        <v>236</v>
      </c>
    </row>
    <row r="41" spans="1:8" x14ac:dyDescent="0.3">
      <c r="A41" s="95" t="s">
        <v>14</v>
      </c>
    </row>
  </sheetData>
  <hyperlinks>
    <hyperlink ref="A41" location="'Innholdsside '!A1" display="Innhold" xr:uid="{7D1193F8-DDB9-476A-A109-B14460E28ACE}"/>
  </hyperlinks>
  <pageMargins left="0.7" right="0.7" top="0.75" bottom="0.75" header="0.3" footer="0.3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B1D55-4F59-490F-B1B9-C5D008CD7AB5}">
  <dimension ref="A1:H17"/>
  <sheetViews>
    <sheetView workbookViewId="0">
      <selection activeCell="A17" sqref="A17"/>
    </sheetView>
  </sheetViews>
  <sheetFormatPr baseColWidth="10" defaultRowHeight="14.4" x14ac:dyDescent="0.3"/>
  <cols>
    <col min="1" max="1" width="20.44140625" customWidth="1"/>
  </cols>
  <sheetData>
    <row r="1" spans="1:8" x14ac:dyDescent="0.3">
      <c r="A1" s="36" t="s">
        <v>237</v>
      </c>
      <c r="B1" s="36" t="s">
        <v>246</v>
      </c>
    </row>
    <row r="4" spans="1:8" x14ac:dyDescent="0.3">
      <c r="A4" s="79" t="s">
        <v>136</v>
      </c>
      <c r="B4" s="80" t="s">
        <v>222</v>
      </c>
      <c r="C4" s="80" t="s">
        <v>223</v>
      </c>
      <c r="D4" s="80" t="s">
        <v>224</v>
      </c>
      <c r="E4" s="80" t="s">
        <v>225</v>
      </c>
    </row>
    <row r="5" spans="1:8" x14ac:dyDescent="0.3">
      <c r="A5" s="81" t="s">
        <v>6</v>
      </c>
      <c r="B5" s="82">
        <v>37.1</v>
      </c>
      <c r="C5" s="82">
        <v>37.9</v>
      </c>
      <c r="D5" s="82">
        <v>37.6</v>
      </c>
      <c r="E5" s="82">
        <v>37.6</v>
      </c>
      <c r="H5" s="57" t="s">
        <v>245</v>
      </c>
    </row>
    <row r="6" spans="1:8" x14ac:dyDescent="0.3">
      <c r="A6" s="81" t="s">
        <v>81</v>
      </c>
      <c r="B6" s="82">
        <v>43</v>
      </c>
      <c r="C6" s="82">
        <v>42</v>
      </c>
      <c r="D6" s="82">
        <v>40.1</v>
      </c>
      <c r="E6" s="82">
        <v>40.1</v>
      </c>
    </row>
    <row r="7" spans="1:8" x14ac:dyDescent="0.3">
      <c r="A7" s="81" t="s">
        <v>82</v>
      </c>
      <c r="B7" s="82">
        <v>40.5</v>
      </c>
      <c r="C7" s="82">
        <v>41.2</v>
      </c>
      <c r="D7" s="82">
        <v>40.1</v>
      </c>
      <c r="E7" s="82">
        <v>39.799999999999997</v>
      </c>
    </row>
    <row r="8" spans="1:8" x14ac:dyDescent="0.3">
      <c r="A8" s="81" t="s">
        <v>83</v>
      </c>
      <c r="B8" s="82">
        <v>34.5</v>
      </c>
      <c r="C8" s="82">
        <v>33.799999999999997</v>
      </c>
      <c r="D8" s="82">
        <v>33.4</v>
      </c>
      <c r="E8" s="82">
        <v>33.1</v>
      </c>
    </row>
    <row r="9" spans="1:8" x14ac:dyDescent="0.3">
      <c r="A9" s="81" t="s">
        <v>84</v>
      </c>
      <c r="B9" s="82">
        <v>32.6</v>
      </c>
      <c r="C9" s="82">
        <v>33.4</v>
      </c>
      <c r="D9" s="82">
        <v>33.200000000000003</v>
      </c>
      <c r="E9" s="82">
        <v>33.700000000000003</v>
      </c>
    </row>
    <row r="10" spans="1:8" x14ac:dyDescent="0.3">
      <c r="A10" s="81" t="s">
        <v>192</v>
      </c>
      <c r="B10" s="82">
        <v>40.6</v>
      </c>
      <c r="C10" s="82">
        <v>40.5</v>
      </c>
      <c r="D10" s="82">
        <v>40.4</v>
      </c>
      <c r="E10" s="82">
        <v>40.4</v>
      </c>
    </row>
    <row r="11" spans="1:8" x14ac:dyDescent="0.3">
      <c r="A11" s="81" t="s">
        <v>226</v>
      </c>
      <c r="B11" s="82">
        <v>35.9</v>
      </c>
      <c r="C11" s="82">
        <v>36.9</v>
      </c>
      <c r="D11" s="82">
        <v>36.6</v>
      </c>
      <c r="E11" s="82">
        <v>36.5</v>
      </c>
    </row>
    <row r="12" spans="1:8" x14ac:dyDescent="0.3">
      <c r="B12" s="37"/>
      <c r="C12" s="37"/>
      <c r="D12" s="37"/>
      <c r="E12" s="37"/>
    </row>
    <row r="15" spans="1:8" x14ac:dyDescent="0.3">
      <c r="A15" t="s">
        <v>236</v>
      </c>
    </row>
    <row r="17" spans="1:1" x14ac:dyDescent="0.3">
      <c r="A17" s="95" t="s">
        <v>14</v>
      </c>
    </row>
  </sheetData>
  <hyperlinks>
    <hyperlink ref="A17" location="'Innholdsside '!A1" display="Innhold" xr:uid="{5F78B951-9DC7-4B56-821C-BF92EA8D51A8}"/>
  </hyperlinks>
  <pageMargins left="0.7" right="0.7" top="0.75" bottom="0.75" header="0.3" footer="0.3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842BD-3835-47C2-9FBD-CB3484DE93B0}">
  <dimension ref="A1:D17"/>
  <sheetViews>
    <sheetView workbookViewId="0">
      <selection activeCell="A17" sqref="A17"/>
    </sheetView>
  </sheetViews>
  <sheetFormatPr baseColWidth="10" defaultRowHeight="14.4" x14ac:dyDescent="0.3"/>
  <cols>
    <col min="1" max="1" width="40.5546875" customWidth="1"/>
  </cols>
  <sheetData>
    <row r="1" spans="1:4" x14ac:dyDescent="0.3">
      <c r="A1" s="36" t="s">
        <v>247</v>
      </c>
      <c r="B1" s="36" t="s">
        <v>227</v>
      </c>
    </row>
    <row r="4" spans="1:4" x14ac:dyDescent="0.3">
      <c r="A4" s="81" t="s">
        <v>136</v>
      </c>
      <c r="B4" s="81" t="s">
        <v>110</v>
      </c>
      <c r="C4" s="83" t="s">
        <v>109</v>
      </c>
      <c r="D4" s="81" t="s">
        <v>108</v>
      </c>
    </row>
    <row r="5" spans="1:4" x14ac:dyDescent="0.3">
      <c r="A5" s="84" t="s">
        <v>81</v>
      </c>
      <c r="B5" s="85">
        <v>6</v>
      </c>
      <c r="C5" s="37">
        <v>5.6</v>
      </c>
      <c r="D5" s="85">
        <v>5.8</v>
      </c>
    </row>
    <row r="6" spans="1:4" x14ac:dyDescent="0.3">
      <c r="A6" s="84" t="s">
        <v>82</v>
      </c>
      <c r="B6" s="85">
        <v>6.1</v>
      </c>
      <c r="C6" s="37">
        <v>5.6</v>
      </c>
      <c r="D6" s="85">
        <v>5.9</v>
      </c>
    </row>
    <row r="7" spans="1:4" x14ac:dyDescent="0.3">
      <c r="A7" s="84" t="s">
        <v>83</v>
      </c>
      <c r="B7" s="85">
        <v>5.0999999999999996</v>
      </c>
      <c r="C7" s="37">
        <v>4.8</v>
      </c>
      <c r="D7" s="85">
        <v>4.9000000000000004</v>
      </c>
    </row>
    <row r="8" spans="1:4" x14ac:dyDescent="0.3">
      <c r="A8" s="84" t="s">
        <v>84</v>
      </c>
      <c r="B8" s="85">
        <v>5</v>
      </c>
      <c r="C8" s="37">
        <v>4.7</v>
      </c>
      <c r="D8" s="85">
        <v>4.7</v>
      </c>
    </row>
    <row r="9" spans="1:4" x14ac:dyDescent="0.3">
      <c r="A9" s="84" t="s">
        <v>192</v>
      </c>
      <c r="B9" s="85">
        <v>5.5</v>
      </c>
      <c r="C9" s="37">
        <v>5.3</v>
      </c>
      <c r="D9" s="85">
        <v>5.4</v>
      </c>
    </row>
    <row r="10" spans="1:4" x14ac:dyDescent="0.3">
      <c r="A10" s="84" t="s">
        <v>228</v>
      </c>
      <c r="B10" s="85">
        <v>5.3</v>
      </c>
      <c r="C10" s="37">
        <v>4.8</v>
      </c>
      <c r="D10" s="85">
        <v>5.0999999999999996</v>
      </c>
    </row>
    <row r="11" spans="1:4" x14ac:dyDescent="0.3">
      <c r="A11" s="81" t="s">
        <v>229</v>
      </c>
      <c r="B11" s="81">
        <v>5.6</v>
      </c>
      <c r="C11" s="83">
        <v>5.0999999999999996</v>
      </c>
      <c r="D11" s="81">
        <v>5.3</v>
      </c>
    </row>
    <row r="15" spans="1:4" x14ac:dyDescent="0.3">
      <c r="A15" t="s">
        <v>236</v>
      </c>
    </row>
    <row r="17" spans="1:1" x14ac:dyDescent="0.3">
      <c r="A17" s="95" t="s">
        <v>14</v>
      </c>
    </row>
  </sheetData>
  <hyperlinks>
    <hyperlink ref="A17" location="'Innholdsside '!A1" display="Innhold" xr:uid="{2AA7227C-D9E3-41AE-B728-AD3FEF0A119F}"/>
  </hyperlinks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AAC54-B453-43F0-BB73-28451117B21A}">
  <dimension ref="A1:H40"/>
  <sheetViews>
    <sheetView zoomScale="90" zoomScaleNormal="90" workbookViewId="0">
      <selection activeCell="A40" sqref="A40"/>
    </sheetView>
  </sheetViews>
  <sheetFormatPr baseColWidth="10" defaultRowHeight="14.4" x14ac:dyDescent="0.3"/>
  <sheetData>
    <row r="1" spans="1:8" x14ac:dyDescent="0.3">
      <c r="A1" s="36" t="s">
        <v>248</v>
      </c>
      <c r="B1" s="36" t="s">
        <v>249</v>
      </c>
      <c r="C1" s="36"/>
      <c r="D1" s="36"/>
    </row>
    <row r="5" spans="1:8" x14ac:dyDescent="0.3">
      <c r="A5" t="s">
        <v>136</v>
      </c>
      <c r="B5" t="s">
        <v>81</v>
      </c>
      <c r="C5" t="s">
        <v>82</v>
      </c>
      <c r="D5" t="s">
        <v>83</v>
      </c>
      <c r="E5" t="s">
        <v>84</v>
      </c>
      <c r="F5" t="s">
        <v>192</v>
      </c>
      <c r="G5" t="s">
        <v>226</v>
      </c>
      <c r="H5" t="s">
        <v>6</v>
      </c>
    </row>
    <row r="6" spans="1:8" x14ac:dyDescent="0.3">
      <c r="A6">
        <v>1993</v>
      </c>
      <c r="B6" s="59">
        <v>0.16</v>
      </c>
      <c r="C6" s="59"/>
      <c r="D6" s="59">
        <v>0.13</v>
      </c>
      <c r="E6" s="59">
        <v>0.18</v>
      </c>
      <c r="F6" s="59">
        <v>0.08</v>
      </c>
      <c r="G6" s="59">
        <v>0.1</v>
      </c>
      <c r="H6" s="59">
        <v>0.12</v>
      </c>
    </row>
    <row r="7" spans="1:8" x14ac:dyDescent="0.3">
      <c r="A7">
        <v>1994</v>
      </c>
      <c r="B7" s="59">
        <v>0.1</v>
      </c>
      <c r="C7" s="59">
        <v>0.05</v>
      </c>
      <c r="D7" s="59">
        <v>0.1</v>
      </c>
      <c r="E7" s="59">
        <v>0.13</v>
      </c>
      <c r="F7" s="59">
        <v>0.06</v>
      </c>
      <c r="G7" s="59">
        <v>0.14000000000000001</v>
      </c>
      <c r="H7" s="59">
        <v>0.09</v>
      </c>
    </row>
    <row r="8" spans="1:8" x14ac:dyDescent="0.3">
      <c r="A8">
        <v>1995</v>
      </c>
      <c r="B8" s="59">
        <v>0.13</v>
      </c>
      <c r="C8" s="59">
        <v>0.01</v>
      </c>
      <c r="D8" s="59">
        <v>0.13</v>
      </c>
      <c r="E8" s="59">
        <v>0.15</v>
      </c>
      <c r="F8" s="59">
        <v>0.09</v>
      </c>
      <c r="G8" s="59">
        <v>0.17</v>
      </c>
      <c r="H8" s="59">
        <v>0.11</v>
      </c>
    </row>
    <row r="9" spans="1:8" x14ac:dyDescent="0.3">
      <c r="A9">
        <v>1996</v>
      </c>
      <c r="B9" s="59">
        <v>0.13</v>
      </c>
      <c r="C9" s="59">
        <v>0.1</v>
      </c>
      <c r="D9" s="59">
        <v>0.18</v>
      </c>
      <c r="E9" s="59">
        <v>0.14000000000000001</v>
      </c>
      <c r="F9" s="59">
        <v>0.08</v>
      </c>
      <c r="G9" s="59">
        <v>0.17</v>
      </c>
      <c r="H9" s="59">
        <v>0.14000000000000001</v>
      </c>
    </row>
    <row r="10" spans="1:8" x14ac:dyDescent="0.3">
      <c r="A10">
        <v>1997</v>
      </c>
      <c r="B10" s="59">
        <v>0.1</v>
      </c>
      <c r="C10" s="59">
        <v>0.08</v>
      </c>
      <c r="D10" s="59">
        <v>0.15</v>
      </c>
      <c r="E10" s="59">
        <v>0.11</v>
      </c>
      <c r="F10" s="59">
        <v>0.11</v>
      </c>
      <c r="G10" s="59">
        <v>0.13</v>
      </c>
      <c r="H10" s="59">
        <v>0.12</v>
      </c>
    </row>
    <row r="11" spans="1:8" x14ac:dyDescent="0.3">
      <c r="A11">
        <v>1998</v>
      </c>
      <c r="B11" s="59">
        <v>0.15</v>
      </c>
      <c r="C11" s="59">
        <v>0.09</v>
      </c>
      <c r="D11" s="59">
        <v>0.15</v>
      </c>
      <c r="E11" s="59">
        <v>0.15</v>
      </c>
      <c r="F11" s="59">
        <v>0.1</v>
      </c>
      <c r="G11" s="59">
        <v>0.15</v>
      </c>
      <c r="H11" s="59">
        <v>0.13</v>
      </c>
    </row>
    <row r="12" spans="1:8" x14ac:dyDescent="0.3">
      <c r="A12">
        <v>1999</v>
      </c>
      <c r="B12" s="59">
        <v>0.12</v>
      </c>
      <c r="C12" s="59">
        <v>0.03</v>
      </c>
      <c r="D12" s="59">
        <v>0.09</v>
      </c>
      <c r="E12" s="59">
        <v>0.16</v>
      </c>
      <c r="F12" s="59">
        <v>0.11</v>
      </c>
      <c r="G12" s="59">
        <v>0.12</v>
      </c>
      <c r="H12" s="59">
        <v>0.1</v>
      </c>
    </row>
    <row r="13" spans="1:8" x14ac:dyDescent="0.3">
      <c r="A13">
        <v>2000</v>
      </c>
      <c r="B13" s="59">
        <v>0.15</v>
      </c>
      <c r="C13" s="59">
        <v>0.03</v>
      </c>
      <c r="D13" s="59">
        <v>0.16</v>
      </c>
      <c r="E13" s="59">
        <v>0.1</v>
      </c>
      <c r="F13" s="59">
        <v>0.16</v>
      </c>
      <c r="G13" s="59">
        <v>0.23</v>
      </c>
      <c r="H13" s="59">
        <v>0.13</v>
      </c>
    </row>
    <row r="14" spans="1:8" x14ac:dyDescent="0.3">
      <c r="A14">
        <v>2001</v>
      </c>
      <c r="B14" s="59">
        <v>0.17</v>
      </c>
      <c r="C14" s="59">
        <v>0.12</v>
      </c>
      <c r="D14" s="59">
        <v>0.2</v>
      </c>
      <c r="E14" s="59">
        <v>0.25</v>
      </c>
      <c r="F14" s="59">
        <v>0.18</v>
      </c>
      <c r="G14" s="59">
        <v>0.3</v>
      </c>
      <c r="H14" s="59">
        <v>0.19</v>
      </c>
    </row>
    <row r="15" spans="1:8" x14ac:dyDescent="0.3">
      <c r="A15">
        <v>2002</v>
      </c>
      <c r="B15" s="59">
        <v>0.1</v>
      </c>
      <c r="C15" s="59">
        <v>0.08</v>
      </c>
      <c r="D15" s="59">
        <v>0.18</v>
      </c>
      <c r="E15" s="59">
        <v>0.21</v>
      </c>
      <c r="F15" s="59">
        <v>0.12</v>
      </c>
      <c r="G15" s="59">
        <v>0.22</v>
      </c>
      <c r="H15" s="59">
        <v>0.15</v>
      </c>
    </row>
    <row r="16" spans="1:8" x14ac:dyDescent="0.3">
      <c r="A16">
        <v>2003</v>
      </c>
      <c r="B16" s="59">
        <v>0.11</v>
      </c>
      <c r="C16" s="59">
        <v>0.16</v>
      </c>
      <c r="D16" s="59">
        <v>0.19</v>
      </c>
      <c r="E16" s="59">
        <v>0.32</v>
      </c>
      <c r="F16" s="59">
        <v>0.22</v>
      </c>
      <c r="G16" s="59">
        <v>0.26</v>
      </c>
      <c r="H16" s="59">
        <v>0.2</v>
      </c>
    </row>
    <row r="17" spans="1:8" x14ac:dyDescent="0.3">
      <c r="A17">
        <v>2004</v>
      </c>
      <c r="B17" s="59">
        <v>0.08</v>
      </c>
      <c r="C17" s="59">
        <v>0.14000000000000001</v>
      </c>
      <c r="D17" s="59">
        <v>0.18</v>
      </c>
      <c r="E17" s="59">
        <v>0.24</v>
      </c>
      <c r="F17" s="59">
        <v>0.24</v>
      </c>
      <c r="G17" s="59">
        <v>0.24</v>
      </c>
      <c r="H17" s="59">
        <v>0.19</v>
      </c>
    </row>
    <row r="18" spans="1:8" x14ac:dyDescent="0.3">
      <c r="A18">
        <v>2005</v>
      </c>
      <c r="B18" s="59">
        <v>0.06</v>
      </c>
      <c r="C18" s="59">
        <v>0.15</v>
      </c>
      <c r="D18" s="59">
        <v>0.25</v>
      </c>
      <c r="E18" s="59">
        <v>0.22</v>
      </c>
      <c r="F18" s="59">
        <v>0.27</v>
      </c>
      <c r="G18" s="59">
        <v>0.18</v>
      </c>
      <c r="H18" s="59">
        <v>0.21</v>
      </c>
    </row>
    <row r="19" spans="1:8" x14ac:dyDescent="0.3">
      <c r="A19">
        <v>2006</v>
      </c>
      <c r="B19" s="59">
        <v>0.14000000000000001</v>
      </c>
      <c r="C19" s="59">
        <v>0.16</v>
      </c>
      <c r="D19" s="59">
        <v>0.26</v>
      </c>
      <c r="E19" s="59">
        <v>0.36</v>
      </c>
      <c r="F19" s="59">
        <v>0.23</v>
      </c>
      <c r="G19" s="59">
        <v>0.38</v>
      </c>
      <c r="H19" s="59">
        <v>0.24</v>
      </c>
    </row>
    <row r="20" spans="1:8" x14ac:dyDescent="0.3">
      <c r="A20">
        <v>2007</v>
      </c>
      <c r="B20" s="59">
        <v>0.15</v>
      </c>
      <c r="C20" s="59">
        <v>0.14000000000000001</v>
      </c>
      <c r="D20" s="59">
        <v>0.28999999999999998</v>
      </c>
      <c r="E20" s="59">
        <v>0.33</v>
      </c>
      <c r="F20" s="59">
        <v>0.22</v>
      </c>
      <c r="G20" s="59">
        <v>0.41</v>
      </c>
      <c r="H20" s="59">
        <v>0.23</v>
      </c>
    </row>
    <row r="21" spans="1:8" x14ac:dyDescent="0.3">
      <c r="A21">
        <v>2008</v>
      </c>
      <c r="B21" s="59">
        <v>0.18</v>
      </c>
      <c r="C21" s="59">
        <v>0.17</v>
      </c>
      <c r="D21" s="59">
        <v>0.31</v>
      </c>
      <c r="E21" s="59">
        <v>0.35</v>
      </c>
      <c r="F21" s="59">
        <v>0.24</v>
      </c>
      <c r="G21" s="59">
        <v>0.23</v>
      </c>
      <c r="H21" s="59">
        <v>0.25</v>
      </c>
    </row>
    <row r="22" spans="1:8" x14ac:dyDescent="0.3">
      <c r="A22">
        <v>2009</v>
      </c>
      <c r="B22" s="59">
        <v>0.19</v>
      </c>
      <c r="C22" s="59">
        <v>0.16</v>
      </c>
      <c r="D22" s="59">
        <v>0.37</v>
      </c>
      <c r="E22" s="59">
        <v>0.4</v>
      </c>
      <c r="F22" s="59">
        <v>0.21</v>
      </c>
      <c r="G22" s="59">
        <v>0.27</v>
      </c>
      <c r="H22" s="59">
        <v>0.26</v>
      </c>
    </row>
    <row r="23" spans="1:8" x14ac:dyDescent="0.3">
      <c r="A23">
        <v>2010</v>
      </c>
      <c r="B23" s="59">
        <v>0.15</v>
      </c>
      <c r="C23" s="59">
        <v>0.19</v>
      </c>
      <c r="D23" s="59">
        <v>0.35</v>
      </c>
      <c r="E23" s="59">
        <v>0.43</v>
      </c>
      <c r="F23" s="59">
        <v>0.24</v>
      </c>
      <c r="G23" s="59">
        <v>0.39</v>
      </c>
      <c r="H23" s="59">
        <v>0.28000000000000003</v>
      </c>
    </row>
    <row r="24" spans="1:8" x14ac:dyDescent="0.3">
      <c r="A24">
        <v>2011</v>
      </c>
      <c r="B24" s="59">
        <v>0.22</v>
      </c>
      <c r="C24" s="59">
        <v>0.18</v>
      </c>
      <c r="D24" s="59">
        <v>0.47</v>
      </c>
      <c r="E24" s="59">
        <v>0.63</v>
      </c>
      <c r="F24" s="59">
        <v>0.19</v>
      </c>
      <c r="G24" s="59">
        <v>0.42</v>
      </c>
      <c r="H24" s="59">
        <v>0.33</v>
      </c>
    </row>
    <row r="25" spans="1:8" x14ac:dyDescent="0.3">
      <c r="A25">
        <v>2012</v>
      </c>
      <c r="B25" s="59">
        <v>0.24</v>
      </c>
      <c r="C25" s="59">
        <v>0.2</v>
      </c>
      <c r="D25" s="59">
        <v>0.5</v>
      </c>
      <c r="E25" s="59">
        <v>0.67</v>
      </c>
      <c r="F25" s="59">
        <v>0.21</v>
      </c>
      <c r="G25" s="59">
        <v>0.56000000000000005</v>
      </c>
      <c r="H25" s="59">
        <v>0.35</v>
      </c>
    </row>
    <row r="26" spans="1:8" x14ac:dyDescent="0.3">
      <c r="A26">
        <v>2013</v>
      </c>
      <c r="B26" s="59">
        <v>0.25</v>
      </c>
      <c r="C26" s="59">
        <v>0.23</v>
      </c>
      <c r="D26" s="59">
        <v>0.51</v>
      </c>
      <c r="E26" s="59">
        <v>0.65</v>
      </c>
      <c r="F26" s="59">
        <v>0.22</v>
      </c>
      <c r="G26" s="59">
        <v>0.54</v>
      </c>
      <c r="H26" s="59">
        <v>0.36</v>
      </c>
    </row>
    <row r="27" spans="1:8" x14ac:dyDescent="0.3">
      <c r="A27">
        <v>2014</v>
      </c>
      <c r="B27" s="59">
        <v>0.27</v>
      </c>
      <c r="C27" s="59">
        <v>0.18</v>
      </c>
      <c r="D27" s="59">
        <v>0.48</v>
      </c>
      <c r="E27" s="59">
        <v>0.65</v>
      </c>
      <c r="F27" s="59">
        <v>0.25</v>
      </c>
      <c r="G27" s="59">
        <v>0.54</v>
      </c>
      <c r="H27" s="59">
        <v>0.35</v>
      </c>
    </row>
    <row r="28" spans="1:8" x14ac:dyDescent="0.3">
      <c r="A28">
        <v>2015</v>
      </c>
      <c r="B28" s="59">
        <v>0.26</v>
      </c>
      <c r="C28" s="59">
        <v>0.25</v>
      </c>
      <c r="D28" s="59">
        <v>0.55000000000000004</v>
      </c>
      <c r="E28" s="59">
        <v>0.66</v>
      </c>
      <c r="F28" s="59">
        <v>0.25</v>
      </c>
      <c r="G28" s="59">
        <v>0.42</v>
      </c>
      <c r="H28" s="59">
        <v>0.37</v>
      </c>
    </row>
    <row r="29" spans="1:8" x14ac:dyDescent="0.3">
      <c r="A29">
        <v>2016</v>
      </c>
      <c r="B29" s="59">
        <v>0.31</v>
      </c>
      <c r="C29" s="59">
        <v>0.25</v>
      </c>
      <c r="D29" s="59">
        <v>0.54</v>
      </c>
      <c r="E29" s="59">
        <v>0.67</v>
      </c>
      <c r="F29" s="59">
        <v>0.24</v>
      </c>
      <c r="G29" s="59">
        <v>0.57999999999999996</v>
      </c>
      <c r="H29" s="59">
        <v>0.38</v>
      </c>
    </row>
    <row r="30" spans="1:8" x14ac:dyDescent="0.3">
      <c r="A30">
        <v>2017</v>
      </c>
      <c r="B30" s="59">
        <v>0.26</v>
      </c>
      <c r="C30" s="59">
        <v>0.28000000000000003</v>
      </c>
      <c r="D30" s="59">
        <v>0.54</v>
      </c>
      <c r="E30" s="59">
        <v>0.65</v>
      </c>
      <c r="F30" s="59">
        <v>0.27</v>
      </c>
      <c r="G30" s="59">
        <v>0.49</v>
      </c>
      <c r="H30" s="59">
        <v>0.39</v>
      </c>
    </row>
    <row r="31" spans="1:8" x14ac:dyDescent="0.3">
      <c r="A31">
        <v>2018</v>
      </c>
      <c r="B31" s="59">
        <v>0.28999999999999998</v>
      </c>
      <c r="C31" s="59">
        <v>0.32</v>
      </c>
      <c r="D31" s="59">
        <v>0.57999999999999996</v>
      </c>
      <c r="E31" s="59">
        <v>0.67</v>
      </c>
      <c r="F31" s="59">
        <v>0.28000000000000003</v>
      </c>
      <c r="G31" s="59">
        <v>0.65</v>
      </c>
      <c r="H31" s="59">
        <v>0.42</v>
      </c>
    </row>
    <row r="32" spans="1:8" x14ac:dyDescent="0.3">
      <c r="A32">
        <v>2019</v>
      </c>
      <c r="B32" s="59">
        <v>0.34</v>
      </c>
      <c r="C32" s="59">
        <v>0.31</v>
      </c>
      <c r="D32" s="59">
        <v>0.56000000000000005</v>
      </c>
      <c r="E32" s="59">
        <v>0.56000000000000005</v>
      </c>
      <c r="F32" s="59">
        <v>0.26</v>
      </c>
      <c r="G32" s="59">
        <v>0.66</v>
      </c>
      <c r="H32" s="59">
        <v>0.4</v>
      </c>
    </row>
    <row r="33" spans="1:8" x14ac:dyDescent="0.3">
      <c r="A33">
        <v>2020</v>
      </c>
      <c r="B33" s="59">
        <v>0.26</v>
      </c>
      <c r="C33" s="59">
        <v>0.3</v>
      </c>
      <c r="D33" s="59">
        <v>0.54</v>
      </c>
      <c r="E33" s="59">
        <v>0.6</v>
      </c>
      <c r="F33" s="59">
        <v>0.31</v>
      </c>
      <c r="G33" s="59">
        <v>0.53</v>
      </c>
      <c r="H33" s="59">
        <v>0.4</v>
      </c>
    </row>
    <row r="34" spans="1:8" x14ac:dyDescent="0.3">
      <c r="A34">
        <v>2021</v>
      </c>
      <c r="B34" s="59">
        <v>0.36</v>
      </c>
      <c r="C34" s="59">
        <v>0.28999999999999998</v>
      </c>
      <c r="D34" s="59">
        <v>0.63</v>
      </c>
      <c r="E34" s="59">
        <v>0.59</v>
      </c>
      <c r="F34" s="59">
        <v>0.32</v>
      </c>
      <c r="G34" s="59">
        <v>0.61</v>
      </c>
      <c r="H34" s="59">
        <v>0.44</v>
      </c>
    </row>
    <row r="35" spans="1:8" x14ac:dyDescent="0.3">
      <c r="A35">
        <v>2022</v>
      </c>
      <c r="B35" s="59">
        <v>0.35</v>
      </c>
      <c r="C35" s="59">
        <v>0.28999999999999998</v>
      </c>
      <c r="D35" s="59">
        <v>0.6</v>
      </c>
      <c r="E35" s="59">
        <v>0.61</v>
      </c>
      <c r="F35" s="59">
        <v>0.27</v>
      </c>
      <c r="G35" s="59">
        <v>0.54</v>
      </c>
      <c r="H35" s="59">
        <v>0.4</v>
      </c>
    </row>
    <row r="38" spans="1:8" x14ac:dyDescent="0.3">
      <c r="A38" t="s">
        <v>236</v>
      </c>
    </row>
    <row r="40" spans="1:8" x14ac:dyDescent="0.3">
      <c r="A40" s="95" t="s">
        <v>14</v>
      </c>
    </row>
  </sheetData>
  <hyperlinks>
    <hyperlink ref="A40" location="'Innholdsside '!A1" display="Innhold" xr:uid="{B4FAB441-13C5-4EE5-ABFF-4DF5BBDE473A}"/>
  </hyperlinks>
  <pageMargins left="0.7" right="0.7" top="0.75" bottom="0.75" header="0.3" footer="0.3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EBA09-AFB5-4BEF-9A34-0465702B2D5D}">
  <dimension ref="A1:O19"/>
  <sheetViews>
    <sheetView workbookViewId="0">
      <selection activeCell="A19" sqref="A19"/>
    </sheetView>
  </sheetViews>
  <sheetFormatPr baseColWidth="10" defaultRowHeight="14.4" x14ac:dyDescent="0.3"/>
  <cols>
    <col min="1" max="1" width="43.88671875" customWidth="1"/>
  </cols>
  <sheetData>
    <row r="1" spans="1:15" x14ac:dyDescent="0.3">
      <c r="A1" s="36" t="s">
        <v>250</v>
      </c>
      <c r="B1" s="36" t="s">
        <v>251</v>
      </c>
    </row>
    <row r="4" spans="1:15" x14ac:dyDescent="0.3">
      <c r="A4" t="s">
        <v>136</v>
      </c>
      <c r="B4" t="s">
        <v>230</v>
      </c>
      <c r="C4" t="s">
        <v>231</v>
      </c>
      <c r="D4" t="s">
        <v>232</v>
      </c>
      <c r="E4" t="s">
        <v>233</v>
      </c>
      <c r="F4" t="s">
        <v>234</v>
      </c>
      <c r="G4" t="s">
        <v>235</v>
      </c>
    </row>
    <row r="5" spans="1:15" x14ac:dyDescent="0.3">
      <c r="A5" t="s">
        <v>137</v>
      </c>
      <c r="B5" s="5">
        <v>3000</v>
      </c>
      <c r="C5" s="5">
        <v>1782</v>
      </c>
      <c r="D5" s="5">
        <v>700</v>
      </c>
      <c r="E5" s="5">
        <v>232</v>
      </c>
      <c r="F5" s="5">
        <v>218</v>
      </c>
      <c r="G5" s="5">
        <v>43</v>
      </c>
      <c r="N5" s="5"/>
    </row>
    <row r="6" spans="1:15" x14ac:dyDescent="0.3">
      <c r="A6" t="s">
        <v>138</v>
      </c>
      <c r="B6" s="5">
        <v>260</v>
      </c>
      <c r="C6" s="5">
        <v>38</v>
      </c>
      <c r="D6" s="5">
        <v>45</v>
      </c>
      <c r="E6" s="5">
        <v>28</v>
      </c>
      <c r="F6" s="5">
        <v>19</v>
      </c>
      <c r="G6" s="5">
        <v>3</v>
      </c>
      <c r="H6" s="59"/>
      <c r="I6" s="59"/>
      <c r="J6" s="59"/>
      <c r="K6" s="59"/>
      <c r="L6" s="59"/>
      <c r="M6" s="59"/>
      <c r="N6" s="5"/>
      <c r="O6" s="59"/>
    </row>
    <row r="7" spans="1:15" x14ac:dyDescent="0.3">
      <c r="A7" t="s">
        <v>139</v>
      </c>
      <c r="B7" s="5">
        <v>443</v>
      </c>
      <c r="C7" s="5">
        <v>193</v>
      </c>
      <c r="D7" s="5">
        <v>163</v>
      </c>
      <c r="E7" s="5">
        <v>55</v>
      </c>
      <c r="F7" s="5">
        <v>34</v>
      </c>
      <c r="G7" s="5">
        <v>9</v>
      </c>
      <c r="H7" s="59"/>
      <c r="I7" s="59"/>
      <c r="J7" s="59"/>
      <c r="K7" s="59"/>
      <c r="L7" s="59"/>
      <c r="M7" s="59"/>
      <c r="N7" s="5"/>
      <c r="O7" s="59"/>
    </row>
    <row r="8" spans="1:15" x14ac:dyDescent="0.3">
      <c r="A8" t="s">
        <v>140</v>
      </c>
      <c r="B8" s="5">
        <v>970</v>
      </c>
      <c r="C8" s="5">
        <v>496</v>
      </c>
      <c r="D8" s="5">
        <v>132</v>
      </c>
      <c r="E8" s="5">
        <v>63</v>
      </c>
      <c r="F8" s="5">
        <v>55</v>
      </c>
      <c r="G8" s="5">
        <v>16</v>
      </c>
      <c r="H8" s="59"/>
      <c r="I8" s="59"/>
      <c r="J8" s="59"/>
      <c r="K8" s="59"/>
      <c r="L8" s="59"/>
      <c r="M8" s="59"/>
      <c r="N8" s="5"/>
      <c r="O8" s="59"/>
    </row>
    <row r="9" spans="1:15" x14ac:dyDescent="0.3">
      <c r="A9" t="s">
        <v>141</v>
      </c>
      <c r="B9" s="5">
        <v>522</v>
      </c>
      <c r="C9" s="5">
        <v>700</v>
      </c>
      <c r="D9" s="5">
        <v>88</v>
      </c>
      <c r="E9" s="5">
        <v>23</v>
      </c>
      <c r="F9" s="5">
        <v>72</v>
      </c>
      <c r="G9" s="5">
        <v>1</v>
      </c>
      <c r="H9" s="59"/>
      <c r="I9" s="59"/>
      <c r="J9" s="59"/>
      <c r="K9" s="59"/>
      <c r="L9" s="59"/>
      <c r="M9" s="59"/>
      <c r="N9" s="5"/>
      <c r="O9" s="59"/>
    </row>
    <row r="10" spans="1:15" x14ac:dyDescent="0.3">
      <c r="A10" t="s">
        <v>142</v>
      </c>
      <c r="B10" s="5">
        <v>707</v>
      </c>
      <c r="C10" s="5">
        <v>291</v>
      </c>
      <c r="D10" s="5">
        <v>190</v>
      </c>
      <c r="E10" s="5">
        <v>51</v>
      </c>
      <c r="F10" s="5">
        <v>24</v>
      </c>
      <c r="G10" s="5">
        <v>11</v>
      </c>
      <c r="H10" s="59"/>
      <c r="I10" s="59"/>
      <c r="J10" s="59"/>
      <c r="K10" s="59"/>
      <c r="L10" s="59"/>
      <c r="M10" s="59"/>
      <c r="N10" s="5"/>
      <c r="O10" s="59"/>
    </row>
    <row r="11" spans="1:15" x14ac:dyDescent="0.3">
      <c r="A11" t="s">
        <v>143</v>
      </c>
      <c r="B11" s="5">
        <v>98</v>
      </c>
      <c r="C11" s="5">
        <v>64</v>
      </c>
      <c r="D11" s="5">
        <v>82</v>
      </c>
      <c r="E11" s="5">
        <v>12</v>
      </c>
      <c r="F11" s="5">
        <v>14</v>
      </c>
      <c r="G11" s="5">
        <v>3</v>
      </c>
      <c r="H11" s="59"/>
      <c r="I11" s="59"/>
      <c r="J11" s="59"/>
      <c r="K11" s="59"/>
      <c r="L11" s="59"/>
      <c r="M11" s="59"/>
      <c r="N11" s="5"/>
      <c r="O11" s="59"/>
    </row>
    <row r="12" spans="1:15" x14ac:dyDescent="0.3">
      <c r="B12" s="59">
        <f t="shared" ref="B12:G12" si="0">B5/SUM($B5:$G5)</f>
        <v>0.502092050209205</v>
      </c>
      <c r="C12" s="59">
        <f t="shared" si="0"/>
        <v>0.29824267782426778</v>
      </c>
      <c r="D12" s="59">
        <f t="shared" si="0"/>
        <v>0.11715481171548117</v>
      </c>
      <c r="E12" s="59">
        <f t="shared" si="0"/>
        <v>3.8828451882845186E-2</v>
      </c>
      <c r="F12" s="59">
        <f t="shared" si="0"/>
        <v>3.6485355648535563E-2</v>
      </c>
      <c r="G12" s="59">
        <f t="shared" si="0"/>
        <v>7.1966527196652723E-3</v>
      </c>
      <c r="H12" s="59"/>
      <c r="I12" s="59"/>
      <c r="J12" s="59"/>
      <c r="K12" s="59"/>
      <c r="L12" s="59"/>
      <c r="M12" s="59"/>
      <c r="N12" s="5"/>
      <c r="O12" s="59"/>
    </row>
    <row r="17" spans="1:1" x14ac:dyDescent="0.3">
      <c r="A17" t="s">
        <v>236</v>
      </c>
    </row>
    <row r="19" spans="1:1" x14ac:dyDescent="0.3">
      <c r="A19" s="95" t="s">
        <v>14</v>
      </c>
    </row>
  </sheetData>
  <hyperlinks>
    <hyperlink ref="A19" location="'Innholdsside '!A1" display="Innhold" xr:uid="{6057B063-C17D-4B14-A8A5-7D756F6AB9C7}"/>
  </hyperlink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94FAF-2DA8-4354-A3F4-8CEABE65789F}">
  <dimension ref="A1:D20"/>
  <sheetViews>
    <sheetView workbookViewId="0">
      <selection activeCell="A20" sqref="A20"/>
    </sheetView>
  </sheetViews>
  <sheetFormatPr baseColWidth="10" defaultColWidth="11.44140625" defaultRowHeight="14.4" x14ac:dyDescent="0.3"/>
  <sheetData>
    <row r="1" spans="1:4" ht="18" customHeight="1" x14ac:dyDescent="0.3">
      <c r="A1" s="39" t="s">
        <v>24</v>
      </c>
      <c r="B1" s="36" t="s">
        <v>56</v>
      </c>
    </row>
    <row r="4" spans="1:4" x14ac:dyDescent="0.3">
      <c r="C4">
        <v>2021</v>
      </c>
      <c r="D4">
        <v>2020</v>
      </c>
    </row>
    <row r="5" spans="1:4" x14ac:dyDescent="0.3">
      <c r="A5" t="s">
        <v>57</v>
      </c>
      <c r="B5" s="3" t="s">
        <v>60</v>
      </c>
      <c r="C5" s="3">
        <v>1916</v>
      </c>
      <c r="D5" s="3">
        <v>1879.1</v>
      </c>
    </row>
    <row r="6" spans="1:4" x14ac:dyDescent="0.3">
      <c r="B6" s="3" t="s">
        <v>58</v>
      </c>
      <c r="C6" s="3">
        <v>7543.8</v>
      </c>
      <c r="D6" s="3">
        <v>7290.2</v>
      </c>
    </row>
    <row r="7" spans="1:4" x14ac:dyDescent="0.3">
      <c r="B7" s="3" t="s">
        <v>59</v>
      </c>
      <c r="C7" s="3">
        <v>14284.8</v>
      </c>
      <c r="D7" s="3">
        <v>13920.2</v>
      </c>
    </row>
    <row r="8" spans="1:4" x14ac:dyDescent="0.3">
      <c r="A8" t="s">
        <v>61</v>
      </c>
      <c r="B8" s="3" t="s">
        <v>60</v>
      </c>
      <c r="C8" s="3">
        <v>4245.3999999999996</v>
      </c>
      <c r="D8" s="3">
        <v>4171.3</v>
      </c>
    </row>
    <row r="9" spans="1:4" x14ac:dyDescent="0.3">
      <c r="B9" s="3" t="s">
        <v>58</v>
      </c>
      <c r="C9" s="3">
        <v>12348.6</v>
      </c>
      <c r="D9" s="3">
        <v>12324</v>
      </c>
    </row>
    <row r="10" spans="1:4" x14ac:dyDescent="0.3">
      <c r="B10" s="3" t="s">
        <v>59</v>
      </c>
      <c r="C10" s="3">
        <v>22988.3</v>
      </c>
      <c r="D10" s="3">
        <v>22108.3</v>
      </c>
    </row>
    <row r="18" spans="1:1" x14ac:dyDescent="0.3">
      <c r="A18" t="s">
        <v>50</v>
      </c>
    </row>
    <row r="20" spans="1:1" x14ac:dyDescent="0.3">
      <c r="A20" s="95" t="s">
        <v>14</v>
      </c>
    </row>
  </sheetData>
  <hyperlinks>
    <hyperlink ref="A20" location="'Innholdsside '!A1" display="Innhold" xr:uid="{7A23C3CB-3F5E-4BAD-827B-6EBB1FEC66B3}"/>
  </hyperlinks>
  <pageMargins left="0.7" right="0.7" top="0.75" bottom="0.75" header="0.3" footer="0.3"/>
  <pageSetup paperSize="9" orientation="portrait" verticalDpi="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F4D41-4C07-454E-BB7F-3EC918093189}">
  <dimension ref="A1:H26"/>
  <sheetViews>
    <sheetView workbookViewId="0">
      <selection activeCell="A26" sqref="A26"/>
    </sheetView>
  </sheetViews>
  <sheetFormatPr baseColWidth="10" defaultRowHeight="14.4" x14ac:dyDescent="0.3"/>
  <sheetData>
    <row r="1" spans="1:8" x14ac:dyDescent="0.3">
      <c r="A1" s="56" t="s">
        <v>252</v>
      </c>
      <c r="B1" s="36" t="s">
        <v>253</v>
      </c>
    </row>
    <row r="4" spans="1:8" x14ac:dyDescent="0.3">
      <c r="A4" t="s">
        <v>254</v>
      </c>
      <c r="B4" t="s">
        <v>81</v>
      </c>
      <c r="C4" t="s">
        <v>82</v>
      </c>
      <c r="D4" t="s">
        <v>83</v>
      </c>
      <c r="E4" t="s">
        <v>84</v>
      </c>
      <c r="F4" t="s">
        <v>192</v>
      </c>
      <c r="G4" t="s">
        <v>226</v>
      </c>
      <c r="H4" t="s">
        <v>6</v>
      </c>
    </row>
    <row r="5" spans="1:8" x14ac:dyDescent="0.3">
      <c r="A5">
        <v>2005</v>
      </c>
      <c r="B5" s="5">
        <v>122</v>
      </c>
      <c r="C5" s="5">
        <v>341</v>
      </c>
      <c r="D5" s="5">
        <v>353</v>
      </c>
      <c r="E5" s="5">
        <v>140</v>
      </c>
      <c r="F5" s="5">
        <v>458</v>
      </c>
      <c r="G5" s="5">
        <v>53</v>
      </c>
      <c r="H5" s="5">
        <f t="shared" ref="H5:H22" si="0">SUM(B5:G5)</f>
        <v>1467</v>
      </c>
    </row>
    <row r="6" spans="1:8" x14ac:dyDescent="0.3">
      <c r="A6">
        <v>2006</v>
      </c>
      <c r="B6" s="5">
        <v>127</v>
      </c>
      <c r="C6" s="5">
        <v>387</v>
      </c>
      <c r="D6" s="5">
        <v>389</v>
      </c>
      <c r="E6" s="5">
        <v>154</v>
      </c>
      <c r="F6" s="5">
        <v>473</v>
      </c>
      <c r="G6" s="5">
        <v>49</v>
      </c>
      <c r="H6" s="5">
        <f t="shared" si="0"/>
        <v>1579</v>
      </c>
    </row>
    <row r="7" spans="1:8" x14ac:dyDescent="0.3">
      <c r="A7">
        <v>2007</v>
      </c>
      <c r="B7" s="5">
        <v>162</v>
      </c>
      <c r="C7" s="5">
        <v>386</v>
      </c>
      <c r="D7" s="5">
        <v>421</v>
      </c>
      <c r="E7" s="5">
        <v>209</v>
      </c>
      <c r="F7" s="5">
        <v>497</v>
      </c>
      <c r="G7" s="5">
        <v>69</v>
      </c>
      <c r="H7" s="5">
        <f t="shared" si="0"/>
        <v>1744</v>
      </c>
    </row>
    <row r="8" spans="1:8" x14ac:dyDescent="0.3">
      <c r="A8">
        <v>2008</v>
      </c>
      <c r="B8" s="5">
        <v>201</v>
      </c>
      <c r="C8" s="5">
        <v>394</v>
      </c>
      <c r="D8" s="5">
        <v>477</v>
      </c>
      <c r="E8" s="5">
        <v>265</v>
      </c>
      <c r="F8" s="5">
        <v>579</v>
      </c>
      <c r="G8" s="5">
        <v>70</v>
      </c>
      <c r="H8" s="5">
        <f t="shared" si="0"/>
        <v>1986</v>
      </c>
    </row>
    <row r="9" spans="1:8" x14ac:dyDescent="0.3">
      <c r="A9">
        <v>2009</v>
      </c>
      <c r="B9" s="5">
        <v>175</v>
      </c>
      <c r="C9" s="5">
        <v>371</v>
      </c>
      <c r="D9" s="5">
        <v>432</v>
      </c>
      <c r="E9" s="5">
        <v>244</v>
      </c>
      <c r="F9" s="5">
        <v>509</v>
      </c>
      <c r="G9" s="5">
        <v>70</v>
      </c>
      <c r="H9" s="5">
        <f t="shared" si="0"/>
        <v>1801</v>
      </c>
    </row>
    <row r="10" spans="1:8" x14ac:dyDescent="0.3">
      <c r="A10">
        <v>2010</v>
      </c>
      <c r="B10" s="5">
        <v>166</v>
      </c>
      <c r="C10" s="5">
        <v>394</v>
      </c>
      <c r="D10" s="5">
        <v>418</v>
      </c>
      <c r="E10" s="5">
        <v>251</v>
      </c>
      <c r="F10" s="5">
        <v>475</v>
      </c>
      <c r="G10" s="5">
        <v>49</v>
      </c>
      <c r="H10" s="5">
        <f t="shared" si="0"/>
        <v>1753</v>
      </c>
    </row>
    <row r="11" spans="1:8" x14ac:dyDescent="0.3">
      <c r="A11">
        <v>2011</v>
      </c>
      <c r="B11" s="5">
        <v>148</v>
      </c>
      <c r="C11" s="5">
        <v>363</v>
      </c>
      <c r="D11" s="5">
        <v>354</v>
      </c>
      <c r="E11" s="5">
        <v>191</v>
      </c>
      <c r="F11" s="5">
        <v>519</v>
      </c>
      <c r="G11" s="5">
        <v>36</v>
      </c>
      <c r="H11" s="5">
        <f t="shared" si="0"/>
        <v>1611</v>
      </c>
    </row>
    <row r="12" spans="1:8" x14ac:dyDescent="0.3">
      <c r="A12">
        <v>2012</v>
      </c>
      <c r="B12" s="5">
        <v>142</v>
      </c>
      <c r="C12" s="5">
        <v>358</v>
      </c>
      <c r="D12" s="5">
        <v>333</v>
      </c>
      <c r="E12" s="5">
        <v>210</v>
      </c>
      <c r="F12" s="5">
        <v>593</v>
      </c>
      <c r="G12" s="5">
        <v>43</v>
      </c>
      <c r="H12" s="5">
        <f t="shared" si="0"/>
        <v>1679</v>
      </c>
    </row>
    <row r="13" spans="1:8" x14ac:dyDescent="0.3">
      <c r="A13">
        <v>2013</v>
      </c>
      <c r="B13" s="5">
        <v>174</v>
      </c>
      <c r="C13" s="5">
        <v>379</v>
      </c>
      <c r="D13" s="5">
        <v>379</v>
      </c>
      <c r="E13" s="5">
        <v>203</v>
      </c>
      <c r="F13" s="5">
        <v>568</v>
      </c>
      <c r="G13" s="5">
        <v>41</v>
      </c>
      <c r="H13" s="5">
        <f t="shared" si="0"/>
        <v>1744</v>
      </c>
    </row>
    <row r="14" spans="1:8" x14ac:dyDescent="0.3">
      <c r="A14">
        <v>2014</v>
      </c>
      <c r="B14" s="5">
        <v>111</v>
      </c>
      <c r="C14" s="5">
        <v>347</v>
      </c>
      <c r="D14" s="5">
        <v>370</v>
      </c>
      <c r="E14" s="5">
        <v>315</v>
      </c>
      <c r="F14" s="5">
        <v>603</v>
      </c>
      <c r="G14" s="5">
        <v>50</v>
      </c>
      <c r="H14" s="5">
        <f t="shared" si="0"/>
        <v>1796</v>
      </c>
    </row>
    <row r="15" spans="1:8" x14ac:dyDescent="0.3">
      <c r="A15">
        <v>2015</v>
      </c>
      <c r="B15" s="5">
        <v>147</v>
      </c>
      <c r="C15" s="5">
        <v>455</v>
      </c>
      <c r="D15" s="5">
        <v>376</v>
      </c>
      <c r="E15" s="5">
        <v>314</v>
      </c>
      <c r="F15" s="5">
        <v>584</v>
      </c>
      <c r="G15" s="5">
        <v>55</v>
      </c>
      <c r="H15" s="5">
        <f t="shared" si="0"/>
        <v>1931</v>
      </c>
    </row>
    <row r="16" spans="1:8" x14ac:dyDescent="0.3">
      <c r="A16">
        <v>2016</v>
      </c>
      <c r="B16" s="5">
        <v>184</v>
      </c>
      <c r="C16" s="5">
        <v>443</v>
      </c>
      <c r="D16" s="5">
        <v>428</v>
      </c>
      <c r="E16" s="5">
        <v>351</v>
      </c>
      <c r="F16" s="5">
        <v>547</v>
      </c>
      <c r="G16" s="5">
        <v>46</v>
      </c>
      <c r="H16" s="5">
        <f t="shared" si="0"/>
        <v>1999</v>
      </c>
    </row>
    <row r="17" spans="1:8" x14ac:dyDescent="0.3">
      <c r="A17">
        <v>2017</v>
      </c>
      <c r="B17" s="5">
        <v>191</v>
      </c>
      <c r="C17" s="5">
        <v>455</v>
      </c>
      <c r="D17" s="5">
        <v>384</v>
      </c>
      <c r="E17" s="5">
        <v>385</v>
      </c>
      <c r="F17" s="5">
        <v>606</v>
      </c>
      <c r="G17" s="5">
        <v>44</v>
      </c>
      <c r="H17" s="5">
        <f t="shared" si="0"/>
        <v>2065</v>
      </c>
    </row>
    <row r="18" spans="1:8" x14ac:dyDescent="0.3">
      <c r="A18">
        <v>2018</v>
      </c>
      <c r="B18" s="5">
        <v>219</v>
      </c>
      <c r="C18" s="5">
        <v>495</v>
      </c>
      <c r="D18" s="5">
        <v>465</v>
      </c>
      <c r="E18" s="5">
        <v>421</v>
      </c>
      <c r="F18" s="5">
        <v>633</v>
      </c>
      <c r="G18" s="5">
        <v>29</v>
      </c>
      <c r="H18" s="5">
        <f t="shared" si="0"/>
        <v>2262</v>
      </c>
    </row>
    <row r="19" spans="1:8" x14ac:dyDescent="0.3">
      <c r="A19">
        <v>2019</v>
      </c>
      <c r="B19" s="5">
        <v>186</v>
      </c>
      <c r="C19" s="5">
        <v>441</v>
      </c>
      <c r="D19" s="5">
        <v>455</v>
      </c>
      <c r="E19" s="5">
        <v>389</v>
      </c>
      <c r="F19" s="5">
        <v>614</v>
      </c>
      <c r="G19" s="5">
        <v>24</v>
      </c>
      <c r="H19" s="5">
        <f t="shared" si="0"/>
        <v>2109</v>
      </c>
    </row>
    <row r="20" spans="1:8" x14ac:dyDescent="0.3">
      <c r="A20">
        <v>2020</v>
      </c>
      <c r="B20" s="5">
        <v>146</v>
      </c>
      <c r="C20" s="5">
        <v>496</v>
      </c>
      <c r="D20" s="5">
        <v>377</v>
      </c>
      <c r="E20" s="5">
        <v>491</v>
      </c>
      <c r="F20" s="5">
        <v>562</v>
      </c>
      <c r="G20" s="5">
        <v>58</v>
      </c>
      <c r="H20" s="5">
        <f t="shared" si="0"/>
        <v>2130</v>
      </c>
    </row>
    <row r="21" spans="1:8" x14ac:dyDescent="0.3">
      <c r="A21">
        <v>2021</v>
      </c>
      <c r="B21" s="5">
        <v>150</v>
      </c>
      <c r="C21" s="5">
        <v>560</v>
      </c>
      <c r="D21" s="5">
        <v>408</v>
      </c>
      <c r="E21" s="5">
        <v>495</v>
      </c>
      <c r="F21" s="5">
        <v>632</v>
      </c>
      <c r="G21" s="5">
        <v>54</v>
      </c>
      <c r="H21" s="5">
        <f t="shared" si="0"/>
        <v>2299</v>
      </c>
    </row>
    <row r="22" spans="1:8" x14ac:dyDescent="0.3">
      <c r="A22" t="s">
        <v>154</v>
      </c>
      <c r="B22" s="5">
        <v>2751</v>
      </c>
      <c r="C22" s="5">
        <v>7065</v>
      </c>
      <c r="D22" s="5">
        <v>6819</v>
      </c>
      <c r="E22" s="5">
        <v>5028</v>
      </c>
      <c r="F22" s="5">
        <v>9452</v>
      </c>
      <c r="G22">
        <v>840</v>
      </c>
      <c r="H22" s="5">
        <f t="shared" si="0"/>
        <v>31955</v>
      </c>
    </row>
    <row r="23" spans="1:8" x14ac:dyDescent="0.3">
      <c r="B23" s="59"/>
      <c r="C23" s="59"/>
      <c r="D23" s="59"/>
      <c r="E23" s="59"/>
      <c r="F23" s="59"/>
      <c r="G23" s="59"/>
      <c r="H23" s="59"/>
    </row>
    <row r="24" spans="1:8" x14ac:dyDescent="0.3">
      <c r="A24" s="27" t="s">
        <v>255</v>
      </c>
      <c r="B24" s="59"/>
      <c r="C24" s="59"/>
      <c r="D24" s="59"/>
      <c r="E24" s="59"/>
      <c r="F24" s="59"/>
      <c r="G24" s="59"/>
      <c r="H24" s="59"/>
    </row>
    <row r="26" spans="1:8" x14ac:dyDescent="0.3">
      <c r="A26" s="95" t="s">
        <v>14</v>
      </c>
    </row>
  </sheetData>
  <hyperlinks>
    <hyperlink ref="A26" location="'Innholdsside '!A1" display="Innhold" xr:uid="{4AC6D97E-C31D-4915-AD28-9413E18E15EF}"/>
  </hyperlinks>
  <pageMargins left="0.7" right="0.7" top="0.75" bottom="0.75" header="0.3" footer="0.3"/>
  <pageSetup paperSize="9" orientation="portrait" verticalDpi="0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2D2B2-7B15-47A8-A4D7-5F8EB79F704F}">
  <dimension ref="A1:I34"/>
  <sheetViews>
    <sheetView workbookViewId="0">
      <selection activeCell="A22" sqref="A22"/>
    </sheetView>
  </sheetViews>
  <sheetFormatPr baseColWidth="10" defaultRowHeight="14.4" x14ac:dyDescent="0.3"/>
  <cols>
    <col min="3" max="3" width="29.33203125" customWidth="1"/>
    <col min="4" max="4" width="33.109375" customWidth="1"/>
  </cols>
  <sheetData>
    <row r="1" spans="1:9" ht="16.2" x14ac:dyDescent="0.3">
      <c r="A1" s="36" t="s">
        <v>256</v>
      </c>
      <c r="B1" s="36" t="s">
        <v>257</v>
      </c>
    </row>
    <row r="5" spans="1:9" x14ac:dyDescent="0.3">
      <c r="A5" t="s">
        <v>254</v>
      </c>
      <c r="B5" t="s">
        <v>258</v>
      </c>
      <c r="C5" t="s">
        <v>259</v>
      </c>
      <c r="D5" t="s">
        <v>260</v>
      </c>
      <c r="E5" t="s">
        <v>261</v>
      </c>
    </row>
    <row r="6" spans="1:9" x14ac:dyDescent="0.3">
      <c r="A6">
        <v>2005</v>
      </c>
      <c r="B6" s="59">
        <f>C6/E6</f>
        <v>0.81935923653715059</v>
      </c>
      <c r="C6" s="5">
        <v>1202</v>
      </c>
      <c r="D6">
        <v>265</v>
      </c>
      <c r="E6" s="5">
        <v>1467</v>
      </c>
    </row>
    <row r="7" spans="1:9" x14ac:dyDescent="0.3">
      <c r="A7">
        <v>2006</v>
      </c>
      <c r="B7" s="59">
        <f t="shared" ref="B7:B16" si="0">C7/E7</f>
        <v>0.82963901203293222</v>
      </c>
      <c r="C7" s="5">
        <v>1310</v>
      </c>
      <c r="D7">
        <v>269</v>
      </c>
      <c r="E7" s="5">
        <v>1579</v>
      </c>
    </row>
    <row r="8" spans="1:9" x14ac:dyDescent="0.3">
      <c r="A8">
        <v>2007</v>
      </c>
      <c r="B8" s="59">
        <f t="shared" si="0"/>
        <v>0.8044724770642202</v>
      </c>
      <c r="C8" s="5">
        <v>1403</v>
      </c>
      <c r="D8">
        <v>341</v>
      </c>
      <c r="E8" s="5">
        <v>1744</v>
      </c>
      <c r="I8" s="5"/>
    </row>
    <row r="9" spans="1:9" x14ac:dyDescent="0.3">
      <c r="A9">
        <v>2008</v>
      </c>
      <c r="B9" s="59">
        <f t="shared" si="0"/>
        <v>0.80513595166163143</v>
      </c>
      <c r="C9" s="5">
        <v>1599</v>
      </c>
      <c r="D9">
        <v>387</v>
      </c>
      <c r="E9" s="5">
        <v>1986</v>
      </c>
      <c r="G9" s="5"/>
      <c r="I9" s="5"/>
    </row>
    <row r="10" spans="1:9" x14ac:dyDescent="0.3">
      <c r="A10">
        <v>2009</v>
      </c>
      <c r="B10" s="59">
        <f t="shared" si="0"/>
        <v>0.81066074403109378</v>
      </c>
      <c r="C10" s="5">
        <v>1460</v>
      </c>
      <c r="D10">
        <v>341</v>
      </c>
      <c r="E10" s="5">
        <v>1801</v>
      </c>
      <c r="G10" s="5"/>
      <c r="I10" s="5"/>
    </row>
    <row r="11" spans="1:9" x14ac:dyDescent="0.3">
      <c r="A11">
        <v>2010</v>
      </c>
      <c r="B11" s="59">
        <f t="shared" si="0"/>
        <v>0.82201939532230461</v>
      </c>
      <c r="C11" s="5">
        <v>1441</v>
      </c>
      <c r="D11">
        <v>312</v>
      </c>
      <c r="E11" s="5">
        <v>1753</v>
      </c>
      <c r="I11" s="5"/>
    </row>
    <row r="12" spans="1:9" x14ac:dyDescent="0.3">
      <c r="A12">
        <v>2011</v>
      </c>
      <c r="B12" s="59">
        <f t="shared" si="0"/>
        <v>0.79639975170701427</v>
      </c>
      <c r="C12" s="5">
        <v>1283</v>
      </c>
      <c r="D12">
        <v>328</v>
      </c>
      <c r="E12" s="5">
        <v>1611</v>
      </c>
    </row>
    <row r="13" spans="1:9" x14ac:dyDescent="0.3">
      <c r="A13">
        <v>2012</v>
      </c>
      <c r="B13" s="59">
        <f t="shared" si="0"/>
        <v>0.79809410363311495</v>
      </c>
      <c r="C13" s="5">
        <v>1340</v>
      </c>
      <c r="D13">
        <v>339</v>
      </c>
      <c r="E13" s="5">
        <v>1679</v>
      </c>
      <c r="I13" s="5"/>
    </row>
    <row r="14" spans="1:9" x14ac:dyDescent="0.3">
      <c r="A14">
        <v>2013</v>
      </c>
      <c r="B14" s="59">
        <f t="shared" si="0"/>
        <v>0.75</v>
      </c>
      <c r="C14" s="5">
        <v>1308</v>
      </c>
      <c r="D14">
        <v>436</v>
      </c>
      <c r="E14" s="5">
        <v>1744</v>
      </c>
    </row>
    <row r="15" spans="1:9" x14ac:dyDescent="0.3">
      <c r="A15">
        <v>2014</v>
      </c>
      <c r="B15" s="59">
        <f t="shared" si="0"/>
        <v>0.72884187082405349</v>
      </c>
      <c r="C15" s="5">
        <v>1309</v>
      </c>
      <c r="D15">
        <v>487</v>
      </c>
      <c r="E15" s="5">
        <v>1796</v>
      </c>
    </row>
    <row r="16" spans="1:9" x14ac:dyDescent="0.3">
      <c r="A16">
        <v>2015</v>
      </c>
      <c r="B16" s="59">
        <f t="shared" si="0"/>
        <v>0.65458311755567067</v>
      </c>
      <c r="C16" s="5">
        <v>1264</v>
      </c>
      <c r="D16">
        <v>667</v>
      </c>
      <c r="E16" s="5">
        <v>1931</v>
      </c>
    </row>
    <row r="17" spans="1:9" x14ac:dyDescent="0.3">
      <c r="A17" t="s">
        <v>154</v>
      </c>
      <c r="C17" s="5">
        <v>14919</v>
      </c>
      <c r="D17" s="5">
        <v>4172</v>
      </c>
      <c r="E17" s="5">
        <v>19091</v>
      </c>
    </row>
    <row r="19" spans="1:9" ht="16.2" x14ac:dyDescent="0.3">
      <c r="A19" s="27" t="s">
        <v>262</v>
      </c>
    </row>
    <row r="20" spans="1:9" x14ac:dyDescent="0.3">
      <c r="A20" s="27" t="s">
        <v>255</v>
      </c>
      <c r="D20" s="5"/>
      <c r="G20" s="5"/>
      <c r="I20" s="5"/>
    </row>
    <row r="21" spans="1:9" x14ac:dyDescent="0.3">
      <c r="C21" s="5"/>
      <c r="D21" s="5"/>
      <c r="E21" s="5"/>
      <c r="F21" s="5"/>
      <c r="G21" s="5"/>
      <c r="I21" s="5"/>
    </row>
    <row r="22" spans="1:9" x14ac:dyDescent="0.3">
      <c r="A22" s="95" t="s">
        <v>14</v>
      </c>
    </row>
    <row r="27" spans="1:9" x14ac:dyDescent="0.3">
      <c r="D27" s="5"/>
      <c r="G27" s="5"/>
    </row>
    <row r="30" spans="1:9" x14ac:dyDescent="0.3">
      <c r="C30" s="59"/>
      <c r="D30" s="59"/>
      <c r="E30" s="59"/>
      <c r="F30" s="59"/>
      <c r="G30" s="59"/>
      <c r="H30" s="59"/>
    </row>
    <row r="31" spans="1:9" x14ac:dyDescent="0.3">
      <c r="C31" s="59"/>
      <c r="D31" s="59"/>
      <c r="E31" s="59"/>
      <c r="F31" s="59"/>
      <c r="G31" s="59"/>
      <c r="H31" s="59"/>
    </row>
    <row r="32" spans="1:9" x14ac:dyDescent="0.3">
      <c r="C32" s="59"/>
      <c r="D32" s="59"/>
      <c r="E32" s="59"/>
      <c r="F32" s="59"/>
      <c r="G32" s="59"/>
      <c r="H32" s="59"/>
    </row>
    <row r="33" spans="3:8" x14ac:dyDescent="0.3">
      <c r="C33" s="59"/>
      <c r="D33" s="59"/>
      <c r="E33" s="59"/>
      <c r="F33" s="59"/>
      <c r="G33" s="59"/>
      <c r="H33" s="59"/>
    </row>
    <row r="34" spans="3:8" x14ac:dyDescent="0.3">
      <c r="C34" s="59"/>
      <c r="D34" s="59"/>
      <c r="E34" s="59"/>
      <c r="F34" s="59"/>
      <c r="G34" s="59"/>
      <c r="H34" s="59"/>
    </row>
  </sheetData>
  <hyperlinks>
    <hyperlink ref="A22" location="'Innholdsside '!A1" display="Innhold" xr:uid="{7F0B376A-7FFF-46D0-B510-BDFEC419D234}"/>
  </hyperlinks>
  <pageMargins left="0.7" right="0.7" top="0.75" bottom="0.75" header="0.3" footer="0.3"/>
  <pageSetup paperSize="9" orientation="portrait" verticalDpi="0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4AE7A-D3C3-484D-975E-0ED5EA4DF1FA}">
  <dimension ref="A1:D19"/>
  <sheetViews>
    <sheetView zoomScaleNormal="100" workbookViewId="0">
      <selection activeCell="A19" sqref="A19"/>
    </sheetView>
  </sheetViews>
  <sheetFormatPr baseColWidth="10" defaultRowHeight="14.4" x14ac:dyDescent="0.3"/>
  <sheetData>
    <row r="1" spans="1:4" x14ac:dyDescent="0.3">
      <c r="A1" s="56" t="s">
        <v>263</v>
      </c>
      <c r="B1" s="36" t="s">
        <v>264</v>
      </c>
    </row>
    <row r="4" spans="1:4" x14ac:dyDescent="0.3">
      <c r="A4" t="s">
        <v>265</v>
      </c>
    </row>
    <row r="6" spans="1:4" x14ac:dyDescent="0.3">
      <c r="A6" t="s">
        <v>159</v>
      </c>
      <c r="B6" t="s">
        <v>259</v>
      </c>
      <c r="C6" t="s">
        <v>260</v>
      </c>
      <c r="D6" t="s">
        <v>261</v>
      </c>
    </row>
    <row r="7" spans="1:4" x14ac:dyDescent="0.3">
      <c r="A7" t="s">
        <v>12</v>
      </c>
      <c r="B7" s="3">
        <v>4401</v>
      </c>
      <c r="C7" s="3">
        <v>676</v>
      </c>
      <c r="D7" s="3">
        <v>5077</v>
      </c>
    </row>
    <row r="8" spans="1:4" x14ac:dyDescent="0.3">
      <c r="A8" t="s">
        <v>13</v>
      </c>
      <c r="B8" s="3">
        <v>1633</v>
      </c>
      <c r="C8" s="3">
        <v>203</v>
      </c>
      <c r="D8" s="3">
        <v>1836</v>
      </c>
    </row>
    <row r="9" spans="1:4" x14ac:dyDescent="0.3">
      <c r="A9" t="s">
        <v>4</v>
      </c>
      <c r="B9" s="3">
        <v>1650</v>
      </c>
      <c r="C9" s="3">
        <v>156</v>
      </c>
      <c r="D9" s="3">
        <v>1806</v>
      </c>
    </row>
    <row r="10" spans="1:4" x14ac:dyDescent="0.3">
      <c r="A10" t="s">
        <v>60</v>
      </c>
      <c r="B10" s="3">
        <v>2492</v>
      </c>
      <c r="C10" s="3">
        <v>877</v>
      </c>
      <c r="D10" s="3">
        <v>3369</v>
      </c>
    </row>
    <row r="11" spans="1:4" x14ac:dyDescent="0.3">
      <c r="A11" t="s">
        <v>266</v>
      </c>
      <c r="B11" s="3">
        <v>532</v>
      </c>
      <c r="C11" s="3">
        <v>252</v>
      </c>
      <c r="D11" s="3">
        <v>784</v>
      </c>
    </row>
    <row r="12" spans="1:4" x14ac:dyDescent="0.3">
      <c r="A12" t="s">
        <v>267</v>
      </c>
      <c r="B12" s="3">
        <v>295</v>
      </c>
      <c r="C12" s="3">
        <v>231</v>
      </c>
      <c r="D12" s="3">
        <v>526</v>
      </c>
    </row>
    <row r="13" spans="1:4" x14ac:dyDescent="0.3">
      <c r="A13" t="s">
        <v>268</v>
      </c>
      <c r="B13" s="3">
        <v>1123</v>
      </c>
      <c r="C13" s="3">
        <v>406</v>
      </c>
      <c r="D13" s="3">
        <v>1529</v>
      </c>
    </row>
    <row r="14" spans="1:4" x14ac:dyDescent="0.3">
      <c r="A14" t="s">
        <v>269</v>
      </c>
      <c r="B14" s="3">
        <v>2793</v>
      </c>
      <c r="C14" s="3">
        <v>1371</v>
      </c>
      <c r="D14" s="3">
        <v>4164</v>
      </c>
    </row>
    <row r="15" spans="1:4" x14ac:dyDescent="0.3">
      <c r="A15" t="s">
        <v>6</v>
      </c>
      <c r="B15" s="3">
        <v>14919</v>
      </c>
      <c r="C15" s="3">
        <v>4172</v>
      </c>
      <c r="D15" s="3">
        <v>19091</v>
      </c>
    </row>
    <row r="17" spans="1:1" x14ac:dyDescent="0.3">
      <c r="A17" s="27" t="s">
        <v>255</v>
      </c>
    </row>
    <row r="19" spans="1:1" x14ac:dyDescent="0.3">
      <c r="A19" s="95" t="s">
        <v>14</v>
      </c>
    </row>
  </sheetData>
  <hyperlinks>
    <hyperlink ref="A19" location="'Innholdsside '!A1" display="Innhold" xr:uid="{6F260508-4240-4610-A9D5-0C165F5649CF}"/>
  </hyperlinks>
  <pageMargins left="0.7" right="0.7" top="0.75" bottom="0.75" header="0.3" footer="0.3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C1EB0-3F2C-4481-9043-718AC147714A}">
  <dimension ref="A1:AA22"/>
  <sheetViews>
    <sheetView zoomScale="70" zoomScaleNormal="70" workbookViewId="0">
      <selection activeCell="A22" sqref="A22"/>
    </sheetView>
  </sheetViews>
  <sheetFormatPr baseColWidth="10" defaultRowHeight="14.4" x14ac:dyDescent="0.3"/>
  <cols>
    <col min="1" max="1" width="45.44140625" customWidth="1"/>
  </cols>
  <sheetData>
    <row r="1" spans="1:27" x14ac:dyDescent="0.3">
      <c r="A1" s="56" t="s">
        <v>270</v>
      </c>
      <c r="B1" s="36" t="s">
        <v>271</v>
      </c>
    </row>
    <row r="4" spans="1:27" x14ac:dyDescent="0.3">
      <c r="A4" t="s">
        <v>272</v>
      </c>
      <c r="B4" t="s">
        <v>273</v>
      </c>
      <c r="C4" t="s">
        <v>274</v>
      </c>
      <c r="D4" t="s">
        <v>275</v>
      </c>
      <c r="E4" t="s">
        <v>276</v>
      </c>
      <c r="F4" t="s">
        <v>277</v>
      </c>
      <c r="G4" t="s">
        <v>278</v>
      </c>
      <c r="H4" t="s">
        <v>279</v>
      </c>
      <c r="I4" t="s">
        <v>280</v>
      </c>
      <c r="J4" t="s">
        <v>281</v>
      </c>
      <c r="K4" t="s">
        <v>282</v>
      </c>
      <c r="L4" t="s">
        <v>283</v>
      </c>
      <c r="M4" t="s">
        <v>261</v>
      </c>
    </row>
    <row r="5" spans="1:27" x14ac:dyDescent="0.3">
      <c r="A5" t="s">
        <v>284</v>
      </c>
      <c r="B5" s="3">
        <v>70</v>
      </c>
      <c r="C5" s="3">
        <v>42</v>
      </c>
      <c r="D5" s="3">
        <v>41</v>
      </c>
      <c r="E5" s="3">
        <v>43</v>
      </c>
      <c r="F5" s="3">
        <v>38</v>
      </c>
      <c r="G5" s="3">
        <v>43</v>
      </c>
      <c r="H5" s="3">
        <v>53</v>
      </c>
      <c r="I5" s="3">
        <v>43</v>
      </c>
      <c r="J5" s="3">
        <v>51</v>
      </c>
      <c r="K5" s="3">
        <v>27</v>
      </c>
      <c r="L5" s="3">
        <v>48</v>
      </c>
      <c r="M5" s="3">
        <v>499</v>
      </c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</row>
    <row r="6" spans="1:27" x14ac:dyDescent="0.3">
      <c r="A6" t="s">
        <v>131</v>
      </c>
      <c r="B6" s="3">
        <v>353</v>
      </c>
      <c r="C6" s="3">
        <v>208</v>
      </c>
      <c r="D6" s="3">
        <v>152</v>
      </c>
      <c r="E6" s="3">
        <v>108</v>
      </c>
      <c r="F6" s="3">
        <v>65</v>
      </c>
      <c r="G6" s="3">
        <v>47</v>
      </c>
      <c r="H6" s="3">
        <v>35</v>
      </c>
      <c r="I6" s="3">
        <v>24</v>
      </c>
      <c r="J6" s="3">
        <v>17</v>
      </c>
      <c r="K6" s="3">
        <v>10</v>
      </c>
      <c r="L6" s="3">
        <v>5</v>
      </c>
      <c r="M6" s="3">
        <v>1024</v>
      </c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</row>
    <row r="7" spans="1:27" x14ac:dyDescent="0.3">
      <c r="A7" t="s">
        <v>285</v>
      </c>
      <c r="B7" s="3">
        <v>168</v>
      </c>
      <c r="C7" s="3">
        <v>65</v>
      </c>
      <c r="D7" s="3">
        <v>90</v>
      </c>
      <c r="E7" s="3">
        <v>79</v>
      </c>
      <c r="F7" s="3">
        <v>70</v>
      </c>
      <c r="G7" s="3">
        <v>69</v>
      </c>
      <c r="H7" s="3">
        <v>79</v>
      </c>
      <c r="I7" s="3">
        <v>85</v>
      </c>
      <c r="J7" s="3">
        <v>78</v>
      </c>
      <c r="K7" s="3">
        <v>55</v>
      </c>
      <c r="L7" s="3">
        <v>102</v>
      </c>
      <c r="M7" s="3">
        <v>940</v>
      </c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</row>
    <row r="8" spans="1:27" x14ac:dyDescent="0.3">
      <c r="A8" t="s">
        <v>286</v>
      </c>
      <c r="B8" s="3">
        <v>92</v>
      </c>
      <c r="C8" s="3">
        <v>56</v>
      </c>
      <c r="D8" s="3">
        <v>48</v>
      </c>
      <c r="E8" s="3">
        <v>53</v>
      </c>
      <c r="F8" s="3">
        <v>48</v>
      </c>
      <c r="G8" s="3">
        <v>52</v>
      </c>
      <c r="H8" s="3">
        <v>46</v>
      </c>
      <c r="I8" s="3">
        <v>70</v>
      </c>
      <c r="J8" s="3">
        <v>62</v>
      </c>
      <c r="K8" s="3">
        <v>48</v>
      </c>
      <c r="L8" s="3">
        <v>91</v>
      </c>
      <c r="M8" s="3">
        <v>666</v>
      </c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</row>
    <row r="9" spans="1:27" x14ac:dyDescent="0.3">
      <c r="A9" t="s">
        <v>287</v>
      </c>
      <c r="B9" s="3">
        <v>153</v>
      </c>
      <c r="C9" s="3">
        <v>48</v>
      </c>
      <c r="D9" s="3">
        <v>49</v>
      </c>
      <c r="E9" s="3">
        <v>57</v>
      </c>
      <c r="F9" s="3">
        <v>68</v>
      </c>
      <c r="G9" s="3">
        <v>66</v>
      </c>
      <c r="H9" s="3">
        <v>66</v>
      </c>
      <c r="I9" s="3">
        <v>49</v>
      </c>
      <c r="J9" s="3">
        <v>42</v>
      </c>
      <c r="K9" s="3">
        <v>32</v>
      </c>
      <c r="L9" s="3">
        <v>32</v>
      </c>
      <c r="M9" s="3">
        <v>662</v>
      </c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</row>
    <row r="10" spans="1:27" x14ac:dyDescent="0.3">
      <c r="A10" t="s">
        <v>288</v>
      </c>
      <c r="B10" s="3">
        <v>271</v>
      </c>
      <c r="C10" s="3">
        <v>131</v>
      </c>
      <c r="D10" s="3">
        <v>132</v>
      </c>
      <c r="E10" s="3">
        <v>122</v>
      </c>
      <c r="F10" s="3">
        <v>130</v>
      </c>
      <c r="G10" s="3">
        <v>155</v>
      </c>
      <c r="H10" s="3">
        <v>122</v>
      </c>
      <c r="I10" s="3">
        <v>120</v>
      </c>
      <c r="J10" s="3">
        <v>85</v>
      </c>
      <c r="K10" s="3">
        <v>76</v>
      </c>
      <c r="L10" s="3">
        <v>79</v>
      </c>
      <c r="M10" s="3">
        <v>1423</v>
      </c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</row>
    <row r="11" spans="1:27" x14ac:dyDescent="0.3">
      <c r="A11" t="s">
        <v>289</v>
      </c>
      <c r="B11" s="3">
        <v>155</v>
      </c>
      <c r="C11" s="3">
        <v>22</v>
      </c>
      <c r="D11" s="3">
        <v>16</v>
      </c>
      <c r="E11" s="3">
        <v>15</v>
      </c>
      <c r="F11" s="3">
        <v>18</v>
      </c>
      <c r="G11" s="3">
        <v>17</v>
      </c>
      <c r="H11" s="3">
        <v>8</v>
      </c>
      <c r="I11" s="3">
        <v>18</v>
      </c>
      <c r="J11" s="3">
        <v>13</v>
      </c>
      <c r="K11" s="3">
        <v>12</v>
      </c>
      <c r="L11" s="3">
        <v>14</v>
      </c>
      <c r="M11" s="3">
        <v>308</v>
      </c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</row>
    <row r="12" spans="1:27" x14ac:dyDescent="0.3">
      <c r="A12" t="s">
        <v>129</v>
      </c>
      <c r="B12" s="3">
        <v>294</v>
      </c>
      <c r="C12" s="3">
        <v>233</v>
      </c>
      <c r="D12" s="3">
        <v>225</v>
      </c>
      <c r="E12" s="3">
        <v>226</v>
      </c>
      <c r="F12" s="3">
        <v>249</v>
      </c>
      <c r="G12" s="3">
        <v>227</v>
      </c>
      <c r="H12" s="3">
        <v>255</v>
      </c>
      <c r="I12" s="3">
        <v>202</v>
      </c>
      <c r="J12" s="3">
        <v>166</v>
      </c>
      <c r="K12" s="3">
        <v>138</v>
      </c>
      <c r="L12" s="3">
        <v>150</v>
      </c>
      <c r="M12" s="3">
        <v>2365</v>
      </c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</row>
    <row r="13" spans="1:27" x14ac:dyDescent="0.3">
      <c r="A13" t="s">
        <v>127</v>
      </c>
      <c r="B13" s="3">
        <v>5</v>
      </c>
      <c r="C13" s="3">
        <v>5</v>
      </c>
      <c r="D13" s="3">
        <v>7</v>
      </c>
      <c r="E13" s="3">
        <v>7</v>
      </c>
      <c r="F13" s="3">
        <v>14</v>
      </c>
      <c r="G13" s="3">
        <v>40</v>
      </c>
      <c r="H13" s="3">
        <v>50</v>
      </c>
      <c r="I13" s="3">
        <v>104</v>
      </c>
      <c r="J13" s="3">
        <v>109</v>
      </c>
      <c r="K13" s="3">
        <v>140</v>
      </c>
      <c r="L13" s="3">
        <v>262</v>
      </c>
      <c r="M13" s="3">
        <v>743</v>
      </c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</row>
    <row r="14" spans="1:27" x14ac:dyDescent="0.3">
      <c r="A14" t="s">
        <v>154</v>
      </c>
      <c r="B14" s="3">
        <f>SUM(B5:B13)</f>
        <v>1561</v>
      </c>
      <c r="C14" s="3">
        <f t="shared" ref="C14:M14" si="0">SUM(C5:C13)</f>
        <v>810</v>
      </c>
      <c r="D14" s="3">
        <f t="shared" si="0"/>
        <v>760</v>
      </c>
      <c r="E14" s="3">
        <f t="shared" si="0"/>
        <v>710</v>
      </c>
      <c r="F14" s="3">
        <f t="shared" si="0"/>
        <v>700</v>
      </c>
      <c r="G14" s="3">
        <f t="shared" si="0"/>
        <v>716</v>
      </c>
      <c r="H14" s="3">
        <f t="shared" si="0"/>
        <v>714</v>
      </c>
      <c r="I14" s="3">
        <f t="shared" si="0"/>
        <v>715</v>
      </c>
      <c r="J14" s="3">
        <f t="shared" si="0"/>
        <v>623</v>
      </c>
      <c r="K14" s="3">
        <f t="shared" si="0"/>
        <v>538</v>
      </c>
      <c r="L14" s="3">
        <f t="shared" si="0"/>
        <v>783</v>
      </c>
      <c r="M14" s="3">
        <f t="shared" si="0"/>
        <v>8630</v>
      </c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</row>
    <row r="15" spans="1:27" x14ac:dyDescent="0.3"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</row>
    <row r="16" spans="1:27" x14ac:dyDescent="0.3">
      <c r="A16" t="s">
        <v>290</v>
      </c>
    </row>
    <row r="20" spans="1:1" x14ac:dyDescent="0.3">
      <c r="A20" s="27" t="s">
        <v>255</v>
      </c>
    </row>
    <row r="22" spans="1:1" x14ac:dyDescent="0.3">
      <c r="A22" s="95" t="s">
        <v>14</v>
      </c>
    </row>
  </sheetData>
  <hyperlinks>
    <hyperlink ref="A22" location="'Innholdsside '!A1" display="Innhold" xr:uid="{06A7C722-2A43-4683-8D7C-501B66342279}"/>
  </hyperlinks>
  <pageMargins left="0.7" right="0.7" top="0.75" bottom="0.75" header="0.3" footer="0.3"/>
  <pageSetup paperSize="9" orientation="portrait" verticalDpi="0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D6DD1-467B-4D29-8617-17CA6259A3DA}">
  <dimension ref="A1:D18"/>
  <sheetViews>
    <sheetView zoomScale="80" zoomScaleNormal="80" workbookViewId="0">
      <selection activeCell="A18" sqref="A18"/>
    </sheetView>
  </sheetViews>
  <sheetFormatPr baseColWidth="10" defaultRowHeight="14.4" x14ac:dyDescent="0.3"/>
  <cols>
    <col min="2" max="2" width="44.88671875" customWidth="1"/>
  </cols>
  <sheetData>
    <row r="1" spans="1:4" x14ac:dyDescent="0.3">
      <c r="A1" s="36" t="s">
        <v>291</v>
      </c>
      <c r="B1" s="56" t="s">
        <v>292</v>
      </c>
    </row>
    <row r="3" spans="1:4" x14ac:dyDescent="0.3">
      <c r="A3" t="s">
        <v>265</v>
      </c>
    </row>
    <row r="5" spans="1:4" x14ac:dyDescent="0.3">
      <c r="A5" t="s">
        <v>159</v>
      </c>
      <c r="B5" t="s">
        <v>259</v>
      </c>
      <c r="C5" t="s">
        <v>260</v>
      </c>
      <c r="D5" t="s">
        <v>261</v>
      </c>
    </row>
    <row r="6" spans="1:4" x14ac:dyDescent="0.3">
      <c r="A6" t="s">
        <v>12</v>
      </c>
      <c r="B6" s="3">
        <v>4401</v>
      </c>
      <c r="C6" s="3">
        <v>676</v>
      </c>
      <c r="D6" s="3">
        <v>5077</v>
      </c>
    </row>
    <row r="7" spans="1:4" x14ac:dyDescent="0.3">
      <c r="A7" t="s">
        <v>13</v>
      </c>
      <c r="B7" s="3">
        <v>1633</v>
      </c>
      <c r="C7" s="3">
        <v>203</v>
      </c>
      <c r="D7" s="3">
        <v>1836</v>
      </c>
    </row>
    <row r="8" spans="1:4" x14ac:dyDescent="0.3">
      <c r="A8" t="s">
        <v>4</v>
      </c>
      <c r="B8" s="3">
        <v>1650</v>
      </c>
      <c r="C8" s="3">
        <v>156</v>
      </c>
      <c r="D8" s="3">
        <v>1806</v>
      </c>
    </row>
    <row r="9" spans="1:4" x14ac:dyDescent="0.3">
      <c r="A9" t="s">
        <v>60</v>
      </c>
      <c r="B9" s="3">
        <v>2492</v>
      </c>
      <c r="C9" s="3">
        <v>877</v>
      </c>
      <c r="D9" s="3">
        <v>3369</v>
      </c>
    </row>
    <row r="10" spans="1:4" x14ac:dyDescent="0.3">
      <c r="A10" t="s">
        <v>266</v>
      </c>
      <c r="B10" s="3">
        <v>532</v>
      </c>
      <c r="C10" s="3">
        <v>252</v>
      </c>
      <c r="D10" s="3">
        <v>784</v>
      </c>
    </row>
    <row r="11" spans="1:4" x14ac:dyDescent="0.3">
      <c r="A11" t="s">
        <v>267</v>
      </c>
      <c r="B11" s="3">
        <v>295</v>
      </c>
      <c r="C11" s="3">
        <v>231</v>
      </c>
      <c r="D11" s="3">
        <v>526</v>
      </c>
    </row>
    <row r="12" spans="1:4" x14ac:dyDescent="0.3">
      <c r="A12" t="s">
        <v>268</v>
      </c>
      <c r="B12" s="3">
        <v>1123</v>
      </c>
      <c r="C12" s="3">
        <v>406</v>
      </c>
      <c r="D12" s="3">
        <v>1529</v>
      </c>
    </row>
    <row r="13" spans="1:4" x14ac:dyDescent="0.3">
      <c r="A13" t="s">
        <v>269</v>
      </c>
      <c r="B13" s="3">
        <v>2793</v>
      </c>
      <c r="C13" s="3">
        <v>1371</v>
      </c>
      <c r="D13" s="3">
        <v>4164</v>
      </c>
    </row>
    <row r="14" spans="1:4" x14ac:dyDescent="0.3">
      <c r="A14" t="s">
        <v>6</v>
      </c>
      <c r="B14" s="3">
        <v>14919</v>
      </c>
      <c r="C14" s="3">
        <v>4172</v>
      </c>
      <c r="D14" s="3">
        <v>19091</v>
      </c>
    </row>
    <row r="15" spans="1:4" x14ac:dyDescent="0.3">
      <c r="B15" s="3"/>
      <c r="C15" s="3"/>
      <c r="D15" s="3"/>
    </row>
    <row r="16" spans="1:4" x14ac:dyDescent="0.3">
      <c r="A16" s="27" t="s">
        <v>255</v>
      </c>
    </row>
    <row r="18" spans="1:1" x14ac:dyDescent="0.3">
      <c r="A18" s="95" t="s">
        <v>14</v>
      </c>
    </row>
  </sheetData>
  <hyperlinks>
    <hyperlink ref="A18" location="'Innholdsside '!A1" display="Innhold" xr:uid="{6E06C89D-1516-4789-AD6B-60E5E8F7DFD9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4BB24-4394-416F-AD4E-EF276B2A9CAB}">
  <dimension ref="A1:E28"/>
  <sheetViews>
    <sheetView workbookViewId="0"/>
  </sheetViews>
  <sheetFormatPr baseColWidth="10" defaultColWidth="11.44140625" defaultRowHeight="14.4" x14ac:dyDescent="0.3"/>
  <sheetData>
    <row r="1" spans="1:5" x14ac:dyDescent="0.3">
      <c r="A1" s="36" t="s">
        <v>25</v>
      </c>
      <c r="B1" s="36" t="s">
        <v>62</v>
      </c>
    </row>
    <row r="5" spans="1:5" x14ac:dyDescent="0.3">
      <c r="C5" t="s">
        <v>63</v>
      </c>
      <c r="D5" t="s">
        <v>35</v>
      </c>
      <c r="E5" t="s">
        <v>64</v>
      </c>
    </row>
    <row r="6" spans="1:5" x14ac:dyDescent="0.3">
      <c r="A6" t="s">
        <v>58</v>
      </c>
      <c r="B6" t="s">
        <v>65</v>
      </c>
      <c r="C6">
        <v>1085</v>
      </c>
      <c r="D6">
        <v>512</v>
      </c>
      <c r="E6">
        <v>0.47</v>
      </c>
    </row>
    <row r="7" spans="1:5" x14ac:dyDescent="0.3">
      <c r="B7" t="s">
        <v>66</v>
      </c>
      <c r="C7">
        <v>2123</v>
      </c>
      <c r="D7">
        <v>935</v>
      </c>
      <c r="E7">
        <v>0.44</v>
      </c>
    </row>
    <row r="8" spans="1:5" x14ac:dyDescent="0.3">
      <c r="B8" t="s">
        <v>67</v>
      </c>
      <c r="C8">
        <v>1715</v>
      </c>
      <c r="D8">
        <v>847</v>
      </c>
      <c r="E8">
        <v>0.49</v>
      </c>
    </row>
    <row r="9" spans="1:5" x14ac:dyDescent="0.3">
      <c r="B9" t="s">
        <v>68</v>
      </c>
      <c r="C9">
        <v>1935</v>
      </c>
      <c r="D9">
        <v>1322</v>
      </c>
      <c r="E9">
        <v>0.68</v>
      </c>
    </row>
    <row r="10" spans="1:5" x14ac:dyDescent="0.3">
      <c r="B10" t="s">
        <v>69</v>
      </c>
      <c r="C10">
        <v>1947</v>
      </c>
      <c r="D10">
        <v>1382</v>
      </c>
      <c r="E10">
        <v>0.71</v>
      </c>
    </row>
    <row r="11" spans="1:5" x14ac:dyDescent="0.3">
      <c r="B11" t="s">
        <v>70</v>
      </c>
      <c r="C11">
        <v>3544</v>
      </c>
      <c r="D11">
        <v>2546</v>
      </c>
      <c r="E11">
        <v>0.72</v>
      </c>
    </row>
    <row r="12" spans="1:5" x14ac:dyDescent="0.3">
      <c r="A12" t="s">
        <v>59</v>
      </c>
      <c r="B12" t="s">
        <v>65</v>
      </c>
      <c r="C12">
        <v>4436</v>
      </c>
      <c r="D12">
        <v>2468</v>
      </c>
      <c r="E12">
        <v>0.56000000000000005</v>
      </c>
    </row>
    <row r="13" spans="1:5" x14ac:dyDescent="0.3">
      <c r="B13" t="s">
        <v>66</v>
      </c>
      <c r="C13">
        <v>5905</v>
      </c>
      <c r="D13">
        <v>3366</v>
      </c>
      <c r="E13">
        <v>0.56999999999999995</v>
      </c>
    </row>
    <row r="14" spans="1:5" x14ac:dyDescent="0.3">
      <c r="B14" t="s">
        <v>67</v>
      </c>
      <c r="C14">
        <v>4003</v>
      </c>
      <c r="D14">
        <v>2464</v>
      </c>
      <c r="E14">
        <v>0.62</v>
      </c>
    </row>
    <row r="15" spans="1:5" x14ac:dyDescent="0.3">
      <c r="B15" t="s">
        <v>68</v>
      </c>
      <c r="C15">
        <v>2974</v>
      </c>
      <c r="D15">
        <v>1873</v>
      </c>
      <c r="E15">
        <v>0.63</v>
      </c>
    </row>
    <row r="16" spans="1:5" x14ac:dyDescent="0.3">
      <c r="B16" t="s">
        <v>69</v>
      </c>
      <c r="C16">
        <v>3224</v>
      </c>
      <c r="D16">
        <v>2373</v>
      </c>
      <c r="E16">
        <v>0.74</v>
      </c>
    </row>
    <row r="17" spans="1:5" x14ac:dyDescent="0.3">
      <c r="B17" t="s">
        <v>70</v>
      </c>
      <c r="C17">
        <v>2447</v>
      </c>
      <c r="D17">
        <v>1740</v>
      </c>
      <c r="E17">
        <v>0.71</v>
      </c>
    </row>
    <row r="18" spans="1:5" x14ac:dyDescent="0.3">
      <c r="A18" t="s">
        <v>60</v>
      </c>
      <c r="B18" t="s">
        <v>65</v>
      </c>
      <c r="C18">
        <v>172</v>
      </c>
      <c r="D18">
        <v>59</v>
      </c>
      <c r="E18">
        <v>0.34</v>
      </c>
    </row>
    <row r="19" spans="1:5" x14ac:dyDescent="0.3">
      <c r="B19" t="s">
        <v>66</v>
      </c>
      <c r="C19">
        <v>756</v>
      </c>
      <c r="D19">
        <v>257</v>
      </c>
      <c r="E19">
        <v>0.34</v>
      </c>
    </row>
    <row r="20" spans="1:5" x14ac:dyDescent="0.3">
      <c r="B20" t="s">
        <v>67</v>
      </c>
      <c r="C20">
        <v>622</v>
      </c>
      <c r="D20">
        <v>306</v>
      </c>
      <c r="E20">
        <v>0.49</v>
      </c>
    </row>
    <row r="21" spans="1:5" x14ac:dyDescent="0.3">
      <c r="B21" t="s">
        <v>68</v>
      </c>
      <c r="C21">
        <v>587</v>
      </c>
      <c r="D21">
        <v>284</v>
      </c>
      <c r="E21">
        <v>0.48</v>
      </c>
    </row>
    <row r="22" spans="1:5" x14ac:dyDescent="0.3">
      <c r="B22" t="s">
        <v>69</v>
      </c>
      <c r="C22">
        <v>471</v>
      </c>
      <c r="D22">
        <v>166</v>
      </c>
      <c r="E22">
        <v>0.35</v>
      </c>
    </row>
    <row r="23" spans="1:5" x14ac:dyDescent="0.3">
      <c r="B23" t="s">
        <v>70</v>
      </c>
      <c r="C23">
        <v>1637</v>
      </c>
      <c r="D23">
        <v>846</v>
      </c>
      <c r="E23">
        <v>0.52</v>
      </c>
    </row>
    <row r="24" spans="1:5" x14ac:dyDescent="0.3">
      <c r="E24">
        <v>0.55000000000000004</v>
      </c>
    </row>
    <row r="26" spans="1:5" x14ac:dyDescent="0.3">
      <c r="A26" t="s">
        <v>50</v>
      </c>
    </row>
    <row r="28" spans="1:5" x14ac:dyDescent="0.3">
      <c r="A28" s="95" t="s">
        <v>14</v>
      </c>
    </row>
  </sheetData>
  <hyperlinks>
    <hyperlink ref="A28" location="'Innholdsside '!A1" display="Innhold" xr:uid="{D78DE693-A7CA-4E08-9A28-CFDC18706143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1EFE9-C04B-4129-8A45-9B626EC62055}">
  <dimension ref="A1:H18"/>
  <sheetViews>
    <sheetView showGridLines="0" workbookViewId="0"/>
  </sheetViews>
  <sheetFormatPr baseColWidth="10" defaultColWidth="11.109375" defaultRowHeight="14.4" x14ac:dyDescent="0.3"/>
  <cols>
    <col min="1" max="3" width="23.44140625" style="22" customWidth="1"/>
    <col min="4" max="4" width="29.5546875" style="22" bestFit="1" customWidth="1"/>
    <col min="5" max="5" width="27.44140625" style="22" bestFit="1" customWidth="1"/>
    <col min="6" max="16384" width="11.109375" style="22"/>
  </cols>
  <sheetData>
    <row r="1" spans="1:8" x14ac:dyDescent="0.3">
      <c r="A1" s="25" t="s">
        <v>26</v>
      </c>
      <c r="B1" s="25" t="s">
        <v>55</v>
      </c>
      <c r="C1" s="25"/>
    </row>
    <row r="4" spans="1:8" x14ac:dyDescent="0.3">
      <c r="B4" s="22" t="s">
        <v>27</v>
      </c>
      <c r="C4" s="22" t="s">
        <v>28</v>
      </c>
      <c r="D4" s="22" t="s">
        <v>29</v>
      </c>
      <c r="E4" s="22" t="s">
        <v>30</v>
      </c>
      <c r="F4" s="22" t="s">
        <v>29</v>
      </c>
    </row>
    <row r="5" spans="1:8" x14ac:dyDescent="0.3">
      <c r="A5" s="22" t="s">
        <v>3</v>
      </c>
      <c r="B5" s="26">
        <v>17321</v>
      </c>
      <c r="C5" s="26">
        <v>6423</v>
      </c>
      <c r="D5" s="49">
        <v>2107.6727671612493</v>
      </c>
      <c r="E5" s="26">
        <v>1537.5252695417789</v>
      </c>
    </row>
    <row r="6" spans="1:8" x14ac:dyDescent="0.3">
      <c r="A6" s="22" t="s">
        <v>31</v>
      </c>
      <c r="B6" s="26">
        <v>2389.6000000000004</v>
      </c>
      <c r="C6" s="49">
        <v>917.90000000000009</v>
      </c>
      <c r="D6" s="49">
        <v>2279.5865416806155</v>
      </c>
      <c r="E6" s="26">
        <v>1646.9538926681782</v>
      </c>
    </row>
    <row r="7" spans="1:8" x14ac:dyDescent="0.3">
      <c r="A7" s="22" t="s">
        <v>32</v>
      </c>
      <c r="B7" s="26">
        <v>4614.300000000002</v>
      </c>
      <c r="C7" s="49">
        <v>2265.5999999999995</v>
      </c>
      <c r="D7" s="49">
        <v>2098.1297271525468</v>
      </c>
      <c r="E7" s="26">
        <v>1407.2006860564832</v>
      </c>
    </row>
    <row r="8" spans="1:8" x14ac:dyDescent="0.3">
      <c r="A8" s="22" t="s">
        <v>33</v>
      </c>
      <c r="B8" s="26">
        <v>14646</v>
      </c>
      <c r="C8" s="26">
        <v>3348</v>
      </c>
      <c r="D8" s="49">
        <v>1660.3850880786563</v>
      </c>
      <c r="E8" s="26">
        <v>1351.4504834944983</v>
      </c>
    </row>
    <row r="9" spans="1:8" x14ac:dyDescent="0.3">
      <c r="B9" s="38">
        <f>SUM(B5:B8)</f>
        <v>38970.9</v>
      </c>
      <c r="C9" s="38">
        <f>SUM(C5:C8)</f>
        <v>12954.5</v>
      </c>
      <c r="D9" s="38"/>
      <c r="E9" s="38"/>
    </row>
    <row r="11" spans="1:8" x14ac:dyDescent="0.3">
      <c r="B11" s="38"/>
    </row>
    <row r="12" spans="1:8" x14ac:dyDescent="0.3">
      <c r="H12" s="8"/>
    </row>
    <row r="17" spans="1:6" x14ac:dyDescent="0.3">
      <c r="A17" s="23" t="s">
        <v>50</v>
      </c>
      <c r="B17" s="23"/>
      <c r="C17" s="23"/>
      <c r="D17" s="48"/>
      <c r="E17" s="48"/>
      <c r="F17" s="29"/>
    </row>
    <row r="18" spans="1:6" x14ac:dyDescent="0.3">
      <c r="A18" s="95" t="s">
        <v>14</v>
      </c>
      <c r="B18" s="24"/>
      <c r="C18" s="24"/>
      <c r="D18" s="48"/>
      <c r="E18" s="48"/>
      <c r="F18" s="29"/>
    </row>
  </sheetData>
  <hyperlinks>
    <hyperlink ref="A18" location="'Innholdsside '!A1" display="Innhold" xr:uid="{55F52EB7-1316-49D8-993F-58B05FAE66A7}"/>
  </hyperlink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DF80D-059D-4262-82B9-37C8FA88D066}">
  <dimension ref="A1:H16"/>
  <sheetViews>
    <sheetView showGridLines="0" workbookViewId="0"/>
  </sheetViews>
  <sheetFormatPr baseColWidth="10" defaultColWidth="11.44140625" defaultRowHeight="14.4" x14ac:dyDescent="0.3"/>
  <cols>
    <col min="1" max="1" width="20.5546875" customWidth="1"/>
    <col min="8" max="8" width="12" customWidth="1"/>
  </cols>
  <sheetData>
    <row r="1" spans="1:8" x14ac:dyDescent="0.3">
      <c r="A1" s="36" t="s">
        <v>34</v>
      </c>
      <c r="B1" s="36" t="s">
        <v>75</v>
      </c>
    </row>
    <row r="4" spans="1:8" x14ac:dyDescent="0.3">
      <c r="C4" t="s">
        <v>35</v>
      </c>
      <c r="D4" t="s">
        <v>36</v>
      </c>
    </row>
    <row r="5" spans="1:8" x14ac:dyDescent="0.3">
      <c r="A5" t="s">
        <v>3</v>
      </c>
      <c r="B5" t="s">
        <v>37</v>
      </c>
      <c r="C5" s="2">
        <v>-17321</v>
      </c>
      <c r="D5" s="2">
        <v>27122</v>
      </c>
      <c r="F5" s="2">
        <f>-(C5)</f>
        <v>17321</v>
      </c>
      <c r="G5" s="2">
        <f>D5</f>
        <v>27122</v>
      </c>
      <c r="H5" s="40">
        <f>F5/G5*100</f>
        <v>63.863284418553199</v>
      </c>
    </row>
    <row r="6" spans="1:8" x14ac:dyDescent="0.3">
      <c r="B6" t="s">
        <v>38</v>
      </c>
      <c r="C6" s="2">
        <v>-6423</v>
      </c>
      <c r="D6" s="2">
        <v>12460</v>
      </c>
      <c r="F6" s="2">
        <f t="shared" ref="F6:F10" si="0">-(C6)</f>
        <v>6423</v>
      </c>
      <c r="G6" s="2">
        <f t="shared" ref="G6:G10" si="1">D6</f>
        <v>12460</v>
      </c>
      <c r="H6" s="40">
        <f t="shared" ref="H6:H10" si="2">F6/G6*100</f>
        <v>51.548956661316211</v>
      </c>
    </row>
    <row r="7" spans="1:8" x14ac:dyDescent="0.3">
      <c r="A7" t="s">
        <v>39</v>
      </c>
      <c r="B7" t="s">
        <v>37</v>
      </c>
      <c r="C7" s="2">
        <v>-7004</v>
      </c>
      <c r="D7" s="2">
        <v>9064</v>
      </c>
      <c r="F7" s="2">
        <f t="shared" si="0"/>
        <v>7004</v>
      </c>
      <c r="G7" s="2">
        <f t="shared" si="1"/>
        <v>9064</v>
      </c>
      <c r="H7" s="40">
        <f t="shared" si="2"/>
        <v>77.272727272727266</v>
      </c>
    </row>
    <row r="8" spans="1:8" x14ac:dyDescent="0.3">
      <c r="B8" t="s">
        <v>38</v>
      </c>
      <c r="C8" s="2">
        <v>-3184</v>
      </c>
      <c r="D8" s="2">
        <v>4959</v>
      </c>
      <c r="F8" s="2">
        <f t="shared" si="0"/>
        <v>3184</v>
      </c>
      <c r="G8" s="2">
        <f t="shared" si="1"/>
        <v>4959</v>
      </c>
      <c r="H8" s="40">
        <f t="shared" si="2"/>
        <v>64.206493244605767</v>
      </c>
    </row>
    <row r="9" spans="1:8" x14ac:dyDescent="0.3">
      <c r="A9" t="s">
        <v>93</v>
      </c>
      <c r="B9" t="s">
        <v>37</v>
      </c>
      <c r="C9" s="2">
        <v>-14646</v>
      </c>
      <c r="D9" s="2">
        <v>30715</v>
      </c>
      <c r="F9" s="2">
        <f t="shared" si="0"/>
        <v>14646</v>
      </c>
      <c r="G9" s="2">
        <f t="shared" si="1"/>
        <v>30715</v>
      </c>
      <c r="H9" s="40">
        <f t="shared" si="2"/>
        <v>47.683542243203647</v>
      </c>
    </row>
    <row r="10" spans="1:8" x14ac:dyDescent="0.3">
      <c r="B10" t="s">
        <v>38</v>
      </c>
      <c r="C10" s="2">
        <v>-3348</v>
      </c>
      <c r="D10" s="2">
        <v>9924</v>
      </c>
      <c r="F10" s="2">
        <f t="shared" si="0"/>
        <v>3348</v>
      </c>
      <c r="G10" s="2">
        <f t="shared" si="1"/>
        <v>9924</v>
      </c>
      <c r="H10" s="40">
        <f t="shared" si="2"/>
        <v>33.736396614268436</v>
      </c>
    </row>
    <row r="14" spans="1:8" x14ac:dyDescent="0.3">
      <c r="A14" t="s">
        <v>50</v>
      </c>
    </row>
    <row r="16" spans="1:8" x14ac:dyDescent="0.3">
      <c r="A16" s="95" t="s">
        <v>14</v>
      </c>
    </row>
  </sheetData>
  <hyperlinks>
    <hyperlink ref="A16" location="'Innholdsside '!A1" display="Innhold" xr:uid="{AB42C722-B34E-4AAD-9239-F65295F07FC3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797681BE48184982EEFE47675BD1E3" ma:contentTypeVersion="13" ma:contentTypeDescription="Create a new document." ma:contentTypeScope="" ma:versionID="61b9bc44fc6a1097258e4b025d191e57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23b518e566e35dfa0d8adf9fdb7269bc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5D9543-14AA-49FD-AF69-BCB1AE50A0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f8c99b-f2b5-46dc-87de-a4b4c4476c4c"/>
    <ds:schemaRef ds:uri="3f99d5c4-b9f2-49ea-be39-e160b64a2a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40301B-8714-42DA-9FCE-4C55DE5C0E80}">
  <ds:schemaRefs>
    <ds:schemaRef ds:uri="http://purl.org/dc/terms/"/>
    <ds:schemaRef ds:uri="3f99d5c4-b9f2-49ea-be39-e160b64a2a8f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54f8c99b-f2b5-46dc-87de-a4b4c4476c4c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74A17A4-85C8-46C4-82D1-7E0D074AE7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64</vt:i4>
      </vt:variant>
    </vt:vector>
  </HeadingPairs>
  <TitlesOfParts>
    <vt:vector size="64" baseType="lpstr">
      <vt:lpstr>Innholdsside </vt:lpstr>
      <vt:lpstr>Signatur</vt:lpstr>
      <vt:lpstr>F 3.1a</vt:lpstr>
      <vt:lpstr>T 3.1a</vt:lpstr>
      <vt:lpstr>F 3.1b</vt:lpstr>
      <vt:lpstr>F 3.1c</vt:lpstr>
      <vt:lpstr>F 3.1.d</vt:lpstr>
      <vt:lpstr>F 3.1e</vt:lpstr>
      <vt:lpstr>F. 3.1f</vt:lpstr>
      <vt:lpstr>F 3.1g</vt:lpstr>
      <vt:lpstr>F 3.1h</vt:lpstr>
      <vt:lpstr>F 3.1i</vt:lpstr>
      <vt:lpstr>F 3.1j</vt:lpstr>
      <vt:lpstr>F 3.1k</vt:lpstr>
      <vt:lpstr>F 3.2a</vt:lpstr>
      <vt:lpstr>F 3.2b</vt:lpstr>
      <vt:lpstr>F 3.2c</vt:lpstr>
      <vt:lpstr>F 3.2d</vt:lpstr>
      <vt:lpstr>F 3.2e</vt:lpstr>
      <vt:lpstr>F. 3.2f</vt:lpstr>
      <vt:lpstr>F 3.2g</vt:lpstr>
      <vt:lpstr>F 3.2h</vt:lpstr>
      <vt:lpstr>F 3.2i</vt:lpstr>
      <vt:lpstr>F 3.2j</vt:lpstr>
      <vt:lpstr>F 3.2k</vt:lpstr>
      <vt:lpstr>T 3.2a</vt:lpstr>
      <vt:lpstr>F 3.2l</vt:lpstr>
      <vt:lpstr>F 3.2m</vt:lpstr>
      <vt:lpstr>F 3.2n</vt:lpstr>
      <vt:lpstr>F 3.3a</vt:lpstr>
      <vt:lpstr>F 3.3b</vt:lpstr>
      <vt:lpstr>F 3.3c</vt:lpstr>
      <vt:lpstr>F 3.3d</vt:lpstr>
      <vt:lpstr>F 3.3e</vt:lpstr>
      <vt:lpstr>F 3.3f</vt:lpstr>
      <vt:lpstr>F 3.3g</vt:lpstr>
      <vt:lpstr>F 3.3h</vt:lpstr>
      <vt:lpstr>F 3.3i</vt:lpstr>
      <vt:lpstr>F 3.3j</vt:lpstr>
      <vt:lpstr>F 3.3k</vt:lpstr>
      <vt:lpstr>F 3.3l</vt:lpstr>
      <vt:lpstr>Figur 3.3m</vt:lpstr>
      <vt:lpstr>Figur 3.3n</vt:lpstr>
      <vt:lpstr>Tabell 3.3a</vt:lpstr>
      <vt:lpstr>Figur 3.3o</vt:lpstr>
      <vt:lpstr>Figur 3.3p</vt:lpstr>
      <vt:lpstr>Figur 3.3q</vt:lpstr>
      <vt:lpstr>Figur 3.3r</vt:lpstr>
      <vt:lpstr>Figur 3.3s</vt:lpstr>
      <vt:lpstr>Figur 3.3t</vt:lpstr>
      <vt:lpstr>Figur_nivå</vt:lpstr>
      <vt:lpstr>F 3.4a</vt:lpstr>
      <vt:lpstr>F 3.4b</vt:lpstr>
      <vt:lpstr>F 3.4c</vt:lpstr>
      <vt:lpstr>F 3.4d</vt:lpstr>
      <vt:lpstr>T 3.4a</vt:lpstr>
      <vt:lpstr>T 3.4b</vt:lpstr>
      <vt:lpstr>F 3.4e</vt:lpstr>
      <vt:lpstr>F 3.4f</vt:lpstr>
      <vt:lpstr>F 3.4g</vt:lpstr>
      <vt:lpstr>F 3.4h</vt:lpstr>
      <vt:lpstr>F 3.4i</vt:lpstr>
      <vt:lpstr>F 3.4j</vt:lpstr>
      <vt:lpstr>F 3.4k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Wendt, Kaja Kathrine</dc:creator>
  <cp:keywords/>
  <dc:description/>
  <cp:lastModifiedBy>Aleksander Njøs</cp:lastModifiedBy>
  <cp:revision/>
  <dcterms:created xsi:type="dcterms:W3CDTF">2022-05-08T13:38:29Z</dcterms:created>
  <dcterms:modified xsi:type="dcterms:W3CDTF">2023-11-30T07:25:17Z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0x0101002B797681BE48184982EEFE47675BD1E3</vt:lpwstr>
  </property>
  <property fmtid="{D5CDD505-2E9C-101B-9397-08002B2CF9AE}" pid="3" name="MSIP_Label_c57cc846-0bc0-43b9-8353-a5d3a5c07e06_Enabled">
    <vt:lpwstr>true</vt:lpwstr>
  </property>
  <property fmtid="{D5CDD505-2E9C-101B-9397-08002B2CF9AE}" pid="4" name="MSIP_Label_c57cc846-0bc0-43b9-8353-a5d3a5c07e06_SetDate">
    <vt:lpwstr>2023-09-15T10:39:48Z</vt:lpwstr>
  </property>
  <property fmtid="{D5CDD505-2E9C-101B-9397-08002B2CF9AE}" pid="5" name="MSIP_Label_c57cc846-0bc0-43b9-8353-a5d3a5c07e06_Method">
    <vt:lpwstr>Privileged</vt:lpwstr>
  </property>
  <property fmtid="{D5CDD505-2E9C-101B-9397-08002B2CF9AE}" pid="6" name="MSIP_Label_c57cc846-0bc0-43b9-8353-a5d3a5c07e06_Name">
    <vt:lpwstr>c57cc846-0bc0-43b9-8353-a5d3a5c07e06</vt:lpwstr>
  </property>
  <property fmtid="{D5CDD505-2E9C-101B-9397-08002B2CF9AE}" pid="7" name="MSIP_Label_c57cc846-0bc0-43b9-8353-a5d3a5c07e06_SiteId">
    <vt:lpwstr>a9b13882-99a6-4b28-9368-b64c69bf0256</vt:lpwstr>
  </property>
  <property fmtid="{D5CDD505-2E9C-101B-9397-08002B2CF9AE}" pid="8" name="MSIP_Label_c57cc846-0bc0-43b9-8353-a5d3a5c07e06_ActionId">
    <vt:lpwstr>0f531dd7-6c58-4346-9498-9da407f58833</vt:lpwstr>
  </property>
  <property fmtid="{D5CDD505-2E9C-101B-9397-08002B2CF9AE}" pid="9" name="MSIP_Label_c57cc846-0bc0-43b9-8353-a5d3a5c07e06_ContentBits">
    <vt:lpwstr>0</vt:lpwstr>
  </property>
</Properties>
</file>