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ible\Work Folders\Documents\Indikatorrapporten\Figurer og tabeller 2022\Tabell- og figuroversikt (ferdig eller nyeste)\"/>
    </mc:Choice>
  </mc:AlternateContent>
  <xr:revisionPtr revIDLastSave="0" documentId="13_ncr:1_{CE243BE4-D0E8-495E-AF6B-A276AA716051}" xr6:coauthVersionLast="47" xr6:coauthVersionMax="47" xr10:uidLastSave="{00000000-0000-0000-0000-000000000000}"/>
  <bookViews>
    <workbookView xWindow="-28668" yWindow="-1392" windowWidth="23040" windowHeight="12156" xr2:uid="{6A881A58-CCD5-4CEA-9524-D92AB24778E1}"/>
  </bookViews>
  <sheets>
    <sheet name="Innholdsside " sheetId="62" r:id="rId1"/>
    <sheet name="Signaturfigur kap 3" sheetId="2" r:id="rId2"/>
    <sheet name="Figur 3.1a" sheetId="3" r:id="rId3"/>
    <sheet name="Tabell 3.1a" sheetId="4" r:id="rId4"/>
    <sheet name="Figur 3.1b" sheetId="5" r:id="rId5"/>
    <sheet name="Figur 3.1c" sheetId="6" r:id="rId6"/>
    <sheet name="Figur 3.1.d" sheetId="7" r:id="rId7"/>
    <sheet name="Figur 3.1e" sheetId="8" r:id="rId8"/>
    <sheet name="Figur 3.1f" sheetId="9" r:id="rId9"/>
    <sheet name="Figur 3.1g" sheetId="10" r:id="rId10"/>
    <sheet name="Figur 3.1h" sheetId="11" r:id="rId11"/>
    <sheet name="Figur 3.1i" sheetId="12" r:id="rId12"/>
    <sheet name="Figur 3.2a" sheetId="23" r:id="rId13"/>
    <sheet name="Figur 3.2b" sheetId="24" r:id="rId14"/>
    <sheet name="Figur 3.2c" sheetId="25" r:id="rId15"/>
    <sheet name="Figur 3.2d" sheetId="26" r:id="rId16"/>
    <sheet name="Figur 3.2e" sheetId="28" r:id="rId17"/>
    <sheet name="Figur 3.2f" sheetId="29" r:id="rId18"/>
    <sheet name="Figur 3.3a" sheetId="35" r:id="rId19"/>
    <sheet name="Figur 3.3b" sheetId="36" r:id="rId20"/>
    <sheet name="Figur 3.3c" sheetId="37" r:id="rId21"/>
    <sheet name="Figur 3.3d " sheetId="52" r:id="rId22"/>
    <sheet name="Figur 3.3e" sheetId="31" r:id="rId23"/>
    <sheet name="Figur 3.3f" sheetId="38" r:id="rId24"/>
    <sheet name="Figur 3.3g" sheetId="33" r:id="rId25"/>
    <sheet name="Tabell 3.3a" sheetId="34" r:id="rId26"/>
    <sheet name="Figur 3.3h" sheetId="53" r:id="rId27"/>
    <sheet name="Figur 3.3i" sheetId="54" r:id="rId28"/>
    <sheet name="Figur 3.3j" sheetId="47" r:id="rId29"/>
    <sheet name="Figur 3.3k" sheetId="56" r:id="rId30"/>
    <sheet name="Figur 3.3l" sheetId="49" r:id="rId31"/>
    <sheet name="Tabell 3.3b" sheetId="50" r:id="rId32"/>
    <sheet name="Figur 3.3m" sheetId="51" r:id="rId33"/>
    <sheet name="Figur 3.3n" sheetId="57" r:id="rId34"/>
    <sheet name="Figur 3.3o" sheetId="58" r:id="rId35"/>
    <sheet name="Figur 3.4a" sheetId="13" r:id="rId36"/>
    <sheet name="Figur 3.4b" sheetId="14" r:id="rId37"/>
    <sheet name="Figur 3.4c" sheetId="15" r:id="rId38"/>
    <sheet name="Figur 3.4d" sheetId="16" r:id="rId39"/>
    <sheet name="Tabell 3.4a" sheetId="17" r:id="rId40"/>
    <sheet name="Figur 3.4e" sheetId="18" r:id="rId41"/>
    <sheet name="Figur 3.4f" sheetId="19" r:id="rId42"/>
    <sheet name="Tabell 3.4b" sheetId="20" r:id="rId43"/>
    <sheet name="Tabell 3.4c" sheetId="21" r:id="rId44"/>
    <sheet name="Figur 3.5a" sheetId="39" r:id="rId45"/>
    <sheet name="Figur 3.5b" sheetId="40" r:id="rId46"/>
    <sheet name="Figur 3.5c" sheetId="41" r:id="rId47"/>
    <sheet name="Figur 3.5d" sheetId="59" r:id="rId48"/>
    <sheet name="Figur 3.5e" sheetId="60" r:id="rId49"/>
  </sheets>
  <definedNames>
    <definedName name="__123Graph_A" hidden="1">#REF!</definedName>
    <definedName name="__123Graph_ABERLGRAP" hidden="1">#REF!</definedName>
    <definedName name="__123Graph_ACATCH1" hidden="1">#REF!</definedName>
    <definedName name="__123Graph_ACONVERG1" hidden="1">#REF!</definedName>
    <definedName name="__123Graph_AECTOT"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PERIB"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UTRECHT" hidden="1">#REF!</definedName>
    <definedName name="__123Graph_B" hidden="1">#REF!</definedName>
    <definedName name="__123Graph_BBERLGRAP" hidden="1">#REF!</definedName>
    <definedName name="__123Graph_BCATCH1" hidden="1">#REF!</definedName>
    <definedName name="__123Graph_BCONVERG1" hidden="1">#REF!</definedName>
    <definedName name="__123Graph_BECTOT" hidden="1">#REF!</definedName>
    <definedName name="__123Graph_BGRAPH2" hidden="1">#REF!</definedName>
    <definedName name="__123Graph_BGRAPH41" hidden="1">#REF!</definedName>
    <definedName name="__123Graph_BPERIB" hidden="1">#REF!</definedName>
    <definedName name="__123Graph_BPRODABSC" hidden="1">#REF!</definedName>
    <definedName name="__123Graph_BPRODABSD" hidden="1">#REF!</definedName>
    <definedName name="__123Graph_C" hidden="1">#REF!</definedName>
    <definedName name="__123Graph_CBERLGRAP" hidden="1">#REF!</definedName>
    <definedName name="__123Graph_CCATCH1" hidden="1">#REF!</definedName>
    <definedName name="__123Graph_CCONVERG1" hidden="1">#REF!</definedName>
    <definedName name="__123Graph_CECTOT" hidden="1">#REF!</definedName>
    <definedName name="__123Graph_CGRAPH41" hidden="1">#REF!</definedName>
    <definedName name="__123Graph_CGRAPH44"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UTRECHT" hidden="1">#REF!</definedName>
    <definedName name="__123Graph_D" hidden="1">#REF!</definedName>
    <definedName name="__123Graph_DBERLGRAP" hidden="1">#REF!</definedName>
    <definedName name="__123Graph_DCATCH1" hidden="1">#REF!</definedName>
    <definedName name="__123Graph_DCONVERG1" hidden="1">#REF!</definedName>
    <definedName name="__123Graph_DECTOT"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UTRECHT" hidden="1">#REF!</definedName>
    <definedName name="__123Graph_E" hidden="1">#REF!</definedName>
    <definedName name="__123Graph_EBERLGRAP" hidden="1">#REF!</definedName>
    <definedName name="__123Graph_ECATCH1" hidden="1">#REF!</definedName>
    <definedName name="__123Graph_ECONVERG1" hidden="1">#REF!</definedName>
    <definedName name="__123Graph_EECTOT" hidden="1">#REF!</definedName>
    <definedName name="__123Graph_EGRAPH41" hidden="1">#REF!</definedName>
    <definedName name="__123Graph_EPERIA" hidden="1">#REF!</definedName>
    <definedName name="__123Graph_EPRODABSC" hidden="1">#REF!</definedName>
    <definedName name="__123Graph_FBERLGRAP" hidden="1">#REF!</definedName>
    <definedName name="__123Graph_FGRAPH41" hidden="1">#REF!</definedName>
    <definedName name="__123Graph_FPRODABSC" hidden="1">#REF!</definedName>
    <definedName name="__123Graph_X" hidden="1">#REF!</definedName>
    <definedName name="__123Graph_XECTOT" hidden="1">#REF!</definedName>
    <definedName name="_xlnm._FilterDatabase" localSheetId="19" hidden="1">'Figur 3.3b'!$A$4:$E$19</definedName>
    <definedName name="_xlnm._FilterDatabase" localSheetId="23" hidden="1">'Figur 3.3f'!$A$3:$B$18</definedName>
    <definedName name="_Order1" hidden="1">0</definedName>
    <definedName name="_Regression_Out" hidden="1">#REF!</definedName>
    <definedName name="_Regression_X" hidden="1">#REF!</definedName>
    <definedName name="_Regression_Y" hidden="1">#REF!</definedName>
    <definedName name="FIG2wp1" hidden="1">#REF!</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3" hidden="1">{"_R22_General",#N/A,TRUE,"R22_General";"_R22_Questions",#N/A,TRUE,"R22_Questions";"ColA_R22",#N/A,TRUE,"R2295";"_R22_Tables",#N/A,TRUE,"R2295"}</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23"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58" l="1"/>
  <c r="D36" i="58"/>
  <c r="E36" i="58"/>
  <c r="F36" i="58"/>
  <c r="G36" i="58"/>
  <c r="H36" i="58"/>
  <c r="I36" i="58"/>
  <c r="J36" i="58"/>
  <c r="K36" i="58"/>
  <c r="L36" i="58"/>
  <c r="M36" i="58"/>
  <c r="B36" i="58"/>
  <c r="N24" i="58"/>
  <c r="N23" i="58"/>
  <c r="N22" i="58"/>
  <c r="N21" i="58"/>
  <c r="N20" i="58"/>
  <c r="N19" i="58"/>
  <c r="N18" i="58"/>
  <c r="N17" i="58"/>
  <c r="N16" i="58"/>
  <c r="N15" i="58"/>
  <c r="N14" i="58"/>
  <c r="N13" i="58"/>
  <c r="N12" i="58"/>
  <c r="N11" i="58"/>
  <c r="N10" i="58"/>
  <c r="N9" i="58"/>
  <c r="N8" i="58"/>
  <c r="N7" i="58"/>
  <c r="N6" i="58"/>
  <c r="F53" i="57"/>
  <c r="F52" i="57"/>
  <c r="F51" i="57"/>
  <c r="F50" i="57"/>
  <c r="F48" i="57"/>
  <c r="F47" i="57"/>
  <c r="F46" i="57"/>
  <c r="F45" i="57"/>
  <c r="F44" i="57"/>
  <c r="F43" i="57"/>
  <c r="F42" i="57"/>
  <c r="F40" i="57"/>
  <c r="F39" i="57"/>
  <c r="F38" i="57"/>
  <c r="F37" i="57"/>
  <c r="F36" i="57"/>
  <c r="F35" i="57"/>
  <c r="F34" i="57"/>
  <c r="F33" i="57"/>
  <c r="F32" i="57"/>
  <c r="F30" i="57"/>
  <c r="F29" i="57"/>
  <c r="F28" i="57"/>
  <c r="F27" i="57"/>
  <c r="F26" i="57"/>
  <c r="F24" i="57"/>
  <c r="F23" i="57"/>
  <c r="F22" i="57"/>
  <c r="F21" i="57"/>
  <c r="F20" i="57"/>
  <c r="F19" i="57"/>
  <c r="F18" i="57"/>
  <c r="F17" i="57"/>
  <c r="F16" i="57"/>
  <c r="F15" i="57"/>
  <c r="F14" i="57"/>
  <c r="F13" i="57"/>
  <c r="F12" i="57"/>
  <c r="F11" i="57"/>
  <c r="F10" i="57"/>
  <c r="F9" i="57"/>
  <c r="F8" i="57"/>
  <c r="F7" i="57"/>
  <c r="F6" i="57"/>
  <c r="F5" i="57"/>
  <c r="F4" i="57"/>
  <c r="T4" i="56"/>
  <c r="V4" i="56"/>
  <c r="T5" i="56"/>
  <c r="V5" i="56"/>
  <c r="T6" i="56"/>
  <c r="T20" i="56" s="1"/>
  <c r="V6" i="56"/>
  <c r="T7" i="56"/>
  <c r="V7" i="56"/>
  <c r="T8" i="56"/>
  <c r="V8" i="56"/>
  <c r="T9" i="56"/>
  <c r="V9" i="56"/>
  <c r="T10" i="56"/>
  <c r="V10" i="56"/>
  <c r="T11" i="56"/>
  <c r="V11" i="56"/>
  <c r="T12" i="56"/>
  <c r="V12" i="56"/>
  <c r="T13" i="56"/>
  <c r="V13" i="56"/>
  <c r="T14" i="56"/>
  <c r="V14" i="56"/>
  <c r="T15" i="56"/>
  <c r="V15" i="56"/>
  <c r="T16" i="56"/>
  <c r="V16" i="56"/>
  <c r="T17" i="56"/>
  <c r="V17" i="56"/>
  <c r="T18" i="56"/>
  <c r="V18" i="56"/>
  <c r="T19" i="56"/>
  <c r="V19" i="56"/>
  <c r="I35" i="54" l="1"/>
  <c r="H35" i="54"/>
  <c r="G35" i="54"/>
  <c r="F35" i="54"/>
  <c r="E35" i="54"/>
  <c r="D35" i="54"/>
  <c r="C35" i="54"/>
  <c r="I34" i="54"/>
  <c r="H34" i="54"/>
  <c r="G34" i="54"/>
  <c r="F34" i="54"/>
  <c r="E34" i="54"/>
  <c r="D34" i="54"/>
  <c r="C34" i="54"/>
  <c r="I33" i="54"/>
  <c r="H33" i="54"/>
  <c r="G33" i="54"/>
  <c r="F33" i="54"/>
  <c r="E33" i="54"/>
  <c r="D33" i="54"/>
  <c r="C33" i="54"/>
  <c r="B35" i="54" l="1"/>
  <c r="B34" i="54"/>
  <c r="B33" i="54"/>
  <c r="D26" i="51" l="1"/>
  <c r="D25" i="51"/>
  <c r="D24" i="51"/>
  <c r="B21" i="49"/>
  <c r="D7" i="49"/>
  <c r="D6" i="49"/>
  <c r="D5" i="49"/>
  <c r="D4" i="49"/>
  <c r="G34" i="47"/>
  <c r="G33" i="47" s="1"/>
  <c r="F34" i="47"/>
  <c r="F33" i="47" s="1"/>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J11" i="37" l="1"/>
  <c r="K11" i="37" s="1"/>
  <c r="G11" i="37"/>
  <c r="H11" i="37" s="1"/>
  <c r="D11" i="37"/>
  <c r="E11" i="37" s="1"/>
  <c r="J10" i="37"/>
  <c r="K10" i="37" s="1"/>
  <c r="G10" i="37"/>
  <c r="H10" i="37" s="1"/>
  <c r="D10" i="37"/>
  <c r="E10" i="37" s="1"/>
  <c r="J9" i="37"/>
  <c r="K9" i="37" s="1"/>
  <c r="G9" i="37"/>
  <c r="H9" i="37" s="1"/>
  <c r="D9" i="37"/>
  <c r="E9" i="37" s="1"/>
  <c r="J8" i="37"/>
  <c r="K8" i="37" s="1"/>
  <c r="G8" i="37"/>
  <c r="H8" i="37" s="1"/>
  <c r="D8" i="37"/>
  <c r="E8" i="37" s="1"/>
  <c r="J7" i="37"/>
  <c r="K7" i="37" s="1"/>
  <c r="G7" i="37"/>
  <c r="H7" i="37" s="1"/>
  <c r="D7" i="37"/>
  <c r="E7" i="37" s="1"/>
  <c r="J6" i="37"/>
  <c r="K6" i="37" s="1"/>
  <c r="G6" i="37"/>
  <c r="H6" i="37" s="1"/>
  <c r="D6" i="37"/>
  <c r="E6" i="37" s="1"/>
  <c r="J5" i="37"/>
  <c r="K5" i="37" s="1"/>
  <c r="G5" i="37"/>
  <c r="H5" i="37" s="1"/>
  <c r="D5" i="37"/>
  <c r="E5" i="37" s="1"/>
  <c r="E24" i="36"/>
  <c r="E20" i="36"/>
  <c r="E23" i="36" s="1"/>
  <c r="H5" i="9" l="1"/>
  <c r="F78" i="28" l="1"/>
  <c r="E78" i="28"/>
  <c r="D78" i="28"/>
  <c r="C78" i="28"/>
  <c r="B78" i="28"/>
  <c r="G53" i="28"/>
  <c r="F53" i="28"/>
  <c r="E53" i="28"/>
  <c r="D53" i="28"/>
  <c r="C53" i="28"/>
  <c r="B53" i="28"/>
  <c r="T17" i="26"/>
  <c r="T16" i="26"/>
  <c r="T15" i="26"/>
  <c r="T14" i="26"/>
  <c r="T13" i="26"/>
  <c r="T12" i="26"/>
  <c r="M12" i="26"/>
  <c r="T11" i="26"/>
  <c r="M11" i="26"/>
  <c r="T10" i="26"/>
  <c r="M10" i="26"/>
  <c r="T9" i="26"/>
  <c r="M9" i="26"/>
  <c r="T8" i="26"/>
  <c r="M8" i="26"/>
  <c r="T7" i="26"/>
  <c r="M7" i="26"/>
  <c r="T6" i="26"/>
  <c r="M6" i="26"/>
  <c r="M5" i="26"/>
  <c r="S3" i="26"/>
  <c r="T3" i="26" s="1"/>
  <c r="R3" i="26"/>
  <c r="Q3" i="26"/>
  <c r="L14" i="25"/>
  <c r="K14" i="25"/>
  <c r="J14" i="25"/>
  <c r="I14" i="25"/>
  <c r="H14" i="25"/>
  <c r="G14" i="25"/>
  <c r="F14" i="25"/>
  <c r="E14" i="25"/>
  <c r="D14" i="25"/>
  <c r="C14" i="25"/>
  <c r="M13" i="25"/>
  <c r="L12" i="25"/>
  <c r="K12" i="25"/>
  <c r="J12" i="25"/>
  <c r="I12" i="25"/>
  <c r="H12" i="25"/>
  <c r="G12" i="25"/>
  <c r="F12" i="25"/>
  <c r="E12" i="25"/>
  <c r="D12" i="25"/>
  <c r="C12" i="25"/>
  <c r="M11" i="25"/>
  <c r="M10" i="25"/>
  <c r="M9" i="25"/>
  <c r="M8" i="25"/>
  <c r="M7" i="25"/>
  <c r="M6" i="25"/>
  <c r="M5" i="25"/>
  <c r="M4" i="25"/>
  <c r="G15" i="24"/>
  <c r="F15" i="24"/>
  <c r="E15" i="24"/>
  <c r="D15" i="24"/>
  <c r="C15" i="24"/>
  <c r="B15" i="24"/>
  <c r="F14" i="23"/>
  <c r="E14" i="23"/>
  <c r="F13" i="23"/>
  <c r="E13" i="23"/>
  <c r="F12" i="23"/>
  <c r="E12" i="23"/>
  <c r="F11" i="23"/>
  <c r="E11" i="23"/>
  <c r="F10" i="23"/>
  <c r="E10" i="23"/>
  <c r="F9" i="23"/>
  <c r="E9" i="23"/>
  <c r="F8" i="23"/>
  <c r="E8" i="23"/>
  <c r="F7" i="23"/>
  <c r="E7" i="23"/>
  <c r="F6" i="23"/>
  <c r="E6" i="23"/>
  <c r="F5" i="23"/>
  <c r="E5" i="23"/>
  <c r="C7" i="4" l="1"/>
  <c r="D7" i="4"/>
  <c r="E7" i="4"/>
  <c r="F7" i="4"/>
  <c r="G7" i="4"/>
  <c r="H7" i="4"/>
  <c r="I7" i="4"/>
  <c r="B7" i="4"/>
  <c r="C22" i="12" l="1"/>
  <c r="B22" i="12"/>
  <c r="C12" i="12"/>
  <c r="B12" i="12"/>
  <c r="D8" i="11"/>
  <c r="E8" i="11" s="1"/>
  <c r="C8" i="11"/>
  <c r="B8" i="11"/>
  <c r="E7" i="11"/>
  <c r="E6" i="11"/>
  <c r="E5" i="11"/>
  <c r="E4" i="11"/>
  <c r="H10" i="9"/>
  <c r="H9" i="9"/>
  <c r="H8" i="9"/>
  <c r="H7" i="9"/>
  <c r="H6" i="9"/>
  <c r="E9" i="8"/>
  <c r="D9" i="8"/>
  <c r="C9" i="8"/>
  <c r="B9" i="8"/>
  <c r="D9" i="7"/>
  <c r="D8" i="7"/>
  <c r="D7" i="7"/>
  <c r="D6" i="7"/>
  <c r="D5" i="7"/>
  <c r="D4" i="7"/>
  <c r="E28" i="3"/>
  <c r="D28" i="3"/>
  <c r="C6" i="3" s="1"/>
  <c r="C28" i="3"/>
  <c r="B28" i="3"/>
  <c r="E27" i="3"/>
  <c r="E26" i="3"/>
  <c r="C7" i="3"/>
  <c r="B7" i="3"/>
  <c r="E7" i="3" s="1"/>
  <c r="B6" i="3"/>
  <c r="C5" i="3"/>
  <c r="B5" i="3"/>
  <c r="E5" i="3" s="1"/>
  <c r="C4" i="3"/>
  <c r="B4" i="3"/>
  <c r="B8" i="3" s="1"/>
  <c r="M39" i="2"/>
  <c r="K39" i="2"/>
  <c r="J39" i="2"/>
  <c r="I39" i="2"/>
  <c r="H39" i="2"/>
  <c r="E39" i="2"/>
  <c r="D39" i="2"/>
  <c r="C39" i="2"/>
  <c r="B39" i="2"/>
  <c r="N38" i="2"/>
  <c r="L38" i="2"/>
  <c r="E38" i="2"/>
  <c r="F38" i="2" s="1"/>
  <c r="N37" i="2"/>
  <c r="L37" i="2"/>
  <c r="E37" i="2"/>
  <c r="F37" i="2" s="1"/>
  <c r="N36" i="2"/>
  <c r="L36" i="2"/>
  <c r="E36" i="2"/>
  <c r="F36" i="2" s="1"/>
  <c r="N35" i="2"/>
  <c r="L35" i="2"/>
  <c r="E35" i="2"/>
  <c r="F35" i="2" s="1"/>
  <c r="N34" i="2"/>
  <c r="L34" i="2"/>
  <c r="E34" i="2"/>
  <c r="F34" i="2" s="1"/>
  <c r="N33" i="2"/>
  <c r="L33" i="2"/>
  <c r="E33" i="2"/>
  <c r="F33" i="2" s="1"/>
  <c r="N32" i="2"/>
  <c r="L32" i="2"/>
  <c r="E32" i="2"/>
  <c r="F32" i="2" s="1"/>
  <c r="N31" i="2"/>
  <c r="L31" i="2"/>
  <c r="E31" i="2"/>
  <c r="F31" i="2" s="1"/>
  <c r="N30" i="2"/>
  <c r="L30" i="2"/>
  <c r="E30" i="2"/>
  <c r="F30" i="2" s="1"/>
  <c r="N29" i="2"/>
  <c r="L29" i="2"/>
  <c r="E29" i="2"/>
  <c r="F29" i="2" s="1"/>
  <c r="N28" i="2"/>
  <c r="L28" i="2"/>
  <c r="E28" i="2"/>
  <c r="F28" i="2" s="1"/>
  <c r="N27" i="2"/>
  <c r="L27" i="2"/>
  <c r="E27" i="2"/>
  <c r="F27" i="2" s="1"/>
  <c r="N26" i="2"/>
  <c r="L26" i="2"/>
  <c r="E26" i="2"/>
  <c r="F26" i="2" s="1"/>
  <c r="N25" i="2"/>
  <c r="L25" i="2"/>
  <c r="E25" i="2"/>
  <c r="F25" i="2" s="1"/>
  <c r="N24" i="2"/>
  <c r="L24" i="2"/>
  <c r="E24" i="2"/>
  <c r="F24" i="2" s="1"/>
  <c r="N23" i="2"/>
  <c r="L23" i="2"/>
  <c r="E23" i="2"/>
  <c r="F23" i="2" s="1"/>
  <c r="N22" i="2"/>
  <c r="L22" i="2"/>
  <c r="E22" i="2"/>
  <c r="F22" i="2" s="1"/>
  <c r="N21" i="2"/>
  <c r="L21" i="2"/>
  <c r="E21" i="2"/>
  <c r="F21" i="2" s="1"/>
  <c r="N20" i="2"/>
  <c r="L20" i="2"/>
  <c r="E20" i="2"/>
  <c r="F20" i="2" s="1"/>
  <c r="N19" i="2"/>
  <c r="L19" i="2"/>
  <c r="E19" i="2"/>
  <c r="F19" i="2" s="1"/>
  <c r="N18" i="2"/>
  <c r="L18" i="2"/>
  <c r="E18" i="2"/>
  <c r="F18" i="2" s="1"/>
  <c r="N17" i="2"/>
  <c r="L17" i="2"/>
  <c r="E17" i="2"/>
  <c r="F17" i="2" s="1"/>
  <c r="N16" i="2"/>
  <c r="L16" i="2"/>
  <c r="E16" i="2"/>
  <c r="F16" i="2" s="1"/>
  <c r="N15" i="2"/>
  <c r="L15" i="2"/>
  <c r="E15" i="2"/>
  <c r="F15" i="2" s="1"/>
  <c r="N14" i="2"/>
  <c r="L14" i="2"/>
  <c r="E14" i="2"/>
  <c r="F14" i="2" s="1"/>
  <c r="N13" i="2"/>
  <c r="L13" i="2"/>
  <c r="E13" i="2"/>
  <c r="F13" i="2" s="1"/>
  <c r="L12" i="2"/>
  <c r="F12" i="2"/>
  <c r="E12" i="2"/>
  <c r="L11" i="2"/>
  <c r="E11" i="2"/>
  <c r="F11" i="2" s="1"/>
  <c r="L10" i="2"/>
  <c r="E10" i="2"/>
  <c r="F10" i="2" s="1"/>
  <c r="L9" i="2"/>
  <c r="E9" i="2"/>
  <c r="F9" i="2" s="1"/>
  <c r="L8" i="2"/>
  <c r="E8" i="2"/>
  <c r="F8" i="2" s="1"/>
  <c r="E7" i="2"/>
  <c r="C8" i="3" l="1"/>
  <c r="E6" i="3"/>
  <c r="D6" i="3"/>
  <c r="E8" i="3"/>
  <c r="F5" i="3" s="1"/>
  <c r="D8" i="3"/>
  <c r="D7" i="3"/>
  <c r="E4" i="3"/>
  <c r="D5" i="3"/>
  <c r="D4" i="3"/>
  <c r="F7" i="3" l="1"/>
  <c r="F6" i="3"/>
  <c r="F4" i="3"/>
  <c r="F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PX-Web Ekstern</author>
  </authors>
  <commentList>
    <comment ref="A17" authorId="0" shapeId="0" xr:uid="{6C519C9B-9EC0-4F9D-B0A1-02D62073FA4E}">
      <text>
        <r>
          <rPr>
            <sz val="9"/>
            <color rgb="FF000000"/>
            <rFont val="Tahoma"/>
            <family val="2"/>
          </rPr>
          <t xml:space="preserve">1.1. 2019 ble kommunen 1567 Rindal flyttet fra Møre og Romsdal til Trøndelag. 1.1.2020 ble kommunen 1571 Halsa flyttet fra Møre og Romsdal til Trøndelag. 1.1.2020 ble kommunen 1444 Hornindal flyttet fra Sogn og Fjordane til Møre og Romsdal.
</t>
        </r>
      </text>
    </comment>
    <comment ref="A20" authorId="0" shapeId="0" xr:uid="{05744A36-3C9C-4008-8B73-345E49EDFAF0}">
      <text>
        <r>
          <rPr>
            <sz val="9"/>
            <color rgb="FF000000"/>
            <rFont val="Tahoma"/>
            <family val="2"/>
          </rPr>
          <t xml:space="preserve">1.1.2020 ble kommunen 1852 Tjeldsund flyttet fra Nordland til Troms og Finnmark.
</t>
        </r>
      </text>
    </comment>
    <comment ref="A28" authorId="0" shapeId="0" xr:uid="{8C0BBF4F-41CA-47DB-ABE8-93903BABF5A6}">
      <text>
        <r>
          <rPr>
            <sz val="9"/>
            <color rgb="FF000000"/>
            <rFont val="Tahoma"/>
            <family val="2"/>
          </rPr>
          <t xml:space="preserve">1.1. 2019 ble kommunen 1567 Rindal flyttet fra Møre og Romsdal til Trøndelag. 1.1.2020 ble kommunen 1571 Halsa flyttet fra Møre og Romsdal til Trøndelag.
</t>
        </r>
      </text>
    </comment>
  </commentList>
</comments>
</file>

<file path=xl/sharedStrings.xml><?xml version="1.0" encoding="utf-8"?>
<sst xmlns="http://schemas.openxmlformats.org/spreadsheetml/2006/main" count="1475" uniqueCount="819">
  <si>
    <t>Kap 3</t>
  </si>
  <si>
    <t>SIGNATURFIGUR</t>
  </si>
  <si>
    <t>Totale FoU-årsverk per sektor</t>
  </si>
  <si>
    <t>Totalt FoU-personale etter sektor</t>
  </si>
  <si>
    <t>Arbeidsstokken</t>
  </si>
  <si>
    <t>Næringslivet</t>
  </si>
  <si>
    <t>Instituttsektoren</t>
  </si>
  <si>
    <t>Univ.- og høgskole-sektoren</t>
  </si>
  <si>
    <t>Totalt</t>
  </si>
  <si>
    <t>Vekst</t>
  </si>
  <si>
    <t>Figur 3.1a</t>
  </si>
  <si>
    <t>FoU-årsverk i Norge etter sektor/institusjonstype og stillingstype. 2019.</t>
  </si>
  <si>
    <t>Forskere/ faglig personale</t>
  </si>
  <si>
    <t>Teknisk/ administrativt personale</t>
  </si>
  <si>
    <t>Andel forskere/ faglig personale</t>
  </si>
  <si>
    <r>
      <t>Institutt-
sektoren</t>
    </r>
    <r>
      <rPr>
        <vertAlign val="superscript"/>
        <sz val="11"/>
        <color rgb="FF000000"/>
        <rFont val="Source Sans Pro"/>
        <family val="2"/>
      </rPr>
      <t>1</t>
    </r>
  </si>
  <si>
    <t>Universiteter og høgskoler</t>
  </si>
  <si>
    <t>Helseforetak</t>
  </si>
  <si>
    <t>1 Instituttsektoren, ekskl. helseforetak uten universitetssykehusfunksjon og private, ideelle sykehus (inngår under helseforetak).</t>
  </si>
  <si>
    <t>Kilde: SSB og NIFU, FoU-statistikk</t>
  </si>
  <si>
    <t>Innhold</t>
  </si>
  <si>
    <t>forskere</t>
  </si>
  <si>
    <t>tot</t>
  </si>
  <si>
    <t>adm</t>
  </si>
  <si>
    <t>hf</t>
  </si>
  <si>
    <t>Tekn adm</t>
  </si>
  <si>
    <t>Tot</t>
  </si>
  <si>
    <t>uoh</t>
  </si>
  <si>
    <t>inst</t>
  </si>
  <si>
    <t>Institutt-
sektoren</t>
  </si>
  <si>
    <t>Tabell 3.1a FoU-årsverk og FoU-personale etter sektor for utførelse. 2019 og 2020.</t>
  </si>
  <si>
    <t>Figur 3.2b</t>
  </si>
  <si>
    <t>FoU-årsverk i Norge etter sektor og stillingstype. 2010-2020.</t>
  </si>
  <si>
    <t>Næringslivet forskere/faglig</t>
  </si>
  <si>
    <t>Næringslivet teknisk/administrativt</t>
  </si>
  <si>
    <t>Instituttsektoren forskere/faglig</t>
  </si>
  <si>
    <t>Instituttsektoren teknisk/administrativt</t>
  </si>
  <si>
    <t>UoH-sektoren forskere/faglig</t>
  </si>
  <si>
    <t>UoH-sektoren teknisk/administrativt</t>
  </si>
  <si>
    <t>Totalt forskere/faglig</t>
  </si>
  <si>
    <t xml:space="preserve">Figur 3.1c </t>
  </si>
  <si>
    <t>FoU-personale og utførte FoU-årsverk i næringslivet etter foretakenes næring. 2019 og 2020.</t>
  </si>
  <si>
    <t>FoU-personale</t>
  </si>
  <si>
    <t>Industri</t>
  </si>
  <si>
    <t>Tjenesteytende næringer</t>
  </si>
  <si>
    <t>Andre næringer</t>
  </si>
  <si>
    <t>FoU-årsverk</t>
  </si>
  <si>
    <t>Kilde: SSB, FoU-statistikk</t>
  </si>
  <si>
    <t>Figur 3.1d</t>
  </si>
  <si>
    <t>FoU-personale og FoU-årsverk og FoU-årsverk per FoU-person i næringslivet. 2020.</t>
  </si>
  <si>
    <t>FoU-årsverk per FoU-person</t>
  </si>
  <si>
    <t>10–19</t>
  </si>
  <si>
    <t>20–49</t>
  </si>
  <si>
    <t>50–99</t>
  </si>
  <si>
    <t>100–199</t>
  </si>
  <si>
    <t>200–499</t>
  </si>
  <si>
    <t>minst 500</t>
  </si>
  <si>
    <t>Figur 3.1e</t>
  </si>
  <si>
    <t>FoU-årsverk i Norge etter sektor, institusjonstype og personalkategori (prosent), samt driftsutgifter per forskerårsverk i NOK 1000. 2020.</t>
  </si>
  <si>
    <t>Forskere/faglig personale</t>
  </si>
  <si>
    <t>Annet FoU-personale</t>
  </si>
  <si>
    <t>Driftsutgifter per forskerårsverk</t>
  </si>
  <si>
    <t>Driftsutgifter per FoU-årsverk</t>
  </si>
  <si>
    <t>Næringsrettede
institutter</t>
  </si>
  <si>
    <t>Offentlig rettede
institutter</t>
  </si>
  <si>
    <t>Universitets- og høgskolesektoren</t>
  </si>
  <si>
    <t>Kilde: NIFU og SSB, FoU-statistikk</t>
  </si>
  <si>
    <t>Figur 3.1f</t>
  </si>
  <si>
    <t>FoU-årsverk og FoU-personale i Norge etter sektor og stillingstype¹. 2020. Tid brukt til FoU i prosent.</t>
  </si>
  <si>
    <t>forskere/faglig pers.</t>
  </si>
  <si>
    <t>teknisk/adm. pers.</t>
  </si>
  <si>
    <t>Institutt-sektoren</t>
  </si>
  <si>
    <t>UoH-sektoren</t>
  </si>
  <si>
    <t>¹For næringslivet regnes FoU-personale med høyere utdanning som forskere/ faglig personale,</t>
  </si>
  <si>
    <t xml:space="preserve"> mens annet FoU-personale utgjør teknisk/administrativt personale.</t>
  </si>
  <si>
    <t>Figur 3.1g</t>
  </si>
  <si>
    <t>FoU-personale i Norge etter sektor og stillingskategori. 1970, 1995 og 2020.</t>
  </si>
  <si>
    <t>Teknisk-administrativt personale</t>
  </si>
  <si>
    <t>Figur 3.1h</t>
  </si>
  <si>
    <t>FoU-personale i Norge etter sektor og utdanningsnivå. 2020.</t>
  </si>
  <si>
    <t>Forskere med
doktorgrad</t>
  </si>
  <si>
    <t>Forskere uten
doktorgrad</t>
  </si>
  <si>
    <t>Teknisk-administrativt
personale</t>
  </si>
  <si>
    <t>Figur 3.1i</t>
  </si>
  <si>
    <t>Forskere/faglig FoU-personale i instituttsektoren og universitets- og høgskolesektoren per 1. oktober etter utdanning på hovedfags-/masternivå i 2020.</t>
  </si>
  <si>
    <t>Andel med mastergrad</t>
  </si>
  <si>
    <t>Humanistiske fag</t>
  </si>
  <si>
    <t>Humanistiske fag i alt</t>
  </si>
  <si>
    <t>Samfunnsfag</t>
  </si>
  <si>
    <t>Samfunnsfag i alt</t>
  </si>
  <si>
    <t>Matematiske og naturvitenskapelige fag</t>
  </si>
  <si>
    <t>Matematiske og naturvitenskapelige fag i alt</t>
  </si>
  <si>
    <t>Teknologiske fag</t>
  </si>
  <si>
    <t>Teknologiske fag i alt</t>
  </si>
  <si>
    <t xml:space="preserve">Medisin og helsefag </t>
  </si>
  <si>
    <t>Medisin og helsefag i alt</t>
  </si>
  <si>
    <t>Landbruks-, fiskerifag og veterinærmedisin</t>
  </si>
  <si>
    <t>Landbruks-, fiskerifag og veterinærmedisin i alt</t>
  </si>
  <si>
    <t>Annen og uspesifisert høyere utdanning</t>
  </si>
  <si>
    <t>Annen utdanning og uspesifisert i alt</t>
  </si>
  <si>
    <t>Antall avlagte doktorgrader etter gradsgivende institusjon. 1996–2021.</t>
  </si>
  <si>
    <t>Universitetet i Bergen</t>
  </si>
  <si>
    <t>Universitetet i Oslo</t>
  </si>
  <si>
    <t>Norges teknisk-naturvitenskapelige universitet</t>
  </si>
  <si>
    <t>Universitetet i Tromsø - Norges arktiske universitet</t>
  </si>
  <si>
    <t>Norges miljø- og biovitenskapelige universitet</t>
  </si>
  <si>
    <t>Øvrige læresteder</t>
  </si>
  <si>
    <t>1996</t>
  </si>
  <si>
    <t>.</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</si>
  <si>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</si>
  <si>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</si>
  <si>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</si>
  <si>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</si>
  <si>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</si>
  <si>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</si>
  <si>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</si>
  <si>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</si>
  <si>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</si>
  <si>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</si>
  <si>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</si>
  <si>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</si>
  <si>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</si>
  <si>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</si>
  <si>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</si>
  <si>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</si>
  <si>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</si>
  <si>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</si>
  <si>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</si>
  <si>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</si>
  <si>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</si>
  <si>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</si>
  <si>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</si>
  <si>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</si>
  <si>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</si>
  <si>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 xml:space="preserve">Kilde: Statistisk sentralbyrå, doktorgradsregisteret  </t>
  </si>
  <si>
    <t>Antall avlagte doktorgrader etter fagområde. 1996-2021.</t>
  </si>
  <si>
    <t>Totalt </t>
  </si>
  <si>
    <t>Humaniora og kunstfag</t>
  </si>
  <si>
    <t>Samfunnsvitenskap </t>
  </si>
  <si>
    <t>Matematikk og naturvitenskap </t>
  </si>
  <si>
    <t>Teknologi </t>
  </si>
  <si>
    <t>Medisin og helsefag </t>
  </si>
  <si>
    <t>Landbruks- og fiskerifag og veterinærmedisin </t>
  </si>
  <si>
    <t>Antall avlagte doktorgrader etter kjønn. 1996-2021.</t>
  </si>
  <si>
    <t>Menn</t>
  </si>
  <si>
    <t>Kvinner</t>
  </si>
  <si>
    <t xml:space="preserve">Andel kvinner blant doktorene etter fagområde. 1996–2021. </t>
  </si>
  <si>
    <t>Gjennomsnittsalder ved disputas etter fagområde. 1996-2021.</t>
  </si>
  <si>
    <t>1996-2000</t>
  </si>
  <si>
    <t>2001-2003</t>
  </si>
  <si>
    <t>2004-2006</t>
  </si>
  <si>
    <t>2007-2009</t>
  </si>
  <si>
    <t>2010-2012</t>
  </si>
  <si>
    <t>2013-2015</t>
  </si>
  <si>
    <t>2016-2018</t>
  </si>
  <si>
    <t>2019-2021</t>
  </si>
  <si>
    <t>Andel doktorer med utenlandsk statsborgerskap etter fagområde. 1996-2021.</t>
  </si>
  <si>
    <t>År</t>
  </si>
  <si>
    <t>Doktorer med utenlandsk statsborgerskap etter verdensdel og fagområde. 2010-2021.</t>
  </si>
  <si>
    <t>Region</t>
  </si>
  <si>
    <t>Humaniora og kunstfag</t>
  </si>
  <si>
    <t>Samfunnsvitenskap</t>
  </si>
  <si>
    <t>Matematikk og naturvitenskap</t>
  </si>
  <si>
    <t>Teknologi</t>
  </si>
  <si>
    <t>Medisin og helsefag</t>
  </si>
  <si>
    <t>Totalsum</t>
  </si>
  <si>
    <t>Europa (N=3294)</t>
  </si>
  <si>
    <t>Asia (N=1993)</t>
  </si>
  <si>
    <t>Afrika (N=825)</t>
  </si>
  <si>
    <t>Nord-Amerika (N=232)</t>
  </si>
  <si>
    <t>Sør- og Mellom-Amerika (N=230)</t>
  </si>
  <si>
    <t>Oseania (N=44)</t>
  </si>
  <si>
    <t xml:space="preserve">Doktorgrader avlagt ved norske læresteder etter kandidatens statsborgerskap, alle fagområder. 2010–2021. </t>
  </si>
  <si>
    <t>Alle fagområder</t>
  </si>
  <si>
    <t>Land for statsborgerskap</t>
  </si>
  <si>
    <t>Antall</t>
  </si>
  <si>
    <t>Norge</t>
  </si>
  <si>
    <t>Tyskland</t>
  </si>
  <si>
    <t>Kina</t>
  </si>
  <si>
    <t>Iran</t>
  </si>
  <si>
    <t>India</t>
  </si>
  <si>
    <t>Sverige</t>
  </si>
  <si>
    <t>Etiopia</t>
  </si>
  <si>
    <t>Russland</t>
  </si>
  <si>
    <t>Italia</t>
  </si>
  <si>
    <t>Danmark</t>
  </si>
  <si>
    <t>USA</t>
  </si>
  <si>
    <t>Frankrike</t>
  </si>
  <si>
    <t>Pakistan</t>
  </si>
  <si>
    <t>Spania</t>
  </si>
  <si>
    <t>Nederland</t>
  </si>
  <si>
    <t>Polen</t>
  </si>
  <si>
    <t>Storbritannia</t>
  </si>
  <si>
    <t>Tanzania</t>
  </si>
  <si>
    <t>Nepal</t>
  </si>
  <si>
    <t>Vietnam</t>
  </si>
  <si>
    <t>Andre (127 land)</t>
  </si>
  <si>
    <t xml:space="preserve">Gjennomsnittsalder ved disputas etter statsborgerskap (utenlandsk/norsk). 2016–2018 og 2019–2021. </t>
  </si>
  <si>
    <t>Fagområde</t>
  </si>
  <si>
    <t>Utland</t>
  </si>
  <si>
    <t>Norske</t>
  </si>
  <si>
    <t>Alle</t>
  </si>
  <si>
    <t>Hyperlink</t>
  </si>
  <si>
    <t>Link</t>
  </si>
  <si>
    <t>Tittel på figur/tabell</t>
  </si>
  <si>
    <t>Link til grafikk</t>
  </si>
  <si>
    <t>https://infogram.com/1p2xqmlexkmzrkc0ekrnq9yln6arp1nqmj2</t>
  </si>
  <si>
    <t xml:space="preserve">Link til grafikk: </t>
  </si>
  <si>
    <t>https://infogram.com/1px2rgvw000yerfq0zyy2yedd7hnx3w6z3e</t>
  </si>
  <si>
    <t>https://infogram.com/1pw16g2d69lx6dtvykyne7r392h9dxq2v2q</t>
  </si>
  <si>
    <t>Linkl til grafikk:</t>
  </si>
  <si>
    <t>https://infogram.com/1p5kk3vlz11zerbprn0kn2rl2ef337rkz6w</t>
  </si>
  <si>
    <t>https://infogram.com/1pz2jy0m160yxxi2z2xdxlpl51u1kgvpevn</t>
  </si>
  <si>
    <t>https://infogram.com/1ppmwyx3rnr3xmirwz22p7gz3pizpe03mqk</t>
  </si>
  <si>
    <t>https://infogram.com/1pp2wn9e1zvzpxarnv6mqj39k3cz50xddzz</t>
  </si>
  <si>
    <t>Helseforetakene</t>
  </si>
  <si>
    <t>https://infogram.com/1p77m3qkdrlq2wczv92r9ngpl7cnk3x7nky</t>
  </si>
  <si>
    <t>https://infogram.com/1pljxzng33ke0ehqedw0qzl7rxbyy7059n</t>
  </si>
  <si>
    <t>https://public.tableau.com/views/Indikatorrapporten2022Figur3_1c/Figur3_1c?:language=en-US&amp;:display_count=n&amp;:origin=viz_share_link</t>
  </si>
  <si>
    <t>https://public.tableau.com/views/Indikatorrapporten2022Figur3_1d/Figur3_1d?:language=en-US&amp;:display_count=n&amp;:origin=viz_share_link</t>
  </si>
  <si>
    <t>Universitets- og høgskole-sektoren</t>
  </si>
  <si>
    <t>Endring</t>
  </si>
  <si>
    <t>Figur 3.4b</t>
  </si>
  <si>
    <t>Figur 3.4c</t>
  </si>
  <si>
    <t xml:space="preserve"> </t>
  </si>
  <si>
    <t>Figur 3.4d</t>
  </si>
  <si>
    <t>Tabell 3.4a</t>
  </si>
  <si>
    <t>Figur 3.4e</t>
  </si>
  <si>
    <t>Figur 3.4f</t>
  </si>
  <si>
    <t>Figur 3.2a</t>
  </si>
  <si>
    <t>Antall kvinnelige og mannlige forskere, samt kvinneandel i prosent. 2010‒2020.</t>
  </si>
  <si>
    <t>Kvinneandel</t>
  </si>
  <si>
    <t>Kilde: NIFU, SSB</t>
  </si>
  <si>
    <t>Forskere/faglig personale etter kjønn og sektor. 2010-2020.</t>
  </si>
  <si>
    <t>Næringslivet, kvinner</t>
  </si>
  <si>
    <t>Næringslivet, menn</t>
  </si>
  <si>
    <t>Instituttsektoren, kvinner</t>
  </si>
  <si>
    <t>Instituttsektoren, menn</t>
  </si>
  <si>
    <t>UoH-sektoren, kvinner</t>
  </si>
  <si>
    <t>UoH-sektoren, menn</t>
  </si>
  <si>
    <t xml:space="preserve">Figur 3.2c </t>
  </si>
  <si>
    <t>Andel kvinnelige forskere/faglig personale etter institusjonstype. 2010-2020.</t>
  </si>
  <si>
    <t>Næringsrettede institutter</t>
  </si>
  <si>
    <t>De fire eldste universitetene</t>
  </si>
  <si>
    <t>Offentlig rettede institutter</t>
  </si>
  <si>
    <t>Høgskoler</t>
  </si>
  <si>
    <t>Nye universiteter</t>
  </si>
  <si>
    <t>Utenom næringslivet</t>
  </si>
  <si>
    <t>Forskning og utviklingsarbeid</t>
  </si>
  <si>
    <t>Annen faglig, vitenskapelig og teknisk virksomhet</t>
  </si>
  <si>
    <t>Annen forretningsmessig tj.yting</t>
  </si>
  <si>
    <t>Figur 3.2e</t>
  </si>
  <si>
    <t>Andel kvinner i universitets- og høgskolesektoren etter stillingsgruppe1. 2010–2020.</t>
  </si>
  <si>
    <t>Professor/dosent</t>
  </si>
  <si>
    <t>Stillingsgruppe</t>
  </si>
  <si>
    <t>K</t>
  </si>
  <si>
    <t>M</t>
  </si>
  <si>
    <t>Førsteamanuensis</t>
  </si>
  <si>
    <t>01Professor</t>
  </si>
  <si>
    <t>Førstelektor</t>
  </si>
  <si>
    <t>02Dosent</t>
  </si>
  <si>
    <t>Øvrig fast faglig stilling</t>
  </si>
  <si>
    <t>03Leder</t>
  </si>
  <si>
    <t>Forsker UoH &amp; HF</t>
  </si>
  <si>
    <t>04Førsteamanuensis</t>
  </si>
  <si>
    <t>Postdoktor</t>
  </si>
  <si>
    <t>05Amanuensis</t>
  </si>
  <si>
    <t>Stipendiat/ vit.ass</t>
  </si>
  <si>
    <t>06Førstelektor</t>
  </si>
  <si>
    <t>Leger/psykologer i klinisk stilling</t>
  </si>
  <si>
    <t>07Øvrig fastvit</t>
  </si>
  <si>
    <t>08Postdoc</t>
  </si>
  <si>
    <t>09Forsker</t>
  </si>
  <si>
    <r>
      <t>1</t>
    </r>
    <r>
      <rPr>
        <sz val="10"/>
        <color theme="1"/>
        <rFont val="Calibri"/>
        <family val="2"/>
        <scheme val="minor"/>
      </rPr>
      <t xml:space="preserve"> Øvrig fast faglig stilling omfatter universitets- og høgskolelektor, førstelektor,  amanuensis, spesialiststilling tilknyttet profesjonsutdanningene og faglig leder (dekan og instituttleder).</t>
    </r>
  </si>
  <si>
    <t>10Lege</t>
  </si>
  <si>
    <t>11Stip</t>
  </si>
  <si>
    <t>Kilde: NIFU/SSB, Forskerpersonalregisteret</t>
  </si>
  <si>
    <t>12Vitass</t>
  </si>
  <si>
    <t>Landbruks-, fiskerifag og vet.med.</t>
  </si>
  <si>
    <t>Kvinneandel ved universiteter, høgskoler og i instituttsektoren etter fagområde og stilling. 1989-2020.</t>
  </si>
  <si>
    <t>Samfunns-vitenskap</t>
  </si>
  <si>
    <t>Førsteamanuensis/-lektor</t>
  </si>
  <si>
    <t>Øvrig fast personale</t>
  </si>
  <si>
    <r>
      <t>Matematikk og naturvitenskap</t>
    </r>
    <r>
      <rPr>
        <b/>
        <sz val="11"/>
        <color theme="1"/>
        <rFont val="Calibri"/>
        <family val="2"/>
      </rPr>
      <t>¹</t>
    </r>
  </si>
  <si>
    <t>¹</t>
  </si>
  <si>
    <t>Forskere og postdoktorer</t>
  </si>
  <si>
    <t>Stipendiater og vit.ass.</t>
  </si>
  <si>
    <t>Instituttsektorforskere</t>
  </si>
  <si>
    <t xml:space="preserve">Figur 3.2f </t>
  </si>
  <si>
    <t xml:space="preserve">Andel kvinner blant forskere etter sektor og land. 2018. </t>
  </si>
  <si>
    <t>Proportion (%) of women among researchers, 2018 Notes: Exceptions to reference year: MX (2013), BA (2014), JP, KR, NL, DE, LU, FR, AT, HU, MT, SI, SE, EU-27, EU-28, FI, IT, BE, CH, DK, IE, TR, EL, CY, NO, PL, UK, ES, EE, ZA, RO, BG, HR, LT, ME, LV, AR (2017); Data not available for: AL, FO, IL; Definition differs for: JP; Data estimated for: UK; Provisional data for: CZ, FR, DK. Source: Eurostat – Statistics on research and development (online data code: rd_p_persocc) and UIS - Total R&amp;D personnel by function and sector of employment) 16.2 20.1 26.4 26.6 27.9 28.1 28.3 30.1 30.5 30.9 32.3 32.6 32.8 33.0 33.2 33.8 34.3 34.8 34.9 35.8 36.3 37.0 37.8 38.1 38.1 38.1 38.8 39.2 40.5 41.2 42.2 43.3 44.3 44.7 44.9 46.4 46.7 47.4 48.4 48.6 49.5 49.9 50.4 51.4 52.2 53.0 53.4 54.1 56.1</t>
  </si>
  <si>
    <t>Land</t>
  </si>
  <si>
    <t>Offentlig sektor</t>
  </si>
  <si>
    <t>Total</t>
  </si>
  <si>
    <t>Makedonia</t>
  </si>
  <si>
    <t>mk</t>
  </si>
  <si>
    <t>Bosnia Herzegovina</t>
  </si>
  <si>
    <t>ba</t>
  </si>
  <si>
    <t>Latvia</t>
  </si>
  <si>
    <t>lv</t>
  </si>
  <si>
    <t>Serbia</t>
  </si>
  <si>
    <t>rs</t>
  </si>
  <si>
    <t>Ukraina</t>
  </si>
  <si>
    <t>ua</t>
  </si>
  <si>
    <t>Sør-Afrika</t>
  </si>
  <si>
    <t>za</t>
  </si>
  <si>
    <t>Bulgaria</t>
  </si>
  <si>
    <t>bg</t>
  </si>
  <si>
    <t>Island</t>
  </si>
  <si>
    <t>is</t>
  </si>
  <si>
    <t>Romania</t>
  </si>
  <si>
    <t>ro</t>
  </si>
  <si>
    <t>Kroatia</t>
  </si>
  <si>
    <t>hr</t>
  </si>
  <si>
    <t>ru</t>
  </si>
  <si>
    <t>Montenegro</t>
  </si>
  <si>
    <t>me</t>
  </si>
  <si>
    <t>es</t>
  </si>
  <si>
    <t>Litauen</t>
  </si>
  <si>
    <t>lt</t>
  </si>
  <si>
    <t>Kypros</t>
  </si>
  <si>
    <t>cy</t>
  </si>
  <si>
    <t>Tunisia</t>
  </si>
  <si>
    <t>tn</t>
  </si>
  <si>
    <t>Armenia</t>
  </si>
  <si>
    <t>ar</t>
  </si>
  <si>
    <t>Hellas</t>
  </si>
  <si>
    <t>el</t>
  </si>
  <si>
    <t>Belgia</t>
  </si>
  <si>
    <t>be</t>
  </si>
  <si>
    <t>Portugal</t>
  </si>
  <si>
    <t>pt</t>
  </si>
  <si>
    <t>dk</t>
  </si>
  <si>
    <t>Mexico</t>
  </si>
  <si>
    <t>mx</t>
  </si>
  <si>
    <t>Sveits</t>
  </si>
  <si>
    <t>ch</t>
  </si>
  <si>
    <t>Tyrkia</t>
  </si>
  <si>
    <t>tr</t>
  </si>
  <si>
    <t>Irland</t>
  </si>
  <si>
    <t>ie</t>
  </si>
  <si>
    <t>Estland</t>
  </si>
  <si>
    <t>ee</t>
  </si>
  <si>
    <t>Malta</t>
  </si>
  <si>
    <t>mt</t>
  </si>
  <si>
    <t>pl</t>
  </si>
  <si>
    <t>no</t>
  </si>
  <si>
    <t>Slovenia</t>
  </si>
  <si>
    <t>si</t>
  </si>
  <si>
    <t>se</t>
  </si>
  <si>
    <t>uk</t>
  </si>
  <si>
    <t>it</t>
  </si>
  <si>
    <t>fr</t>
  </si>
  <si>
    <t>EU 28</t>
  </si>
  <si>
    <t>eu-28</t>
  </si>
  <si>
    <t>EU 27</t>
  </si>
  <si>
    <t>eu27</t>
  </si>
  <si>
    <t>nl</t>
  </si>
  <si>
    <t>Ungarn</t>
  </si>
  <si>
    <t>hu</t>
  </si>
  <si>
    <t>Østerrike</t>
  </si>
  <si>
    <t>at</t>
  </si>
  <si>
    <t>Moldova</t>
  </si>
  <si>
    <t>md</t>
  </si>
  <si>
    <t>Finland</t>
  </si>
  <si>
    <t>fi</t>
  </si>
  <si>
    <t>Sør Korea</t>
  </si>
  <si>
    <t>kr</t>
  </si>
  <si>
    <t>Slovakia</t>
  </si>
  <si>
    <t>sk</t>
  </si>
  <si>
    <t>Luxemburg</t>
  </si>
  <si>
    <t>lu</t>
  </si>
  <si>
    <t>de</t>
  </si>
  <si>
    <t>Tsjekkia</t>
  </si>
  <si>
    <t>cz</t>
  </si>
  <si>
    <t>Japan</t>
  </si>
  <si>
    <t>jp</t>
  </si>
  <si>
    <t>Georgia</t>
  </si>
  <si>
    <t>ge</t>
  </si>
  <si>
    <t>am</t>
  </si>
  <si>
    <t>Kilde: She Figures 2021</t>
  </si>
  <si>
    <t>https://infogram.com/1p67nwl2q3jx9yu576w701673xa35zd1zny</t>
  </si>
  <si>
    <t>3.1 Mennesklige ressurser til FoU</t>
  </si>
  <si>
    <t>3.2 Mangfold blant forskere</t>
  </si>
  <si>
    <t>3.3 Utdanning</t>
  </si>
  <si>
    <t>3.4 Rekruttering til forskning</t>
  </si>
  <si>
    <t>3.5 Arbeidsmarkedet for høyt utdannede</t>
  </si>
  <si>
    <t>Link til grafikk:</t>
  </si>
  <si>
    <t>https://public.tableau.com/views/Indikatorrapporten2022Figur3_1e/Figur3_1e?:language=en-US&amp;:display_count=n&amp;:origin=viz_share_link</t>
  </si>
  <si>
    <t>https://public.tableau.com/views/Indikatorrapporten2022Figur3_1f/Figur3_1f?:language=en-US&amp;publish=yes&amp;:display_count=n&amp;:origin=viz_share_link</t>
  </si>
  <si>
    <t>https://public.tableau.com/views/Indikatorrapporten2022Figur3_1g/Figur3_1g?:language=en-US&amp;:display_count=n&amp;:origin=viz_share_link</t>
  </si>
  <si>
    <t>https://infogram.com/1p9gz169r1w9lzs7q10y7x7x39h3lp23pjv</t>
  </si>
  <si>
    <t>https://infogram.com/1pl6w9x35nvzr7bqr72616g167bz7pp5rpw</t>
  </si>
  <si>
    <t>https://infogram.com/1pe2ppd63yjzp2fm65delg0qn1fly3l7d9p</t>
  </si>
  <si>
    <t>Interaktiv figur: Velg mellom stillingskategori; professor/dosent, førsteamenuensis/-lektor, øvrig fast person, forskere og postdoktorer, stipendiater og vitenskapelige assistenter, og instituttforskere</t>
  </si>
  <si>
    <t xml:space="preserve">Link til interaktiv figur: </t>
  </si>
  <si>
    <t>https://infogram.com/1p20x1m6n79070a0qpg3kdzyy7are2qgnzx</t>
  </si>
  <si>
    <t>Figuren er interaktiv,og du kan velge visning mellom de ulike sektorene</t>
  </si>
  <si>
    <t>https://infogram.com/1p773zmerp7vkwsz5x11mdzrqnsnqyzjm2q</t>
  </si>
  <si>
    <t>https://infogram.com/1p1x3qnkgxg0l3bmv3glynxrr1u6q2lex1p</t>
  </si>
  <si>
    <t>Totale FoU-årsverk og totalt FoU-personale etter sektor. 1970–2020. </t>
  </si>
  <si>
    <t>Figur 3.1b</t>
  </si>
  <si>
    <t>Figur 3.1c</t>
  </si>
  <si>
    <t>Figur 3.2d</t>
  </si>
  <si>
    <t>Figur 3.2c</t>
  </si>
  <si>
    <t>Figur 3.2f</t>
  </si>
  <si>
    <t>Figur 3.4a</t>
  </si>
  <si>
    <t>Tabell 3.4b</t>
  </si>
  <si>
    <t>Tabell 3.4c</t>
  </si>
  <si>
    <t>Tabell 3.1a</t>
  </si>
  <si>
    <t>Signaturfigur kap 3</t>
  </si>
  <si>
    <t>Figur 3.1.d</t>
  </si>
  <si>
    <t>Totalt teknisk/ administrativt</t>
  </si>
  <si>
    <t>Forkortelse</t>
  </si>
  <si>
    <t>https://public.tableau.com/views/Indikatorrapporten2022Figur3_1a/Figur3_1a?:language=en-US&amp;:display_count=n&amp;:origin=viz_share_link</t>
  </si>
  <si>
    <t>FoU-årsverk i Norge etter sektor/institusjonstype og stillingstype. 2020.</t>
  </si>
  <si>
    <t>https://public.tableau.com/views/Indikatorrapporten2022Figur3_1f/Figur3_1f?:language=en-US&amp;:display_count=n&amp;:origin=viz_share_link</t>
  </si>
  <si>
    <t>Figurer og tabeller 2022: kapittel 3 - Mennesklige ressurser</t>
  </si>
  <si>
    <t xml:space="preserve">Kapittel 3: Mennesklige ressurser </t>
  </si>
  <si>
    <t>Søkere til universitets- og høgskoleutdanning i Norge. 2013-2022</t>
  </si>
  <si>
    <t>Kilde: Samordna opptak</t>
  </si>
  <si>
    <t xml:space="preserve">Lærestedsnavn </t>
  </si>
  <si>
    <t>Prosent</t>
  </si>
  <si>
    <t>Arkitektur- og designhøgskolen i Oslo</t>
  </si>
  <si>
    <t>Ansgar høyskole</t>
  </si>
  <si>
    <t>Dronning Mauds Minne Høgskole for barnehagelærerutdanning</t>
  </si>
  <si>
    <t>Fjellhaug Internasjonale Høgskole</t>
  </si>
  <si>
    <t>Høgskolen i Molde, Vitenskapelig høgskole i logistikk</t>
  </si>
  <si>
    <t>Høgskolen i Innlandet</t>
  </si>
  <si>
    <t>Høgskolen i Østfold</t>
  </si>
  <si>
    <t>Høgskulen på Vestlandet</t>
  </si>
  <si>
    <t>Høgskulen i Volda</t>
  </si>
  <si>
    <t>Lovisenberg diakonale høgskole</t>
  </si>
  <si>
    <t>MF vitenskapelig høyskole</t>
  </si>
  <si>
    <t>Norges Handelshøyskole</t>
  </si>
  <si>
    <t>Norges idrettshøgskole</t>
  </si>
  <si>
    <t>NLA Høgskolen</t>
  </si>
  <si>
    <t>Nord universitet</t>
  </si>
  <si>
    <t>OsloMet - storbyuniversitetet</t>
  </si>
  <si>
    <t>Politihøgskolen</t>
  </si>
  <si>
    <t>Sámi allaskuvla / Sámi University of Applied Sciences</t>
  </si>
  <si>
    <t>Universitetet i Agder</t>
  </si>
  <si>
    <t>Universitetet i Stavanger</t>
  </si>
  <si>
    <t>UiT Norges arktiske universitet</t>
  </si>
  <si>
    <t>Universitetet i Sørøst-Norge</t>
  </si>
  <si>
    <t>VID vitenskapelige høgskole</t>
  </si>
  <si>
    <t>¹ I Samordna opptak sin statistikk er en førstevalgssøker i dette tilfellet en søker som har dette lærestedet som sin førsteprioritet i endelig søknad.</t>
  </si>
  <si>
    <t>ESTETISK</t>
  </si>
  <si>
    <t>HELSEFAG</t>
  </si>
  <si>
    <t>HISTORIE</t>
  </si>
  <si>
    <t>IDRETT</t>
  </si>
  <si>
    <t>INFOTEKN</t>
  </si>
  <si>
    <t>JUS</t>
  </si>
  <si>
    <t>LANDBRUK</t>
  </si>
  <si>
    <t>LÆRER</t>
  </si>
  <si>
    <t>MEDIEFAG</t>
  </si>
  <si>
    <t>PEDFAG</t>
  </si>
  <si>
    <t>REALFAG</t>
  </si>
  <si>
    <t>REISELIV</t>
  </si>
  <si>
    <t>SAMFUNN</t>
  </si>
  <si>
    <t>SPRÅK</t>
  </si>
  <si>
    <t>TEKNO</t>
  </si>
  <si>
    <t>ØKADM</t>
  </si>
  <si>
    <t>¹ I Samordna opptak sin statistikk er en førstevalgssøker i dette tilfellet en søker som har dette utdanningsprogrammet som sin førsteprioritet i endelig søknad.</t>
  </si>
  <si>
    <t xml:space="preserve">Utdanningsområde kortnavn </t>
  </si>
  <si>
    <t xml:space="preserve">Utdanningsområde </t>
  </si>
  <si>
    <t>Typer studier som inngår i utdanningsområdet</t>
  </si>
  <si>
    <t xml:space="preserve">INFOTEKN </t>
  </si>
  <si>
    <t xml:space="preserve">Informasjonsteknologi </t>
  </si>
  <si>
    <t>Informasjonsteknologi og informatikk</t>
  </si>
  <si>
    <t xml:space="preserve">LANDBRUK </t>
  </si>
  <si>
    <t xml:space="preserve">Land- og havbruk </t>
  </si>
  <si>
    <t xml:space="preserve">Landbruk, husdyrfag, fiskeri, akvakultur, jordbruk, skogbruk </t>
  </si>
  <si>
    <t xml:space="preserve">IDRETT </t>
  </si>
  <si>
    <t xml:space="preserve">Idrettsfag </t>
  </si>
  <si>
    <t>Idrettsfag, kroppsøving, friluftsliv</t>
  </si>
  <si>
    <t xml:space="preserve">HISTORIE </t>
  </si>
  <si>
    <t xml:space="preserve">Historiefag </t>
  </si>
  <si>
    <t xml:space="preserve">Historie, religion, idéfag, filosofi, arkeologi </t>
  </si>
  <si>
    <t xml:space="preserve">SPRÅK </t>
  </si>
  <si>
    <t xml:space="preserve">Språkfag </t>
  </si>
  <si>
    <t>Språk, litteratur</t>
  </si>
  <si>
    <t xml:space="preserve">ESTETISK </t>
  </si>
  <si>
    <t xml:space="preserve">Estetiske fag </t>
  </si>
  <si>
    <t>Estetiske fag, kunst, design og musikk</t>
  </si>
  <si>
    <t xml:space="preserve">HELSEFAG </t>
  </si>
  <si>
    <t xml:space="preserve">Helsefag </t>
  </si>
  <si>
    <t>Medisin, odontologi, sykepleie, sosionom, barnevernspedagog, vernepleier, farmasi, bioingeniør, ortopediingeniør, radiograf, tannpleie</t>
  </si>
  <si>
    <t xml:space="preserve">PEDFAG </t>
  </si>
  <si>
    <t>Pedagogiske fag</t>
  </si>
  <si>
    <t xml:space="preserve">Reiseliv </t>
  </si>
  <si>
    <t>Reiselivsfag og hotellfag</t>
  </si>
  <si>
    <t xml:space="preserve">LÆRER </t>
  </si>
  <si>
    <t xml:space="preserve">Lærerutdanninger </t>
  </si>
  <si>
    <t>Barnehagelærer, grunnskolelærer, faglærer, yrkesfaglærer, lektorutdanning, trafikklærer</t>
  </si>
  <si>
    <t xml:space="preserve">SAMFUNN </t>
  </si>
  <si>
    <t xml:space="preserve">Samfunnsfag </t>
  </si>
  <si>
    <t xml:space="preserve">Samfunnsfag, psykologi </t>
  </si>
  <si>
    <t xml:space="preserve">REALFAG </t>
  </si>
  <si>
    <t xml:space="preserve">Realfag </t>
  </si>
  <si>
    <t>Matematikk, kjemi, biologi, fysikk</t>
  </si>
  <si>
    <t xml:space="preserve">MEDIEFAG </t>
  </si>
  <si>
    <t xml:space="preserve">Mediefag </t>
  </si>
  <si>
    <t>Journalist, bokbransjefag, bibliotekar, film og TV</t>
  </si>
  <si>
    <t xml:space="preserve">TEKNO </t>
  </si>
  <si>
    <t xml:space="preserve">Teknologiske fag </t>
  </si>
  <si>
    <t>Teknologiske fag, ingeniør, sivilingeniør, arkitekt, maritime fag/nautikk</t>
  </si>
  <si>
    <t xml:space="preserve">ØKADM </t>
  </si>
  <si>
    <t xml:space="preserve">Økonomiskadministrative fag </t>
  </si>
  <si>
    <t>Økonomi, administrasjon, ledelse</t>
  </si>
  <si>
    <t xml:space="preserve">JUS </t>
  </si>
  <si>
    <t xml:space="preserve">Jussfag </t>
  </si>
  <si>
    <t>Juridiske fag, rettsvitenskap, politiutdanning og toll</t>
  </si>
  <si>
    <t>Kilde: Direktoratet for høyere utdanning og kompetanse (HK-dir)</t>
  </si>
  <si>
    <t>Studenter i universitets- og høgskoleutdanning i Norge</t>
  </si>
  <si>
    <r>
      <t>2002</t>
    </r>
    <r>
      <rPr>
        <sz val="10"/>
        <rFont val="Calibri"/>
        <family val="2"/>
      </rPr>
      <t>¹</t>
    </r>
  </si>
  <si>
    <r>
      <rPr>
        <vertAlign val="superscript"/>
        <sz val="8"/>
        <rFont val="Arial"/>
        <family val="2"/>
      </rPr>
      <t>1</t>
    </r>
    <r>
      <rPr>
        <sz val="8"/>
        <rFont val="Arial"/>
        <family val="2"/>
      </rPr>
      <t xml:space="preserve"> Personer på doktorgradsprogram er ikke inkludert fra og med 2002. </t>
    </r>
  </si>
  <si>
    <t>Kilde: Utdanningsstatistikk, Statistisk sentralbyrå (http://www.ssb.no/utuvh/)</t>
  </si>
  <si>
    <t>Geir:</t>
  </si>
  <si>
    <t xml:space="preserve">SB-tabell: </t>
  </si>
  <si>
    <t>SB-tabell: 03814</t>
  </si>
  <si>
    <t xml:space="preserve">Lagret spørring </t>
  </si>
  <si>
    <t>http://www.ssb.no/statbank/sq/10009484/</t>
  </si>
  <si>
    <t>Høyskolen Kristiania</t>
  </si>
  <si>
    <t>UiT - Norges arktiske universitet</t>
  </si>
  <si>
    <t>Handelshøyskolen BI</t>
  </si>
  <si>
    <t>Lagret spørring</t>
  </si>
  <si>
    <t xml:space="preserve">https://www.ssb.no/statbank/sq/10072522 </t>
  </si>
  <si>
    <t>Studenter i universitets- og høgskoleutdanning i Norge fordelt på alder. 2014-2021</t>
  </si>
  <si>
    <t>Studenter</t>
  </si>
  <si>
    <t>Årlig vekst 2018-2019</t>
  </si>
  <si>
    <t>Årlig vekst 2019-2020</t>
  </si>
  <si>
    <t>Årlig vekst 2020-2021</t>
  </si>
  <si>
    <t>Alle aldre</t>
  </si>
  <si>
    <t>21 år og yngre</t>
  </si>
  <si>
    <t>22-24 år</t>
  </si>
  <si>
    <t>25-29 år</t>
  </si>
  <si>
    <t>30-34 år</t>
  </si>
  <si>
    <t>35-49 år</t>
  </si>
  <si>
    <t>50 år eller eldre</t>
  </si>
  <si>
    <t xml:space="preserve">Lagret spørring: </t>
  </si>
  <si>
    <t>https://www.ssb.no/statbank/sq/10072514</t>
  </si>
  <si>
    <t>Studenter i universitets- og høgskoleutdanning i Norge fordelt på alder. Prosentvis økning 2019-2021</t>
  </si>
  <si>
    <t xml:space="preserve">Gjennomsnittlig årlig vekst i perioden 2011-2019 </t>
  </si>
  <si>
    <r>
      <rPr>
        <sz val="8"/>
        <color theme="1"/>
        <rFont val="Calibri"/>
        <family val="2"/>
      </rPr>
      <t>¹</t>
    </r>
    <r>
      <rPr>
        <sz val="11"/>
        <color theme="1"/>
        <rFont val="Calibri"/>
        <family val="2"/>
        <scheme val="minor"/>
      </rPr>
      <t xml:space="preserve"> Verdiene for 2019 viser prosentvis endring fra 2018.</t>
    </r>
  </si>
  <si>
    <r>
      <rPr>
        <vertAlign val="superscript"/>
        <sz val="8"/>
        <color theme="1"/>
        <rFont val="Calibri"/>
        <family val="2"/>
        <scheme val="minor"/>
      </rPr>
      <t>2</t>
    </r>
    <r>
      <rPr>
        <sz val="11"/>
        <color theme="1"/>
        <rFont val="Calibri"/>
        <family val="2"/>
        <scheme val="minor"/>
      </rPr>
      <t xml:space="preserve"> Verdiene for 2020 viser prosentvis endring fra 2019.</t>
    </r>
  </si>
  <si>
    <r>
      <rPr>
        <vertAlign val="superscript"/>
        <sz val="8"/>
        <color theme="1"/>
        <rFont val="Calibri"/>
        <family val="2"/>
      </rPr>
      <t>3</t>
    </r>
    <r>
      <rPr>
        <sz val="8"/>
        <color theme="1"/>
        <rFont val="Calibri"/>
        <family val="2"/>
      </rPr>
      <t xml:space="preserve"> </t>
    </r>
    <r>
      <rPr>
        <sz val="11"/>
        <color theme="1"/>
        <rFont val="Calibri"/>
        <family val="2"/>
        <scheme val="minor"/>
      </rPr>
      <t>Verdiene for 2021 viser prosentvis endring fra 2020.</t>
    </r>
  </si>
  <si>
    <t>Kilde: Utdanningsstatistikk, Statistisk sentrabyrå</t>
  </si>
  <si>
    <t>https://infogram.com/1pmj5lpkrnjyyga3y6pv16g3knuz5wx1y2d</t>
  </si>
  <si>
    <t>https://infogram.com/1pdzkl27md5j9ecmzxp26lnrgdckwvq9v7w</t>
  </si>
  <si>
    <t>https://infogram.com/1pwxgry3e9kwzjivn5n10009zrh9rdpmn33</t>
  </si>
  <si>
    <t>https://infogram.com/1pxxnwqvpv1j96iqxngdezd9lxanm2nmd7k</t>
  </si>
  <si>
    <t>https://infogram.com/1pxd0yvyzelwkgcqlj5ywzvngrinyj7n3g5</t>
  </si>
  <si>
    <t>https://public.tableau.com/views/Indikatorrapporten2022Figur3_3e/Figur3_3e?:language=en-US&amp;publish=yes&amp;:display_count=n&amp;:origin=viz_share_link</t>
  </si>
  <si>
    <t>https://infogram.com/1pvejdyz6jpq0pix6xgj6e0xv2sry70dq9y?live</t>
  </si>
  <si>
    <t xml:space="preserve">Figur 3.5a </t>
  </si>
  <si>
    <t xml:space="preserve">Studiets arbeidslivsrelevans, svarfordeling etter fagfelt </t>
  </si>
  <si>
    <t>Svært misfornøyd</t>
  </si>
  <si>
    <t>Litt misfornøyd</t>
  </si>
  <si>
    <t>Verken eller</t>
  </si>
  <si>
    <t>Litt fornøyd</t>
  </si>
  <si>
    <t>Svært fornøyd</t>
  </si>
  <si>
    <t>Total N</t>
  </si>
  <si>
    <t>Humanistiske og estetiske fag (N = 474)</t>
  </si>
  <si>
    <t>Idrettsfag (N = 101)</t>
  </si>
  <si>
    <t>Samfunnsfag (N =  576)</t>
  </si>
  <si>
    <t>Lærer- og pedagogikkutdanninger (N = 721)</t>
  </si>
  <si>
    <t>Natur- og realfag (N = 511)</t>
  </si>
  <si>
    <t>Primærnæringsfag (N = 44)</t>
  </si>
  <si>
    <t>Teknologiske fag (N = 317)</t>
  </si>
  <si>
    <t>Helse- og sosialfag (N = 538)</t>
  </si>
  <si>
    <t>Økonomiske og administrative fag (N = 693)</t>
  </si>
  <si>
    <t>Samferdsels- og sikkerhetsfag og andre servicefag (N = 63)</t>
  </si>
  <si>
    <t>Juridiske fag (N = 196)</t>
  </si>
  <si>
    <t>Cand.med. (N = 92)</t>
  </si>
  <si>
    <t>https://infogram.com/1px0p3057qerwkaqxg26y17mjeankerv5qq</t>
  </si>
  <si>
    <t xml:space="preserve">Figur 3.5b </t>
  </si>
  <si>
    <t>Studiets arbeidslivsrelevans, svarfordeling for lærer- og pedagogikkutdanninger etter lærested</t>
  </si>
  <si>
    <t>Fagfelt</t>
  </si>
  <si>
    <t>Lærer- og pedagogikkutdanninger</t>
  </si>
  <si>
    <t>UiT (N = 52)</t>
  </si>
  <si>
    <t>UiA (N = 32)</t>
  </si>
  <si>
    <t>UiB (N = 33)</t>
  </si>
  <si>
    <t>UiS (N = 66)</t>
  </si>
  <si>
    <t>NTNU (N = 130)</t>
  </si>
  <si>
    <t>HVL (N = 53)</t>
  </si>
  <si>
    <t>USN (N = 55)</t>
  </si>
  <si>
    <t>UiO (N = 138)</t>
  </si>
  <si>
    <t>OsloMet (N = 35)</t>
  </si>
  <si>
    <t>Nord (N = 33)</t>
  </si>
  <si>
    <t>HINN (N = 37)</t>
  </si>
  <si>
    <t>https://infogram.com/1pv1d7jkplvkevbxv0971qwk0yirnx2mezr</t>
  </si>
  <si>
    <t xml:space="preserve">Figur 3.5c </t>
  </si>
  <si>
    <t xml:space="preserve">Studiets arbeidslivsrelevans, svarfordeling for natur- og realfag etter lærested </t>
  </si>
  <si>
    <t>Natur- og realfag</t>
  </si>
  <si>
    <t>UiB (N = 68)</t>
  </si>
  <si>
    <t>NTNU (N = 96)</t>
  </si>
  <si>
    <t>UiO (N = 131)</t>
  </si>
  <si>
    <t>NMBU (N = 87)</t>
  </si>
  <si>
    <t>https://infogram.com/1pyxm0v9yvzq96s3y6l0wnrevwbyn2ejwk5</t>
  </si>
  <si>
    <t>Gradsstudenter, i alt</t>
  </si>
  <si>
    <t>Forskjell menn/kvinner</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</si>
  <si>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</si>
  <si>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</si>
  <si>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</si>
  <si>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</si>
  <si>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</si>
  <si>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</si>
  <si>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</si>
  <si>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</si>
  <si>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</si>
  <si>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</si>
  <si>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</si>
  <si>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</si>
  <si>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</si>
  <si>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</si>
  <si>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</si>
  <si>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</si>
  <si>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</si>
  <si>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</si>
  <si>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</si>
  <si>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</si>
  <si>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</si>
  <si>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</si>
  <si>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</si>
  <si>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</si>
  <si>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</si>
  <si>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</si>
  <si>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</si>
  <si>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</si>
  <si>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</si>
  <si>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</si>
  <si>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</si>
  <si>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</si>
  <si>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r>
      <rPr>
        <vertAlign val="superscript"/>
        <sz val="8"/>
        <rFont val="Calibri"/>
        <family val="2"/>
        <scheme val="minor"/>
      </rPr>
      <t>1</t>
    </r>
    <r>
      <rPr>
        <sz val="8"/>
        <rFont val="Calibri"/>
        <family val="2"/>
        <scheme val="minor"/>
      </rPr>
      <t xml:space="preserve"> Gradsstudenter er studenter fra Norge som tar sikte på å ta hele utdanningen/graden (Bachelor, Master, PhD) i utlandet.</t>
    </r>
  </si>
  <si>
    <t>Kilde: Lånekassen (https://statistikk.lanekassen.no/)</t>
  </si>
  <si>
    <t>https://statistikk.lanekassen.no/statistikk/studenter-i-utlandet/#antall-norske-studenter-i-utlandet</t>
  </si>
  <si>
    <t>De mest populære studielandene for gradsstudenter¹ fra Norge. 2004/05-2021/22.</t>
  </si>
  <si>
    <t>Endring 2016/17-2021/22</t>
  </si>
  <si>
    <t>Endring 2016/17-2021/22 (%)</t>
  </si>
  <si>
    <t>Australia</t>
  </si>
  <si>
    <t>Canada</t>
  </si>
  <si>
    <t>Gradsstudenter¹ fra Norge i utlandet etter fagområde og andel kvinner (%). Studieåret 2021/22.</t>
  </si>
  <si>
    <t>Antall gradsstudenter</t>
  </si>
  <si>
    <t>Andel kvinner (%)</t>
  </si>
  <si>
    <t>Medisin</t>
  </si>
  <si>
    <t>Økonomi/business/administrasjon/ledelse</t>
  </si>
  <si>
    <t>Psykologi</t>
  </si>
  <si>
    <t>Realfag</t>
  </si>
  <si>
    <t>Ingeniørfag</t>
  </si>
  <si>
    <t>Bildende kunst / kunsthåndverk</t>
  </si>
  <si>
    <t>Veterinærmedisin</t>
  </si>
  <si>
    <t>Juridiske fag</t>
  </si>
  <si>
    <t>Arkitektur</t>
  </si>
  <si>
    <t>Informasjons- og kommunikasjonsteknologi</t>
  </si>
  <si>
    <t>Musikk</t>
  </si>
  <si>
    <t>Odontologi</t>
  </si>
  <si>
    <t>Fysioterapi</t>
  </si>
  <si>
    <t>Utvekslingsstudenter fra Norge, i alt</t>
  </si>
  <si>
    <t>Sør-Korea</t>
  </si>
  <si>
    <t>Madagaskar</t>
  </si>
  <si>
    <t>Øvrige land</t>
  </si>
  <si>
    <r>
      <rPr>
        <vertAlign val="superscript"/>
        <sz val="8"/>
        <rFont val="Calibri"/>
        <family val="2"/>
        <scheme val="minor"/>
      </rPr>
      <t xml:space="preserve">1 </t>
    </r>
    <r>
      <rPr>
        <sz val="8"/>
        <rFont val="Calibri"/>
        <family val="2"/>
        <scheme val="minor"/>
      </rPr>
      <t>Utvekslingsstudenter er studenter fra Norge som tar sikte på å ta deler av utdanningen/graden (Bachelor, Master, PhD) i utlandet.</t>
    </r>
  </si>
  <si>
    <t>Endring fra forrige år</t>
  </si>
  <si>
    <t>Endring fra forrige år (%)</t>
  </si>
  <si>
    <t>2022/23</t>
  </si>
  <si>
    <t xml:space="preserve">Kilde: DBH </t>
  </si>
  <si>
    <t>https://infogram.com/1pdp052vdgrzg1amp5w0zyzr5wbkwlz6gk6</t>
  </si>
  <si>
    <t>https://infogram.com/1pkrjqknkzlv0yi9edymj511w3a3pk93jm2</t>
  </si>
  <si>
    <t>https://infogram.com/1pp23x51l1m6qlbr312rx6r5l3szpplg0xq</t>
  </si>
  <si>
    <t>https://infogram.com/1prlx16eymmgd6hgq9nyywzr9jbmy91dmlp</t>
  </si>
  <si>
    <t>Andel studenter i Norge og i utlandet som har foreldre med universitets- og høgskoleutdanning, etter bostedsfylke ved 16 år. 2001, 2011 og 2021</t>
  </si>
  <si>
    <t>01 Østfold (-2019)</t>
  </si>
  <si>
    <t>02 Akershus (-2019)</t>
  </si>
  <si>
    <t>06 Buskerud (-2019)</t>
  </si>
  <si>
    <t>03 Oslo</t>
  </si>
  <si>
    <t>04 Hedmark (-2019)</t>
  </si>
  <si>
    <t>05 Oppland (-2019)</t>
  </si>
  <si>
    <t>07 Vestfold (-2019)</t>
  </si>
  <si>
    <t>08 Telemark (-2019)</t>
  </si>
  <si>
    <t>09 Aust-Agder (-2019)</t>
  </si>
  <si>
    <t>10 Vest-Agder (-2019)</t>
  </si>
  <si>
    <t>11 Rogaland</t>
  </si>
  <si>
    <t>12 Hordaland (-2019)</t>
  </si>
  <si>
    <t>14 Sogn og Fjordane (-2019)</t>
  </si>
  <si>
    <t>15 Møre og Romsdal</t>
  </si>
  <si>
    <t>16 Sør-Trøndelag (-2017)</t>
  </si>
  <si>
    <t>17 Nord-Trøndelag (-2017)</t>
  </si>
  <si>
    <t>30 Viken</t>
  </si>
  <si>
    <t>34 Innlandet</t>
  </si>
  <si>
    <t>38 Vestfold og Telemark</t>
  </si>
  <si>
    <t>42 Agder</t>
  </si>
  <si>
    <t>46 Vestland</t>
  </si>
  <si>
    <t>Kilde: SSB, Utdanningsstatistikk</t>
  </si>
  <si>
    <t xml:space="preserve">Geir: Lagret spørring </t>
  </si>
  <si>
    <t xml:space="preserve">https://www.ssb.no/statbank/sq/10072612 </t>
  </si>
  <si>
    <t>18 Nordland</t>
  </si>
  <si>
    <t>19 Troms (-2019)</t>
  </si>
  <si>
    <t>20 Finnmark(-2019)</t>
  </si>
  <si>
    <t>50 Trøndelag</t>
  </si>
  <si>
    <t>54 Troms og Finnmark</t>
  </si>
  <si>
    <t>https://infogram.com/1pgd5n5pkj71qjb9m25j173wlguwdgm7xld</t>
  </si>
  <si>
    <t>Figur 3.3a</t>
  </si>
  <si>
    <r>
      <t>Gradsstudenter</t>
    </r>
    <r>
      <rPr>
        <b/>
        <sz val="11"/>
        <rFont val="Calibri"/>
        <family val="2"/>
      </rPr>
      <t>¹</t>
    </r>
    <r>
      <rPr>
        <b/>
        <sz val="11"/>
        <rFont val="Calibri"/>
        <family val="2"/>
        <scheme val="minor"/>
      </rPr>
      <t xml:space="preserve"> fra Norge i utlandet etter kjønn. Studieårene 1990/91-2021/22.</t>
    </r>
  </si>
  <si>
    <r>
      <t>Førstevalgssøkere</t>
    </r>
    <r>
      <rPr>
        <b/>
        <sz val="11"/>
        <rFont val="Calibri"/>
        <family val="2"/>
      </rPr>
      <t>¹</t>
    </r>
    <r>
      <rPr>
        <b/>
        <sz val="11"/>
        <rFont val="Calibri"/>
        <family val="2"/>
        <scheme val="minor"/>
      </rPr>
      <t xml:space="preserve"> etter utdanningsprogram. Endring fra 2021 til 2022. Antall og prosent</t>
    </r>
  </si>
  <si>
    <r>
      <t>Førstevalgssøkere</t>
    </r>
    <r>
      <rPr>
        <b/>
        <sz val="11"/>
        <rFont val="Calibri"/>
        <family val="2"/>
      </rPr>
      <t>¹</t>
    </r>
    <r>
      <rPr>
        <b/>
        <sz val="11"/>
        <rFont val="Calibri"/>
        <family val="2"/>
        <scheme val="minor"/>
      </rPr>
      <t xml:space="preserve"> etter lærested. Endring fra 2021 til 2022. Antall og prosent</t>
    </r>
  </si>
  <si>
    <t>Figur 3.3b</t>
  </si>
  <si>
    <t>Figur 3.3c</t>
  </si>
  <si>
    <t>Figur 3.3d</t>
  </si>
  <si>
    <t>Figur 3.3e</t>
  </si>
  <si>
    <t>Figur 3.3f</t>
  </si>
  <si>
    <t>Figur 3.3g</t>
  </si>
  <si>
    <t>Tabell 3.3a</t>
  </si>
  <si>
    <t xml:space="preserve"> Utdanningsområder</t>
  </si>
  <si>
    <t>Figur 3.3h</t>
  </si>
  <si>
    <t>Figur 3.3j</t>
  </si>
  <si>
    <t>Kandidater med fullført høyere grad ved norske universiteter og høgskoler. Kvinneandel (%). 1991-2021</t>
  </si>
  <si>
    <t>Antall fullførte mastergrader</t>
  </si>
  <si>
    <r>
      <t>2003</t>
    </r>
    <r>
      <rPr>
        <vertAlign val="superscript"/>
        <sz val="10"/>
        <rFont val="Verdana"/>
        <family val="2"/>
      </rPr>
      <t>5</t>
    </r>
  </si>
  <si>
    <t>Kilde: SSB, Akademikerregisteret.</t>
  </si>
  <si>
    <t>Kandidater med fullført høyere grad norske universiteter og høgskoler, etter fagområde. 1970–2021.</t>
  </si>
  <si>
    <t>Humaniora</t>
  </si>
  <si>
    <t>Jus</t>
  </si>
  <si>
    <t>Økonomi/ administrasjon</t>
  </si>
  <si>
    <r>
      <t>Naturvitenskap og teknologi</t>
    </r>
    <r>
      <rPr>
        <vertAlign val="superscript"/>
        <sz val="11"/>
        <rFont val="Calibri"/>
        <family val="2"/>
      </rPr>
      <t>1</t>
    </r>
  </si>
  <si>
    <t>Medisin/helse/-
sosialfag,
idrettsfag</t>
  </si>
  <si>
    <r>
      <t>Pedagogiske fag m.fl.</t>
    </r>
    <r>
      <rPr>
        <vertAlign val="superscript"/>
        <sz val="11"/>
        <rFont val="Calibri"/>
        <family val="2"/>
      </rPr>
      <t>2</t>
    </r>
  </si>
  <si>
    <t>2001³</t>
  </si>
  <si>
    <t>2003⁴</t>
  </si>
  <si>
    <r>
      <rPr>
        <vertAlign val="superscript"/>
        <sz val="11"/>
        <rFont val="Calibri"/>
        <family val="2"/>
      </rPr>
      <t>1</t>
    </r>
    <r>
      <rPr>
        <sz val="11"/>
        <rFont val="Calibri"/>
        <family val="2"/>
      </rPr>
      <t xml:space="preserve"> Naturvitenskap og teknologi omfatter også arkitektur- og landbrukskandidater.</t>
    </r>
  </si>
  <si>
    <r>
      <rPr>
        <vertAlign val="superscript"/>
        <sz val="11"/>
        <rFont val="Calibri"/>
        <family val="2"/>
      </rPr>
      <t>2</t>
    </r>
    <r>
      <rPr>
        <sz val="11"/>
        <rFont val="Calibri"/>
        <family val="2"/>
      </rPr>
      <t xml:space="preserve"> Pedagogiske fag m.fl. inkluderer pedagogiske fag, samferdselsfag/logistikk og sikkerhetsfag. </t>
    </r>
  </si>
  <si>
    <r>
      <rPr>
        <vertAlign val="superscript"/>
        <sz val="11"/>
        <color rgb="FF000000"/>
        <rFont val="Calibri"/>
        <family val="2"/>
      </rPr>
      <t>3</t>
    </r>
    <r>
      <rPr>
        <sz val="11"/>
        <color theme="1"/>
        <rFont val="Calibri"/>
        <family val="2"/>
        <scheme val="minor"/>
      </rPr>
      <t xml:space="preserve"> Nedgangen i Naturvitenskap og teknologi 2001 skyldes omleggingen til femårig sivilingeniørutdanning ved NTNU i 1997.</t>
    </r>
  </si>
  <si>
    <r>
      <rPr>
        <vertAlign val="superscript"/>
        <sz val="11"/>
        <color rgb="FF000000"/>
        <rFont val="Calibri"/>
        <family val="2"/>
      </rPr>
      <t>4</t>
    </r>
    <r>
      <rPr>
        <sz val="11"/>
        <color theme="1"/>
        <rFont val="Calibri"/>
        <family val="2"/>
        <scheme val="minor"/>
      </rPr>
      <t xml:space="preserve"> Høyere revisorstudium og master i regnskap/revisjon inngår i økonomi og administrasjon fra og med 2003.</t>
    </r>
  </si>
  <si>
    <t>https://infogram.com/1pjzmz29p3g6kqf6dj6mkel2qeimm1plpw9</t>
  </si>
  <si>
    <t>https://infogram.com/1p5llyp63zkjdqtp02xp9ljznxs3ven2j6l</t>
  </si>
  <si>
    <t>https://infogram.com/1p2npdxpqmqnk3h0nzge3322z5hr125rrqj</t>
  </si>
  <si>
    <t>Figur 3.3k</t>
  </si>
  <si>
    <t>Figur 3.3l</t>
  </si>
  <si>
    <t>Antall studenter i Norge med utenlandsk statsborgerskap. Studieårene 2001/02-2022/23.</t>
  </si>
  <si>
    <t>Figur 3.3m</t>
  </si>
  <si>
    <t>Internasjonale studenter¹ i høyere utdanning² i Norge</t>
  </si>
  <si>
    <t>Endring 2016-2021</t>
  </si>
  <si>
    <t>Internasjonale studenter, i alt</t>
  </si>
  <si>
    <t>Fra Europa, i alt</t>
  </si>
  <si>
    <t>Resten av Europa³</t>
  </si>
  <si>
    <t>Fra Afrika, i alt</t>
  </si>
  <si>
    <t>Ghana</t>
  </si>
  <si>
    <t>Nigeria</t>
  </si>
  <si>
    <t>Resten av Afrika</t>
  </si>
  <si>
    <t>Fra Asia, i alt</t>
  </si>
  <si>
    <t>Bangladesh</t>
  </si>
  <si>
    <t>Filippinene</t>
  </si>
  <si>
    <t>Resten av Asia³</t>
  </si>
  <si>
    <t>Fra Amerika, i alt</t>
  </si>
  <si>
    <t>Brasil</t>
  </si>
  <si>
    <t>Colombia</t>
  </si>
  <si>
    <t>Resten av Amerika</t>
  </si>
  <si>
    <t>Fra Oseania, i alt</t>
  </si>
  <si>
    <t>New Zealand</t>
  </si>
  <si>
    <t>Resten av Oseania</t>
  </si>
  <si>
    <t>¹ Internasjonale studenter i Norge er definert som studenter i høyere utdanning med videregående opplæring fra utlandet, og som har flyttet til Norge for mindre enn fem år siden.</t>
  </si>
  <si>
    <t>² Høyere utdanning inkluderer 2-årig fagskoleutdanning i Norge (jf. OECDs Education at a Glance og ISCED-nivå 5-8 (International Standard Classification of Education)).</t>
  </si>
  <si>
    <t xml:space="preserve">³Tyrkia er inkludert i Asia. </t>
  </si>
  <si>
    <t>Kilde: OECD og Statistisk sentralbyrå, utdanningsstatistikk</t>
  </si>
  <si>
    <t>I alt</t>
  </si>
  <si>
    <t>Uoppgitt / Ukjent</t>
  </si>
  <si>
    <r>
      <rPr>
        <vertAlign val="superscript"/>
        <sz val="11"/>
        <color theme="1"/>
        <rFont val="Calibri"/>
        <family val="2"/>
        <scheme val="minor"/>
      </rPr>
      <t>1</t>
    </r>
    <r>
      <rPr>
        <sz val="11"/>
        <color theme="1"/>
        <rFont val="Calibri"/>
        <family val="2"/>
        <scheme val="minor"/>
      </rPr>
      <t xml:space="preserve"> Innreisende utvekslingsstudenter omfatter utenlandske studenter som studerer i Norge på grunnlag av utvekslingsavtaler/kvoteprogram. Innreisende utvekslingsstudenter på ph.d.-nivå og studenter på avtaler med varighet mindre enn 3 måneder er ikke inkludert.</t>
    </r>
  </si>
  <si>
    <t>Kilde: Database for statistikk om høyere utdanning (DBH)</t>
  </si>
  <si>
    <t>Figur 3.3n</t>
  </si>
  <si>
    <t>https://infogram.com/1pegz97nyj1jgvam0653pry5l3sllkgrnry</t>
  </si>
  <si>
    <t>https://infogram.com/1pe275lk9k7y9nim9k7mvj16j1bld7p0w6d</t>
  </si>
  <si>
    <t xml:space="preserve">Nye øvrige land (+ Belgia, Danmark, Finland) </t>
  </si>
  <si>
    <t>Figur 3.3o</t>
  </si>
  <si>
    <r>
      <t>Innreisende utvekslingsstudenter</t>
    </r>
    <r>
      <rPr>
        <b/>
        <vertAlign val="superscript"/>
        <sz val="11"/>
        <color theme="1"/>
        <rFont val="Calibri"/>
        <family val="2"/>
        <scheme val="minor"/>
      </rPr>
      <t>1</t>
    </r>
    <r>
      <rPr>
        <b/>
        <sz val="11"/>
        <color theme="1"/>
        <rFont val="Calibri"/>
        <family val="2"/>
        <scheme val="minor"/>
      </rPr>
      <t xml:space="preserve"> til Norge fra utvalgte land. 2010-2021</t>
    </r>
  </si>
  <si>
    <t>Figur 3.3i</t>
  </si>
  <si>
    <t>Tabell 3.3b</t>
  </si>
  <si>
    <r>
      <t>Utvalgte studieland for utvekslingsstudenter</t>
    </r>
    <r>
      <rPr>
        <b/>
        <vertAlign val="superscript"/>
        <sz val="11"/>
        <color theme="1"/>
        <rFont val="Calibri"/>
        <family val="2"/>
        <scheme val="minor"/>
      </rPr>
      <t>1</t>
    </r>
    <r>
      <rPr>
        <b/>
        <sz val="11"/>
        <color theme="1"/>
        <rFont val="Calibri"/>
        <family val="2"/>
        <scheme val="minor"/>
      </rPr>
      <t xml:space="preserve"> fra Norge. Studieårene 2017/18-2021/22.</t>
    </r>
  </si>
  <si>
    <t>Antall studenter</t>
  </si>
  <si>
    <t>Figur 3.5a</t>
  </si>
  <si>
    <t>https://public.tableau.com/views/Indikatorrapporten2022Figur3_5d/Figur3_5d?:language=en-US&amp;:display_count=n&amp;:origin=viz_share_link</t>
  </si>
  <si>
    <t>obs_innholdsmisforhold</t>
  </si>
  <si>
    <t>obs_undersysselsetting</t>
  </si>
  <si>
    <t>obs_arbeidsledighet</t>
  </si>
  <si>
    <t>arbeidsledighet_lav</t>
  </si>
  <si>
    <t>arbeidsledighet_høy</t>
  </si>
  <si>
    <t>arbeidsledighet_andel</t>
  </si>
  <si>
    <t>undersysselsetting_lav</t>
  </si>
  <si>
    <t>undersysselsetting_høy</t>
  </si>
  <si>
    <t>undersysselsetting_andel</t>
  </si>
  <si>
    <t>innholdsmisforhold_lav</t>
  </si>
  <si>
    <t>innholdsmisforhold_høy</t>
  </si>
  <si>
    <t>Andel innholdsmisforhold</t>
  </si>
  <si>
    <t>Årskull</t>
  </si>
  <si>
    <t>Prosentandel arbeidsledig, undersysselsatt og med innholdsmisforhold av arbeidsstyrken, 2011-2021</t>
  </si>
  <si>
    <t>Figur 3.5d</t>
  </si>
  <si>
    <t>https://public.tableau.com/views/Indikatorrapporten2022Figur3_5e/Figur3_5e?:language=en-US&amp;publish=yes&amp;:display_count=n&amp;:origin=viz_share_link</t>
  </si>
  <si>
    <t>Tre typer mistilpasning</t>
  </si>
  <si>
    <t>To typer mistilpasning</t>
  </si>
  <si>
    <t>Innholdsmisforhold</t>
  </si>
  <si>
    <t>Overutdannet</t>
  </si>
  <si>
    <t>Undersysselsatt</t>
  </si>
  <si>
    <t>Tilpasset</t>
  </si>
  <si>
    <t>Observasjoner</t>
  </si>
  <si>
    <t>Lav</t>
  </si>
  <si>
    <t>Høy</t>
  </si>
  <si>
    <t xml:space="preserve">Andel </t>
  </si>
  <si>
    <t>Type mistiplasning</t>
  </si>
  <si>
    <t>Prosentandelen litt eller svært fornøyde med jobben etter type (mis)tilpasning</t>
  </si>
  <si>
    <t>Figur 3.5e</t>
  </si>
  <si>
    <t xml:space="preserve">Figur 3.3d </t>
  </si>
  <si>
    <t>Figur 3.5b</t>
  </si>
  <si>
    <t>Figur 3.5c</t>
  </si>
  <si>
    <t>Internasjonale studenter i høyere utdanning i Norge</t>
  </si>
  <si>
    <t>Innreisende utvekslingsstudenter til Norge fra utvalgte land. 2010-2021</t>
  </si>
  <si>
    <t xml:space="preserve">Publisert 03.01.2023, oppdatert 03.01.2023 </t>
  </si>
  <si>
    <r>
      <t>Førstevalgssøkere</t>
    </r>
    <r>
      <rPr>
        <sz val="11"/>
        <rFont val="Calibri"/>
        <family val="2"/>
      </rPr>
      <t>¹</t>
    </r>
    <r>
      <rPr>
        <sz val="11"/>
        <rFont val="Calibri"/>
        <family val="2"/>
        <scheme val="minor"/>
      </rPr>
      <t xml:space="preserve"> etter lærested. Endring fra 2021 til 2022. Antall og prosent</t>
    </r>
  </si>
  <si>
    <r>
      <t>Førstevalgssøkere</t>
    </r>
    <r>
      <rPr>
        <sz val="11"/>
        <rFont val="Calibri"/>
        <family val="2"/>
      </rPr>
      <t>¹</t>
    </r>
    <r>
      <rPr>
        <sz val="11"/>
        <rFont val="Calibri"/>
        <family val="2"/>
        <scheme val="minor"/>
      </rPr>
      <t xml:space="preserve"> etter utdanningsprogram. Endring fra 2021 til 2022. Antall og prosent</t>
    </r>
  </si>
  <si>
    <r>
      <t>Gradsstudenter</t>
    </r>
    <r>
      <rPr>
        <sz val="11"/>
        <rFont val="Calibri"/>
        <family val="2"/>
      </rPr>
      <t>¹</t>
    </r>
    <r>
      <rPr>
        <sz val="11"/>
        <rFont val="Calibri"/>
        <family val="2"/>
        <scheme val="minor"/>
      </rPr>
      <t xml:space="preserve"> fra Norge i utlandet etter kjønn. Studieårene 1990/91-2021/22.</t>
    </r>
  </si>
  <si>
    <r>
      <t>Utvalgte studieland for utvekslingsstudenter</t>
    </r>
    <r>
      <rPr>
        <vertAlign val="superscript"/>
        <sz val="11"/>
        <color theme="1"/>
        <rFont val="Calibri"/>
        <family val="2"/>
        <scheme val="minor"/>
      </rPr>
      <t>1</t>
    </r>
    <r>
      <rPr>
        <sz val="11"/>
        <color theme="1"/>
        <rFont val="Calibri"/>
        <family val="2"/>
        <scheme val="minor"/>
      </rPr>
      <t xml:space="preserve"> fra Norge. Studieårene 2017/18-2021/22.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</si>
</sst>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 #,##0_-;_-* &quot;-&quot;??_-;_-@_-"/>
    <numFmt numFmtId="165" formatCode="0.0"/>
    <numFmt numFmtId="166" formatCode="0_ ;\-0\ "/>
    <numFmt numFmtId="167" formatCode="0.0%"/>
    <numFmt numFmtId="168" formatCode="#,##0.0"/>
    <numFmt numFmtId="169" formatCode="0.0\ %"/>
  </numFmts>
  <fonts count="7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9"/>
      <name val="Calibri"/>
      <family val="2"/>
      <scheme val="minor"/>
    </font>
    <font>
      <sz val="11"/>
      <name val="Calibri"/>
      <family val="2"/>
      <scheme val="minor"/>
    </font>
    <font>
      <u/>
      <sz val="11"/>
      <color theme="10"/>
      <name val="Calibri"/>
      <family val="2"/>
      <scheme val="minor"/>
    </font>
    <font>
      <b/>
      <sz val="11"/>
      <color rgb="FF000000"/>
      <name val="Source Sans Pro"/>
      <family val="2"/>
    </font>
    <font>
      <sz val="11"/>
      <color rgb="FF000000"/>
      <name val="Source Sans Pro"/>
      <family val="2"/>
    </font>
    <font>
      <vertAlign val="superscript"/>
      <sz val="11"/>
      <color rgb="FF000000"/>
      <name val="Source Sans Pro"/>
      <family val="2"/>
    </font>
    <font>
      <i/>
      <sz val="11"/>
      <color rgb="FF000000"/>
      <name val="Source Sans Pro"/>
      <family val="2"/>
    </font>
    <font>
      <u/>
      <sz val="11"/>
      <color rgb="FF0563C1"/>
      <name val="Calibri"/>
      <family val="2"/>
    </font>
    <font>
      <i/>
      <sz val="11"/>
      <name val="Calibri"/>
      <family val="2"/>
      <scheme val="minor"/>
    </font>
    <font>
      <i/>
      <sz val="11"/>
      <color theme="1"/>
      <name val="Calibri"/>
      <family val="2"/>
      <scheme val="minor"/>
    </font>
    <font>
      <b/>
      <sz val="11"/>
      <name val="Calibri"/>
      <family val="2"/>
      <scheme val="minor"/>
    </font>
    <font>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2"/>
      <color rgb="FF434343"/>
      <name val="Calibri"/>
      <family val="2"/>
      <scheme val="minor"/>
    </font>
    <font>
      <sz val="12"/>
      <color rgb="FF000000"/>
      <name val="Calibri"/>
      <family val="2"/>
      <scheme val="minor"/>
    </font>
    <font>
      <b/>
      <sz val="12"/>
      <color rgb="FF000000"/>
      <name val="Calibri"/>
      <family val="2"/>
      <scheme val="minor"/>
    </font>
    <font>
      <i/>
      <sz val="12"/>
      <color rgb="FF000000"/>
      <name val="Calibri"/>
      <family val="2"/>
      <scheme val="minor"/>
    </font>
    <font>
      <u/>
      <sz val="12"/>
      <color rgb="FF0563C1"/>
      <name val="Calibri"/>
      <family val="2"/>
      <scheme val="minor"/>
    </font>
    <font>
      <sz val="11"/>
      <color theme="1"/>
      <name val="Calibri"/>
      <family val="2"/>
    </font>
    <font>
      <b/>
      <sz val="11"/>
      <color theme="1"/>
      <name val="Calibri"/>
      <family val="2"/>
      <scheme val="minor"/>
    </font>
    <font>
      <u/>
      <sz val="11"/>
      <color theme="10"/>
      <name val="Calibri"/>
      <family val="2"/>
      <scheme val="minor"/>
    </font>
    <font>
      <b/>
      <sz val="11"/>
      <color theme="1"/>
      <name val="Source Sans Pro"/>
      <family val="2"/>
    </font>
    <font>
      <sz val="11"/>
      <color theme="1"/>
      <name val="Source Sans Pro"/>
      <family val="2"/>
    </font>
    <font>
      <i/>
      <sz val="11"/>
      <color theme="1"/>
      <name val="Source Sans Pro"/>
      <family val="2"/>
    </font>
    <font>
      <b/>
      <sz val="11"/>
      <color theme="1"/>
      <name val="Calibri"/>
      <family val="2"/>
    </font>
    <font>
      <i/>
      <sz val="11"/>
      <color theme="1"/>
      <name val="Calibri"/>
      <family val="2"/>
      <scheme val="minor"/>
    </font>
    <font>
      <i/>
      <sz val="11"/>
      <color theme="1"/>
      <name val="Calibri"/>
      <family val="2"/>
    </font>
    <font>
      <sz val="10"/>
      <color theme="1"/>
      <name val="Calibri"/>
      <family val="2"/>
      <scheme val="minor"/>
    </font>
    <font>
      <sz val="11"/>
      <color theme="4"/>
      <name val="Calibri"/>
      <family val="2"/>
      <scheme val="minor"/>
    </font>
    <font>
      <b/>
      <sz val="11"/>
      <color rgb="FF000000"/>
      <name val="Calibri"/>
      <family val="2"/>
    </font>
    <font>
      <sz val="11"/>
      <color rgb="FF000000"/>
      <name val="Calibri"/>
      <family val="2"/>
    </font>
    <font>
      <vertAlign val="superscript"/>
      <sz val="10"/>
      <color theme="1"/>
      <name val="Calibri"/>
      <family val="2"/>
      <scheme val="minor"/>
    </font>
    <font>
      <sz val="10"/>
      <color theme="1"/>
      <name val="Calibri"/>
      <family val="2"/>
      <scheme val="minor"/>
    </font>
    <font>
      <b/>
      <i/>
      <sz val="10"/>
      <color rgb="FF404040"/>
      <name val="Verdana"/>
      <family val="2"/>
    </font>
    <font>
      <b/>
      <sz val="11"/>
      <color theme="0"/>
      <name val="Calibri"/>
      <family val="2"/>
      <scheme val="minor"/>
    </font>
    <font>
      <sz val="8"/>
      <name val="Arial"/>
      <family val="2"/>
    </font>
    <font>
      <sz val="8"/>
      <name val="Calibri"/>
      <family val="2"/>
      <scheme val="minor"/>
    </font>
    <font>
      <sz val="11"/>
      <name val="Calibri"/>
      <family val="2"/>
    </font>
    <font>
      <sz val="8"/>
      <color theme="1"/>
      <name val="Calibri"/>
      <family val="2"/>
      <scheme val="minor"/>
    </font>
    <font>
      <sz val="10"/>
      <name val="Calibri"/>
      <family val="2"/>
    </font>
    <font>
      <sz val="10"/>
      <color theme="1"/>
      <name val="Arial"/>
      <family val="2"/>
    </font>
    <font>
      <vertAlign val="superscript"/>
      <sz val="8"/>
      <name val="Arial"/>
      <family val="2"/>
    </font>
    <font>
      <sz val="10"/>
      <color rgb="FF000000"/>
      <name val="Arial"/>
      <family val="2"/>
    </font>
    <font>
      <sz val="8"/>
      <color theme="1"/>
      <name val="Arial"/>
      <family val="2"/>
    </font>
    <font>
      <sz val="8"/>
      <color theme="1"/>
      <name val="Calibri"/>
      <family val="2"/>
    </font>
    <font>
      <vertAlign val="superscript"/>
      <sz val="8"/>
      <color theme="1"/>
      <name val="Calibri"/>
      <family val="2"/>
      <scheme val="minor"/>
    </font>
    <font>
      <vertAlign val="superscript"/>
      <sz val="8"/>
      <color theme="1"/>
      <name val="Calibri"/>
      <family val="2"/>
    </font>
    <font>
      <b/>
      <sz val="10"/>
      <color rgb="FF000000"/>
      <name val="Calibri"/>
      <family val="2"/>
      <scheme val="minor"/>
    </font>
    <font>
      <sz val="11"/>
      <color rgb="FF000000"/>
      <name val="Calibri"/>
      <family val="2"/>
      <scheme val="minor"/>
    </font>
    <font>
      <b/>
      <sz val="11"/>
      <color rgb="FF000000"/>
      <name val="Calibri"/>
      <family val="2"/>
      <scheme val="minor"/>
    </font>
    <font>
      <b/>
      <sz val="11"/>
      <color indexed="8"/>
      <name val="Calibri"/>
      <family val="2"/>
      <scheme val="minor"/>
    </font>
    <font>
      <b/>
      <sz val="10"/>
      <color indexed="8"/>
      <name val="Calibri"/>
      <family val="2"/>
      <scheme val="minor"/>
    </font>
    <font>
      <vertAlign val="superscript"/>
      <sz val="8"/>
      <name val="Calibri"/>
      <family val="2"/>
      <scheme val="minor"/>
    </font>
    <font>
      <b/>
      <sz val="8"/>
      <name val="Calibri"/>
      <family val="2"/>
      <scheme val="minor"/>
    </font>
    <font>
      <vertAlign val="superscript"/>
      <sz val="11"/>
      <color theme="1"/>
      <name val="Calibri"/>
      <family val="2"/>
      <scheme val="minor"/>
    </font>
    <font>
      <sz val="9"/>
      <color rgb="FF000000"/>
      <name val="Tahoma"/>
      <family val="2"/>
    </font>
    <font>
      <sz val="11"/>
      <color rgb="FFFF0000"/>
      <name val="Calibri"/>
      <family val="2"/>
      <scheme val="minor"/>
    </font>
    <font>
      <b/>
      <sz val="10"/>
      <name val="Arial"/>
      <family val="2"/>
    </font>
    <font>
      <b/>
      <sz val="11"/>
      <name val="Calibri"/>
      <family val="2"/>
    </font>
    <font>
      <b/>
      <sz val="11"/>
      <name val="Arial"/>
      <family val="2"/>
    </font>
    <font>
      <b/>
      <sz val="11"/>
      <color theme="1"/>
      <name val="Arial"/>
      <family val="2"/>
    </font>
    <font>
      <b/>
      <sz val="10"/>
      <color theme="1"/>
      <name val="Calibri"/>
      <family val="2"/>
      <scheme val="minor"/>
    </font>
    <font>
      <vertAlign val="superscript"/>
      <sz val="10"/>
      <name val="Verdana"/>
      <family val="2"/>
    </font>
    <font>
      <sz val="12"/>
      <name val="Times New Roman"/>
      <family val="1"/>
    </font>
    <font>
      <sz val="11"/>
      <name val="Arial"/>
      <family val="2"/>
    </font>
    <font>
      <vertAlign val="superscript"/>
      <sz val="11"/>
      <name val="Calibri"/>
      <family val="2"/>
    </font>
    <font>
      <vertAlign val="superscript"/>
      <sz val="11"/>
      <color rgb="FF000000"/>
      <name val="Calibri"/>
      <family val="2"/>
    </font>
    <font>
      <b/>
      <sz val="11"/>
      <color rgb="FFFF0000"/>
      <name val="Calibri"/>
      <family val="2"/>
      <scheme val="minor"/>
    </font>
    <font>
      <b/>
      <vertAlign val="superscript"/>
      <sz val="11"/>
      <color theme="1"/>
      <name val="Calibri"/>
      <family val="2"/>
      <scheme val="minor"/>
    </font>
    <font>
      <sz val="11"/>
      <name val="Calibri"/>
    </font>
    <font>
      <sz val="11"/>
      <color theme="1"/>
      <name val="Arial"/>
      <family val="2"/>
    </font>
    <font>
      <sz val="10"/>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theme="0"/>
        <bgColor theme="4" tint="0.79998168889431442"/>
      </patternFill>
    </fill>
    <fill>
      <patternFill patternType="solid">
        <fgColor rgb="FFDDEBF7"/>
        <bgColor rgb="FFDDEBF7"/>
      </patternFill>
    </fill>
    <fill>
      <patternFill patternType="solid">
        <fgColor rgb="FFFFFF00"/>
        <bgColor indexed="64"/>
      </patternFill>
    </fill>
  </fills>
  <borders count="23">
    <border>
      <left/>
      <right/>
      <top/>
      <bottom/>
      <diagonal/>
    </border>
    <border>
      <left/>
      <right/>
      <top/>
      <bottom style="thin">
        <color indexed="64"/>
      </bottom>
      <diagonal/>
    </border>
    <border>
      <left/>
      <right style="thin">
        <color indexed="10"/>
      </right>
      <top/>
      <bottom/>
      <diagonal/>
    </border>
    <border>
      <left style="thin">
        <color rgb="FF999999"/>
      </left>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style="medium">
        <color indexed="64"/>
      </left>
      <right/>
      <top/>
      <bottom/>
      <diagonal/>
    </border>
    <border>
      <left style="thin">
        <color indexed="10"/>
      </left>
      <right style="thin">
        <color indexed="10"/>
      </right>
      <top style="thin">
        <color indexed="10"/>
      </top>
      <bottom style="thin">
        <color indexed="10"/>
      </bottom>
      <diagonal/>
    </border>
    <border>
      <left/>
      <right style="thin">
        <color rgb="FFC1C1C1"/>
      </right>
      <top/>
      <bottom style="thin">
        <color rgb="FFC1C1C1"/>
      </bottom>
      <diagonal/>
    </border>
    <border>
      <left style="thin">
        <color theme="2" tint="-9.9978637043366805E-2"/>
      </left>
      <right style="thin">
        <color theme="2" tint="-9.9978637043366805E-2"/>
      </right>
      <top style="thin">
        <color indexed="64"/>
      </top>
      <bottom style="thin">
        <color theme="2" tint="-9.9978637043366805E-2"/>
      </bottom>
      <diagonal/>
    </border>
  </borders>
  <cellStyleXfs count="21">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xf numFmtId="0" fontId="6" fillId="0" borderId="0" applyNumberFormat="0" applyFill="0" applyBorder="0" applyAlignment="0" applyProtection="0"/>
    <xf numFmtId="0" fontId="3" fillId="0" borderId="2">
      <alignment vertical="center"/>
    </xf>
    <xf numFmtId="0" fontId="3" fillId="0" borderId="2">
      <alignment vertical="center"/>
    </xf>
    <xf numFmtId="0" fontId="25" fillId="0" borderId="0"/>
    <xf numFmtId="0" fontId="1" fillId="0" borderId="0"/>
    <xf numFmtId="9" fontId="1" fillId="0" borderId="0" applyFont="0" applyFill="0" applyBorder="0" applyAlignment="0" applyProtection="0"/>
    <xf numFmtId="0" fontId="42" fillId="0" borderId="0"/>
    <xf numFmtId="0" fontId="42" fillId="0" borderId="0"/>
    <xf numFmtId="0" fontId="42" fillId="0" borderId="0"/>
    <xf numFmtId="0" fontId="3" fillId="0" borderId="0"/>
    <xf numFmtId="0" fontId="55" fillId="0" borderId="0"/>
    <xf numFmtId="1" fontId="64" fillId="0" borderId="2"/>
    <xf numFmtId="0" fontId="70" fillId="0" borderId="0"/>
    <xf numFmtId="0" fontId="71" fillId="0" borderId="20">
      <alignment horizontal="right" vertical="center"/>
    </xf>
    <xf numFmtId="0" fontId="42" fillId="0" borderId="0"/>
    <xf numFmtId="0" fontId="3" fillId="0" borderId="0"/>
    <xf numFmtId="0" fontId="76" fillId="0" borderId="0"/>
  </cellStyleXfs>
  <cellXfs count="370">
    <xf numFmtId="0" fontId="0" fillId="0" borderId="0" xfId="0"/>
    <xf numFmtId="0" fontId="4" fillId="0" borderId="0" xfId="3" quotePrefix="1" applyFont="1" applyFill="1" applyAlignment="1">
      <alignment horizontal="right"/>
    </xf>
    <xf numFmtId="0" fontId="4" fillId="0" borderId="0" xfId="3" applyFont="1" applyFill="1" applyAlignment="1">
      <alignment horizontal="right"/>
    </xf>
    <xf numFmtId="0" fontId="5" fillId="0" borderId="0" xfId="0" applyFont="1"/>
    <xf numFmtId="0" fontId="5" fillId="0" borderId="0" xfId="0" applyFont="1" applyAlignment="1">
      <alignment vertical="top" wrapText="1"/>
    </xf>
    <xf numFmtId="164" fontId="0" fillId="0" borderId="0" xfId="1" applyNumberFormat="1" applyFont="1"/>
    <xf numFmtId="164" fontId="0" fillId="0" borderId="0" xfId="1" applyNumberFormat="1" applyFont="1" applyBorder="1"/>
    <xf numFmtId="164" fontId="0" fillId="0" borderId="0" xfId="0" applyNumberFormat="1"/>
    <xf numFmtId="3" fontId="5" fillId="0" borderId="0" xfId="0" applyNumberFormat="1" applyFont="1"/>
    <xf numFmtId="3" fontId="0" fillId="0" borderId="0" xfId="0" applyNumberFormat="1"/>
    <xf numFmtId="0" fontId="5" fillId="0" borderId="0" xfId="0" applyFont="1" applyAlignment="1">
      <alignment horizontal="right"/>
    </xf>
    <xf numFmtId="0" fontId="7" fillId="3" borderId="0" xfId="0" applyFont="1" applyFill="1"/>
    <xf numFmtId="0" fontId="10" fillId="3" borderId="0" xfId="0" applyFont="1" applyFill="1"/>
    <xf numFmtId="0" fontId="11" fillId="3" borderId="0" xfId="4" applyFont="1" applyFill="1" applyBorder="1"/>
    <xf numFmtId="0" fontId="12" fillId="0" borderId="0" xfId="0" applyFont="1"/>
    <xf numFmtId="3" fontId="12" fillId="0" borderId="0" xfId="0" applyNumberFormat="1" applyFont="1"/>
    <xf numFmtId="3" fontId="5" fillId="2" borderId="0" xfId="0" applyNumberFormat="1" applyFont="1" applyFill="1"/>
    <xf numFmtId="0" fontId="13" fillId="0" borderId="0" xfId="0" applyFont="1"/>
    <xf numFmtId="0" fontId="2" fillId="0" borderId="0" xfId="0" applyFont="1"/>
    <xf numFmtId="0" fontId="0" fillId="0" borderId="1" xfId="0" applyBorder="1"/>
    <xf numFmtId="0" fontId="13" fillId="0" borderId="0" xfId="0" applyFont="1" applyAlignment="1">
      <alignment vertical="center"/>
    </xf>
    <xf numFmtId="9" fontId="0" fillId="0" borderId="0" xfId="2" applyFont="1"/>
    <xf numFmtId="0" fontId="14" fillId="0" borderId="0" xfId="0" applyFont="1"/>
    <xf numFmtId="0" fontId="0" fillId="0" borderId="11" xfId="0" applyBorder="1" applyAlignment="1">
      <alignment wrapText="1"/>
    </xf>
    <xf numFmtId="0" fontId="0" fillId="0" borderId="0" xfId="0" applyAlignment="1">
      <alignment wrapText="1"/>
    </xf>
    <xf numFmtId="0" fontId="6" fillId="0" borderId="0" xfId="4"/>
    <xf numFmtId="0" fontId="15" fillId="0" borderId="0" xfId="0" applyFont="1"/>
    <xf numFmtId="0" fontId="16" fillId="0" borderId="0" xfId="0" applyFont="1"/>
    <xf numFmtId="0" fontId="16" fillId="0" borderId="0" xfId="0" applyFont="1" applyAlignment="1">
      <alignment wrapText="1"/>
    </xf>
    <xf numFmtId="3" fontId="15" fillId="0" borderId="0" xfId="0" applyNumberFormat="1" applyFont="1"/>
    <xf numFmtId="0" fontId="17" fillId="0" borderId="0" xfId="0" applyFont="1" applyAlignment="1">
      <alignment vertical="center"/>
    </xf>
    <xf numFmtId="0" fontId="18" fillId="0" borderId="3" xfId="0" applyFont="1" applyBorder="1" applyAlignment="1">
      <alignment wrapText="1"/>
    </xf>
    <xf numFmtId="0" fontId="18" fillId="0" borderId="4" xfId="0" applyFont="1" applyBorder="1" applyAlignment="1">
      <alignment wrapText="1"/>
    </xf>
    <xf numFmtId="0" fontId="18" fillId="0" borderId="5" xfId="0" applyFont="1" applyBorder="1" applyAlignment="1">
      <alignment wrapText="1"/>
    </xf>
    <xf numFmtId="0" fontId="19" fillId="0" borderId="3" xfId="0" applyFont="1" applyBorder="1"/>
    <xf numFmtId="3" fontId="19" fillId="0" borderId="3" xfId="0" applyNumberFormat="1" applyFont="1" applyBorder="1"/>
    <xf numFmtId="3" fontId="19" fillId="0" borderId="4" xfId="0" applyNumberFormat="1" applyFont="1" applyBorder="1"/>
    <xf numFmtId="3" fontId="19" fillId="0" borderId="5" xfId="0" applyNumberFormat="1" applyFont="1" applyBorder="1"/>
    <xf numFmtId="0" fontId="19" fillId="0" borderId="6" xfId="0" applyFont="1" applyBorder="1"/>
    <xf numFmtId="3" fontId="19" fillId="0" borderId="6" xfId="0" applyNumberFormat="1" applyFont="1" applyBorder="1"/>
    <xf numFmtId="3" fontId="19" fillId="0" borderId="0" xfId="0" applyNumberFormat="1" applyFont="1"/>
    <xf numFmtId="3" fontId="19" fillId="0" borderId="7" xfId="0" applyNumberFormat="1" applyFont="1" applyBorder="1"/>
    <xf numFmtId="0" fontId="18" fillId="0" borderId="8" xfId="0" applyFont="1" applyBorder="1"/>
    <xf numFmtId="3" fontId="18" fillId="0" borderId="8" xfId="0" applyNumberFormat="1" applyFont="1" applyBorder="1"/>
    <xf numFmtId="3" fontId="18" fillId="0" borderId="9" xfId="0" applyNumberFormat="1" applyFont="1" applyBorder="1"/>
    <xf numFmtId="3" fontId="18" fillId="0" borderId="10" xfId="0" applyNumberFormat="1" applyFont="1" applyBorder="1"/>
    <xf numFmtId="0" fontId="0" fillId="0" borderId="11" xfId="0" applyBorder="1"/>
    <xf numFmtId="0" fontId="15" fillId="0" borderId="11" xfId="0" applyFont="1" applyBorder="1"/>
    <xf numFmtId="0" fontId="15" fillId="0" borderId="11" xfId="0" applyFont="1" applyBorder="1" applyAlignment="1">
      <alignment wrapText="1"/>
    </xf>
    <xf numFmtId="165" fontId="15" fillId="0" borderId="0" xfId="0" applyNumberFormat="1" applyFont="1"/>
    <xf numFmtId="0" fontId="15" fillId="0" borderId="1" xfId="0" applyFont="1" applyBorder="1"/>
    <xf numFmtId="165" fontId="15" fillId="0" borderId="1" xfId="0" applyNumberFormat="1" applyFont="1" applyBorder="1"/>
    <xf numFmtId="0" fontId="20" fillId="0" borderId="0" xfId="0" applyFont="1" applyAlignment="1">
      <alignment horizontal="left" vertical="center"/>
    </xf>
    <xf numFmtId="9" fontId="15" fillId="0" borderId="0" xfId="2" applyFont="1"/>
    <xf numFmtId="0" fontId="15" fillId="0" borderId="0" xfId="0" applyFont="1" applyAlignment="1">
      <alignment wrapText="1"/>
    </xf>
    <xf numFmtId="9" fontId="15" fillId="0" borderId="1" xfId="2" applyFont="1" applyBorder="1"/>
    <xf numFmtId="0" fontId="21" fillId="0" borderId="11" xfId="0" applyFont="1" applyBorder="1" applyAlignment="1">
      <alignment wrapText="1"/>
    </xf>
    <xf numFmtId="0" fontId="0" fillId="0" borderId="13" xfId="0" applyBorder="1"/>
    <xf numFmtId="0" fontId="0" fillId="2" borderId="14" xfId="0" applyFill="1" applyBorder="1"/>
    <xf numFmtId="0" fontId="16" fillId="0" borderId="14" xfId="0" applyFont="1" applyBorder="1"/>
    <xf numFmtId="0" fontId="15" fillId="0" borderId="14" xfId="0" applyFont="1" applyBorder="1"/>
    <xf numFmtId="0" fontId="15" fillId="2" borderId="14" xfId="0" applyFont="1" applyFill="1" applyBorder="1"/>
    <xf numFmtId="3" fontId="15" fillId="0" borderId="14" xfId="0" applyNumberFormat="1" applyFont="1" applyBorder="1"/>
    <xf numFmtId="165" fontId="15" fillId="0" borderId="14" xfId="0" applyNumberFormat="1" applyFont="1" applyBorder="1"/>
    <xf numFmtId="0" fontId="19" fillId="4" borderId="14" xfId="5" applyFont="1" applyFill="1" applyBorder="1">
      <alignment vertical="center"/>
    </xf>
    <xf numFmtId="3" fontId="19" fillId="4" borderId="14" xfId="5" applyNumberFormat="1" applyFont="1" applyFill="1" applyBorder="1">
      <alignment vertical="center"/>
    </xf>
    <xf numFmtId="0" fontId="19" fillId="4" borderId="14" xfId="0" applyFont="1" applyFill="1" applyBorder="1"/>
    <xf numFmtId="0" fontId="19" fillId="2" borderId="14" xfId="6" applyFont="1" applyFill="1" applyBorder="1">
      <alignment vertical="center"/>
    </xf>
    <xf numFmtId="3" fontId="19" fillId="2" borderId="14" xfId="6" applyNumberFormat="1" applyFont="1" applyFill="1" applyBorder="1">
      <alignment vertical="center"/>
    </xf>
    <xf numFmtId="3" fontId="19" fillId="2" borderId="14" xfId="5" applyNumberFormat="1" applyFont="1" applyFill="1" applyBorder="1">
      <alignment vertical="center"/>
    </xf>
    <xf numFmtId="3" fontId="19" fillId="2" borderId="14" xfId="6" quotePrefix="1" applyNumberFormat="1" applyFont="1" applyFill="1" applyBorder="1" applyAlignment="1">
      <alignment horizontal="right" vertical="center"/>
    </xf>
    <xf numFmtId="0" fontId="15" fillId="0" borderId="14" xfId="0" applyFont="1" applyBorder="1" applyAlignment="1">
      <alignment wrapText="1"/>
    </xf>
    <xf numFmtId="0" fontId="15" fillId="0" borderId="15" xfId="0" applyFont="1" applyBorder="1"/>
    <xf numFmtId="0" fontId="19" fillId="4" borderId="16" xfId="5" applyFont="1" applyFill="1" applyBorder="1">
      <alignment vertical="center"/>
    </xf>
    <xf numFmtId="3" fontId="19" fillId="4" borderId="16" xfId="5" applyNumberFormat="1" applyFont="1" applyFill="1" applyBorder="1">
      <alignment vertical="center"/>
    </xf>
    <xf numFmtId="165" fontId="19" fillId="4" borderId="16" xfId="0" applyNumberFormat="1" applyFont="1" applyFill="1" applyBorder="1"/>
    <xf numFmtId="0" fontId="15" fillId="0" borderId="17" xfId="0" applyFont="1" applyBorder="1" applyAlignment="1">
      <alignment wrapText="1"/>
    </xf>
    <xf numFmtId="0" fontId="15" fillId="0" borderId="16" xfId="0" applyFont="1" applyBorder="1"/>
    <xf numFmtId="0" fontId="19" fillId="4" borderId="18" xfId="5" applyFont="1" applyFill="1" applyBorder="1">
      <alignment vertical="center"/>
    </xf>
    <xf numFmtId="3" fontId="15" fillId="0" borderId="18" xfId="0" applyNumberFormat="1" applyFont="1" applyBorder="1"/>
    <xf numFmtId="165" fontId="15" fillId="0" borderId="18" xfId="0" applyNumberFormat="1" applyFont="1" applyBorder="1"/>
    <xf numFmtId="0" fontId="6" fillId="2" borderId="14" xfId="4" applyFill="1" applyBorder="1"/>
    <xf numFmtId="0" fontId="22" fillId="3" borderId="14" xfId="0" applyFont="1" applyFill="1" applyBorder="1"/>
    <xf numFmtId="0" fontId="15" fillId="3" borderId="14" xfId="0" applyFont="1" applyFill="1" applyBorder="1"/>
    <xf numFmtId="3" fontId="15" fillId="3" borderId="14" xfId="0" applyNumberFormat="1" applyFont="1" applyFill="1" applyBorder="1"/>
    <xf numFmtId="0" fontId="15" fillId="3" borderId="14" xfId="0" applyFont="1" applyFill="1" applyBorder="1" applyAlignment="1">
      <alignment wrapText="1"/>
    </xf>
    <xf numFmtId="0" fontId="23" fillId="3" borderId="14" xfId="0" applyFont="1" applyFill="1" applyBorder="1"/>
    <xf numFmtId="0" fontId="24" fillId="3" borderId="14" xfId="4" applyFont="1" applyFill="1" applyBorder="1"/>
    <xf numFmtId="0" fontId="15" fillId="3" borderId="16" xfId="0" applyFont="1" applyFill="1" applyBorder="1"/>
    <xf numFmtId="0" fontId="15" fillId="3" borderId="15" xfId="0" applyFont="1" applyFill="1" applyBorder="1"/>
    <xf numFmtId="3" fontId="15" fillId="3" borderId="16" xfId="0" applyNumberFormat="1" applyFont="1" applyFill="1" applyBorder="1"/>
    <xf numFmtId="0" fontId="15" fillId="3" borderId="17" xfId="0" applyFont="1" applyFill="1" applyBorder="1"/>
    <xf numFmtId="0" fontId="21" fillId="3" borderId="17" xfId="0" applyFont="1" applyFill="1" applyBorder="1" applyAlignment="1">
      <alignment wrapText="1"/>
    </xf>
    <xf numFmtId="0" fontId="15" fillId="3" borderId="18" xfId="0" applyFont="1" applyFill="1" applyBorder="1" applyAlignment="1">
      <alignment wrapText="1"/>
    </xf>
    <xf numFmtId="3" fontId="15" fillId="3" borderId="18" xfId="0" applyNumberFormat="1" applyFont="1" applyFill="1" applyBorder="1"/>
    <xf numFmtId="0" fontId="6" fillId="3" borderId="14" xfId="4" applyFill="1" applyBorder="1"/>
    <xf numFmtId="0" fontId="2" fillId="2" borderId="14" xfId="0" applyFont="1" applyFill="1" applyBorder="1"/>
    <xf numFmtId="0" fontId="0" fillId="2" borderId="14" xfId="0" applyFill="1" applyBorder="1" applyAlignment="1">
      <alignment wrapText="1"/>
    </xf>
    <xf numFmtId="164" fontId="5" fillId="2" borderId="14" xfId="1" applyNumberFormat="1" applyFont="1" applyFill="1" applyBorder="1"/>
    <xf numFmtId="164" fontId="3" fillId="0" borderId="14" xfId="1" applyNumberFormat="1" applyFont="1" applyBorder="1" applyAlignment="1">
      <alignment vertical="center"/>
    </xf>
    <xf numFmtId="164" fontId="0" fillId="0" borderId="14" xfId="1" applyNumberFormat="1" applyFont="1" applyBorder="1"/>
    <xf numFmtId="0" fontId="13" fillId="2" borderId="14" xfId="0" applyFont="1" applyFill="1" applyBorder="1"/>
    <xf numFmtId="0" fontId="0" fillId="2" borderId="14" xfId="0" applyFont="1" applyFill="1" applyBorder="1"/>
    <xf numFmtId="0" fontId="0" fillId="2" borderId="15" xfId="0" applyFill="1" applyBorder="1"/>
    <xf numFmtId="0" fontId="0" fillId="2" borderId="16" xfId="0" applyFill="1" applyBorder="1"/>
    <xf numFmtId="164" fontId="5" fillId="2" borderId="16" xfId="1" applyNumberFormat="1" applyFont="1" applyFill="1" applyBorder="1"/>
    <xf numFmtId="0" fontId="0" fillId="2" borderId="17" xfId="0" applyFill="1" applyBorder="1" applyAlignment="1">
      <alignment wrapText="1"/>
    </xf>
    <xf numFmtId="0" fontId="2" fillId="2" borderId="18" xfId="0" applyFont="1" applyFill="1" applyBorder="1"/>
    <xf numFmtId="164" fontId="2" fillId="2" borderId="18" xfId="0" applyNumberFormat="1" applyFont="1" applyFill="1" applyBorder="1"/>
    <xf numFmtId="0" fontId="15" fillId="0" borderId="0" xfId="0" quotePrefix="1" applyFont="1"/>
    <xf numFmtId="2" fontId="15" fillId="0" borderId="0" xfId="0" applyNumberFormat="1" applyFont="1"/>
    <xf numFmtId="0" fontId="17" fillId="0" borderId="0" xfId="0" applyFont="1"/>
    <xf numFmtId="0" fontId="15" fillId="0" borderId="11" xfId="0" applyFont="1" applyBorder="1" applyAlignment="1">
      <alignment horizontal="center"/>
    </xf>
    <xf numFmtId="0" fontId="15" fillId="0" borderId="11" xfId="0" applyFont="1" applyBorder="1" applyAlignment="1">
      <alignment horizontal="center" wrapText="1"/>
    </xf>
    <xf numFmtId="0" fontId="15" fillId="0" borderId="1" xfId="0" quotePrefix="1" applyFont="1" applyBorder="1"/>
    <xf numFmtId="3" fontId="15" fillId="0" borderId="1" xfId="0" applyNumberFormat="1" applyFont="1" applyBorder="1"/>
    <xf numFmtId="2" fontId="15" fillId="0" borderId="1" xfId="0" applyNumberFormat="1" applyFont="1" applyBorder="1"/>
    <xf numFmtId="166" fontId="0" fillId="0" borderId="0" xfId="1" applyNumberFormat="1" applyFont="1"/>
    <xf numFmtId="166" fontId="0" fillId="0" borderId="0" xfId="1" applyNumberFormat="1" applyFont="1" applyBorder="1"/>
    <xf numFmtId="0" fontId="7" fillId="3" borderId="14" xfId="0" applyFont="1" applyFill="1" applyBorder="1"/>
    <xf numFmtId="0" fontId="8" fillId="3" borderId="14" xfId="0" applyFont="1" applyFill="1" applyBorder="1"/>
    <xf numFmtId="3" fontId="8" fillId="3" borderId="14" xfId="0" applyNumberFormat="1" applyFont="1" applyFill="1" applyBorder="1"/>
    <xf numFmtId="9" fontId="8" fillId="3" borderId="14" xfId="2" applyFont="1" applyFill="1" applyBorder="1"/>
    <xf numFmtId="165" fontId="8" fillId="3" borderId="14" xfId="0" applyNumberFormat="1" applyFont="1" applyFill="1" applyBorder="1"/>
    <xf numFmtId="0" fontId="8" fillId="3" borderId="14" xfId="0" applyFont="1" applyFill="1" applyBorder="1" applyAlignment="1">
      <alignment wrapText="1"/>
    </xf>
    <xf numFmtId="0" fontId="10" fillId="3" borderId="14" xfId="0" applyFont="1" applyFill="1" applyBorder="1"/>
    <xf numFmtId="0" fontId="11" fillId="3" borderId="14" xfId="4" applyFont="1" applyFill="1" applyBorder="1"/>
    <xf numFmtId="3" fontId="12" fillId="0" borderId="14" xfId="0" applyNumberFormat="1" applyFont="1" applyBorder="1"/>
    <xf numFmtId="3" fontId="3" fillId="2" borderId="14" xfId="5" applyNumberFormat="1" applyFill="1" applyBorder="1">
      <alignment vertical="center"/>
    </xf>
    <xf numFmtId="0" fontId="8" fillId="3" borderId="15" xfId="0" applyFont="1" applyFill="1" applyBorder="1"/>
    <xf numFmtId="0" fontId="12" fillId="0" borderId="16" xfId="0" applyFont="1" applyBorder="1"/>
    <xf numFmtId="3" fontId="12" fillId="0" borderId="16" xfId="0" applyNumberFormat="1" applyFont="1" applyBorder="1"/>
    <xf numFmtId="0" fontId="8" fillId="3" borderId="17" xfId="0" applyFont="1" applyFill="1" applyBorder="1"/>
    <xf numFmtId="0" fontId="5" fillId="0" borderId="17" xfId="0" applyFont="1" applyBorder="1" applyAlignment="1">
      <alignment horizontal="right" vertical="top" wrapText="1"/>
    </xf>
    <xf numFmtId="0" fontId="8" fillId="3" borderId="16" xfId="0" applyFont="1" applyFill="1" applyBorder="1"/>
    <xf numFmtId="9" fontId="8" fillId="3" borderId="16" xfId="2" applyFont="1" applyFill="1" applyBorder="1"/>
    <xf numFmtId="0" fontId="8" fillId="3" borderId="17" xfId="0" applyFont="1" applyFill="1" applyBorder="1" applyAlignment="1">
      <alignment wrapText="1"/>
    </xf>
    <xf numFmtId="3" fontId="3" fillId="2" borderId="16" xfId="5" applyNumberFormat="1" applyFill="1" applyBorder="1">
      <alignment vertical="center"/>
    </xf>
    <xf numFmtId="3" fontId="8" fillId="3" borderId="16" xfId="0" applyNumberFormat="1" applyFont="1" applyFill="1" applyBorder="1"/>
    <xf numFmtId="0" fontId="8" fillId="3" borderId="18" xfId="0" applyFont="1" applyFill="1" applyBorder="1"/>
    <xf numFmtId="3" fontId="8" fillId="3" borderId="18" xfId="0" applyNumberFormat="1" applyFont="1" applyFill="1" applyBorder="1"/>
    <xf numFmtId="9" fontId="8" fillId="3" borderId="18" xfId="2" applyFont="1" applyFill="1" applyBorder="1"/>
    <xf numFmtId="165" fontId="8" fillId="3" borderId="16" xfId="0" applyNumberFormat="1" applyFont="1" applyFill="1" applyBorder="1"/>
    <xf numFmtId="3" fontId="0" fillId="0" borderId="11" xfId="0" applyNumberFormat="1" applyBorder="1"/>
    <xf numFmtId="0" fontId="6" fillId="0" borderId="0" xfId="4" applyAlignment="1"/>
    <xf numFmtId="0" fontId="2" fillId="0" borderId="14" xfId="0" applyFont="1" applyBorder="1"/>
    <xf numFmtId="0" fontId="0" fillId="0" borderId="14" xfId="0" applyBorder="1"/>
    <xf numFmtId="3" fontId="5" fillId="0" borderId="14" xfId="0" applyNumberFormat="1" applyFont="1" applyBorder="1"/>
    <xf numFmtId="0" fontId="2" fillId="2" borderId="14" xfId="0" applyFont="1" applyFill="1" applyBorder="1" applyAlignment="1">
      <alignment horizontal="left" wrapText="1"/>
    </xf>
    <xf numFmtId="3" fontId="0" fillId="2" borderId="14" xfId="0" applyNumberFormat="1" applyFill="1" applyBorder="1"/>
    <xf numFmtId="0" fontId="26" fillId="2" borderId="14" xfId="7" applyFont="1" applyFill="1" applyBorder="1"/>
    <xf numFmtId="0" fontId="25" fillId="2" borderId="14" xfId="7" applyFill="1" applyBorder="1"/>
    <xf numFmtId="9" fontId="0" fillId="2" borderId="14" xfId="2" applyFont="1" applyFill="1" applyBorder="1"/>
    <xf numFmtId="9" fontId="25" fillId="2" borderId="14" xfId="7" applyNumberFormat="1" applyFill="1" applyBorder="1"/>
    <xf numFmtId="0" fontId="31" fillId="2" borderId="14" xfId="7" applyFont="1" applyFill="1" applyBorder="1"/>
    <xf numFmtId="9" fontId="31" fillId="2" borderId="14" xfId="2" applyFont="1" applyFill="1" applyBorder="1"/>
    <xf numFmtId="0" fontId="32" fillId="2" borderId="14" xfId="7" applyFont="1" applyFill="1" applyBorder="1"/>
    <xf numFmtId="9" fontId="32" fillId="2" borderId="14" xfId="2" applyFont="1" applyFill="1" applyBorder="1"/>
    <xf numFmtId="9" fontId="33" fillId="2" borderId="14" xfId="2" applyFont="1" applyFill="1" applyBorder="1"/>
    <xf numFmtId="0" fontId="34" fillId="2" borderId="14" xfId="7" applyFont="1" applyFill="1" applyBorder="1"/>
    <xf numFmtId="0" fontId="27" fillId="2" borderId="14" xfId="4" applyFont="1" applyFill="1" applyBorder="1"/>
    <xf numFmtId="0" fontId="31" fillId="0" borderId="14" xfId="7" applyFont="1" applyBorder="1"/>
    <xf numFmtId="0" fontId="35" fillId="2" borderId="14" xfId="7" applyFont="1" applyFill="1" applyBorder="1"/>
    <xf numFmtId="0" fontId="25" fillId="0" borderId="14" xfId="7" applyBorder="1"/>
    <xf numFmtId="0" fontId="2" fillId="5" borderId="14" xfId="7" applyFont="1" applyFill="1" applyBorder="1"/>
    <xf numFmtId="0" fontId="36" fillId="6" borderId="14" xfId="7" applyFont="1" applyFill="1" applyBorder="1"/>
    <xf numFmtId="0" fontId="37" fillId="0" borderId="14" xfId="7" applyFont="1" applyBorder="1"/>
    <xf numFmtId="0" fontId="38" fillId="2" borderId="14" xfId="7" applyFont="1" applyFill="1" applyBorder="1" applyAlignment="1">
      <alignment horizontal="left" vertical="center"/>
    </xf>
    <xf numFmtId="0" fontId="38" fillId="2" borderId="14" xfId="7" applyFont="1" applyFill="1" applyBorder="1" applyAlignment="1">
      <alignment horizontal="left" vertical="center" wrapText="1"/>
    </xf>
    <xf numFmtId="0" fontId="39" fillId="2" borderId="14" xfId="7" applyFont="1" applyFill="1" applyBorder="1" applyAlignment="1">
      <alignment horizontal="left" vertical="center"/>
    </xf>
    <xf numFmtId="0" fontId="36" fillId="0" borderId="14" xfId="7" applyFont="1" applyBorder="1"/>
    <xf numFmtId="0" fontId="28" fillId="2" borderId="14" xfId="7" applyFont="1" applyFill="1" applyBorder="1"/>
    <xf numFmtId="0" fontId="29" fillId="2" borderId="14" xfId="7" applyFont="1" applyFill="1" applyBorder="1"/>
    <xf numFmtId="0" fontId="28" fillId="2" borderId="14" xfId="7" applyFont="1" applyFill="1" applyBorder="1" applyAlignment="1">
      <alignment wrapText="1"/>
    </xf>
    <xf numFmtId="0" fontId="6" fillId="2" borderId="14" xfId="4" applyFill="1" applyBorder="1" applyAlignment="1">
      <alignment vertical="top"/>
    </xf>
    <xf numFmtId="164" fontId="29" fillId="2" borderId="14" xfId="1" applyNumberFormat="1" applyFont="1" applyFill="1" applyBorder="1"/>
    <xf numFmtId="164" fontId="29" fillId="2" borderId="14" xfId="7" applyNumberFormat="1" applyFont="1" applyFill="1" applyBorder="1"/>
    <xf numFmtId="0" fontId="30" fillId="2" borderId="14" xfId="7" applyFont="1" applyFill="1" applyBorder="1"/>
    <xf numFmtId="0" fontId="28" fillId="2" borderId="14" xfId="8" applyFont="1" applyFill="1" applyBorder="1"/>
    <xf numFmtId="0" fontId="1" fillId="0" borderId="14" xfId="8" applyBorder="1"/>
    <xf numFmtId="0" fontId="30" fillId="2" borderId="14" xfId="8" applyFont="1" applyFill="1" applyBorder="1"/>
    <xf numFmtId="0" fontId="29" fillId="2" borderId="14" xfId="8" applyFont="1" applyFill="1" applyBorder="1"/>
    <xf numFmtId="0" fontId="28" fillId="2" borderId="14" xfId="8" applyFont="1" applyFill="1" applyBorder="1" applyAlignment="1">
      <alignment wrapText="1"/>
    </xf>
    <xf numFmtId="0" fontId="1" fillId="2" borderId="14" xfId="8" applyFill="1" applyBorder="1"/>
    <xf numFmtId="9" fontId="29" fillId="2" borderId="14" xfId="9" applyFont="1" applyFill="1" applyBorder="1"/>
    <xf numFmtId="9" fontId="1" fillId="0" borderId="14" xfId="8" applyNumberFormat="1" applyBorder="1"/>
    <xf numFmtId="0" fontId="25" fillId="2" borderId="14" xfId="8" applyFont="1" applyFill="1" applyBorder="1"/>
    <xf numFmtId="9" fontId="28" fillId="2" borderId="14" xfId="8" applyNumberFormat="1" applyFont="1" applyFill="1" applyBorder="1" applyAlignment="1">
      <alignment wrapText="1"/>
    </xf>
    <xf numFmtId="0" fontId="33" fillId="2" borderId="14" xfId="8" applyFont="1" applyFill="1" applyBorder="1"/>
    <xf numFmtId="0" fontId="40" fillId="0" borderId="0" xfId="0" applyFont="1"/>
    <xf numFmtId="0" fontId="2" fillId="0" borderId="0" xfId="0" applyFont="1" applyAlignment="1">
      <alignment wrapText="1"/>
    </xf>
    <xf numFmtId="0" fontId="6" fillId="0" borderId="14" xfId="4" applyBorder="1"/>
    <xf numFmtId="0" fontId="6" fillId="3" borderId="0" xfId="4" applyFill="1" applyBorder="1" applyAlignment="1"/>
    <xf numFmtId="0" fontId="2" fillId="0" borderId="0" xfId="0" applyFont="1" applyAlignment="1">
      <alignment vertical="center"/>
    </xf>
    <xf numFmtId="2" fontId="2" fillId="0" borderId="0" xfId="0" applyNumberFormat="1" applyFont="1" applyAlignment="1">
      <alignment wrapText="1"/>
    </xf>
    <xf numFmtId="0" fontId="31" fillId="2" borderId="14" xfId="7" applyFont="1" applyFill="1" applyBorder="1" applyAlignment="1">
      <alignment wrapText="1"/>
    </xf>
    <xf numFmtId="0" fontId="0" fillId="0" borderId="0" xfId="0" applyAlignment="1">
      <alignment horizontal="center"/>
    </xf>
    <xf numFmtId="3" fontId="5" fillId="0" borderId="0" xfId="10" applyNumberFormat="1" applyFont="1" applyAlignment="1">
      <alignment horizontal="right"/>
    </xf>
    <xf numFmtId="3" fontId="5" fillId="0" borderId="0" xfId="11" applyNumberFormat="1" applyFont="1" applyAlignment="1">
      <alignment horizontal="right"/>
    </xf>
    <xf numFmtId="49" fontId="43" fillId="0" borderId="0" xfId="10" applyNumberFormat="1" applyFont="1" applyAlignment="1">
      <alignment vertical="center"/>
    </xf>
    <xf numFmtId="0" fontId="1" fillId="0" borderId="0" xfId="0" applyFont="1"/>
    <xf numFmtId="49" fontId="5" fillId="0" borderId="19" xfId="12" applyNumberFormat="1" applyFont="1" applyBorder="1" applyAlignment="1">
      <alignment horizontal="left" wrapText="1"/>
    </xf>
    <xf numFmtId="0" fontId="0" fillId="0" borderId="19" xfId="0" applyBorder="1"/>
    <xf numFmtId="0" fontId="6" fillId="0" borderId="0" xfId="4" applyFill="1" applyBorder="1"/>
    <xf numFmtId="0" fontId="41" fillId="0" borderId="0" xfId="0" applyFont="1" applyAlignment="1">
      <alignment horizontal="left"/>
    </xf>
    <xf numFmtId="0" fontId="5" fillId="0" borderId="0" xfId="0" applyFont="1" applyAlignment="1">
      <alignment horizontal="left" vertical="top"/>
    </xf>
    <xf numFmtId="3" fontId="5" fillId="0" borderId="0" xfId="0" applyNumberFormat="1" applyFont="1" applyAlignment="1">
      <alignment vertical="center"/>
    </xf>
    <xf numFmtId="167" fontId="5" fillId="0" borderId="0" xfId="0" applyNumberFormat="1" applyFont="1" applyAlignment="1">
      <alignment vertical="center"/>
    </xf>
    <xf numFmtId="168" fontId="0" fillId="0" borderId="0" xfId="0" applyNumberFormat="1"/>
    <xf numFmtId="49" fontId="43" fillId="0" borderId="0" xfId="10" applyNumberFormat="1" applyFont="1" applyAlignment="1">
      <alignment horizontal="left" vertical="center"/>
    </xf>
    <xf numFmtId="169" fontId="5" fillId="0" borderId="0" xfId="0" applyNumberFormat="1" applyFont="1" applyAlignment="1">
      <alignment vertical="center"/>
    </xf>
    <xf numFmtId="0" fontId="45" fillId="0" borderId="0" xfId="0" applyFont="1"/>
    <xf numFmtId="0" fontId="2" fillId="0" borderId="0" xfId="0" applyFont="1" applyAlignment="1">
      <alignment horizontal="center"/>
    </xf>
    <xf numFmtId="0" fontId="0" fillId="0" borderId="0" xfId="0" applyAlignment="1">
      <alignment vertical="center"/>
    </xf>
    <xf numFmtId="0" fontId="0" fillId="0" borderId="0" xfId="0" applyAlignment="1">
      <alignment vertical="center" wrapText="1"/>
    </xf>
    <xf numFmtId="49" fontId="3" fillId="0" borderId="0" xfId="10" applyNumberFormat="1" applyFont="1" applyAlignment="1">
      <alignment vertical="center" wrapText="1"/>
    </xf>
    <xf numFmtId="49" fontId="3" fillId="0" borderId="0" xfId="10" applyNumberFormat="1" applyFont="1" applyAlignment="1">
      <alignment horizontal="center" vertical="center" wrapText="1"/>
    </xf>
    <xf numFmtId="1" fontId="3" fillId="0" borderId="0" xfId="10" applyNumberFormat="1" applyFont="1" applyAlignment="1">
      <alignment horizontal="left" wrapText="1"/>
    </xf>
    <xf numFmtId="3" fontId="3" fillId="0" borderId="0" xfId="10" applyNumberFormat="1" applyFont="1" applyAlignment="1">
      <alignment horizontal="right"/>
    </xf>
    <xf numFmtId="3" fontId="3" fillId="0" borderId="0" xfId="13" applyNumberFormat="1" applyAlignment="1">
      <alignment horizontal="right"/>
    </xf>
    <xf numFmtId="1" fontId="47" fillId="0" borderId="0" xfId="11" applyNumberFormat="1" applyFont="1" applyAlignment="1">
      <alignment horizontal="left" wrapText="1"/>
    </xf>
    <xf numFmtId="3" fontId="3" fillId="0" borderId="0" xfId="11" applyNumberFormat="1" applyFont="1" applyAlignment="1">
      <alignment horizontal="right"/>
    </xf>
    <xf numFmtId="3" fontId="47" fillId="0" borderId="0" xfId="0" applyNumberFormat="1" applyFont="1"/>
    <xf numFmtId="49" fontId="42" fillId="0" borderId="0" xfId="10" applyNumberFormat="1" applyAlignment="1">
      <alignment horizontal="left" vertical="center"/>
    </xf>
    <xf numFmtId="49" fontId="42" fillId="0" borderId="0" xfId="10" applyNumberFormat="1" applyAlignment="1">
      <alignment vertical="top"/>
    </xf>
    <xf numFmtId="49" fontId="42" fillId="0" borderId="0" xfId="10" applyNumberFormat="1" applyAlignment="1">
      <alignment vertical="center"/>
    </xf>
    <xf numFmtId="0" fontId="49" fillId="0" borderId="0" xfId="0" applyFont="1"/>
    <xf numFmtId="0" fontId="50" fillId="0" borderId="0" xfId="0" applyFont="1"/>
    <xf numFmtId="3" fontId="50" fillId="0" borderId="0" xfId="0" applyNumberFormat="1" applyFont="1"/>
    <xf numFmtId="3" fontId="42" fillId="0" borderId="0" xfId="10" applyNumberFormat="1" applyAlignment="1">
      <alignment horizontal="right"/>
    </xf>
    <xf numFmtId="165" fontId="0" fillId="0" borderId="0" xfId="0" applyNumberFormat="1"/>
    <xf numFmtId="0" fontId="47" fillId="0" borderId="0" xfId="0" applyFont="1"/>
    <xf numFmtId="0" fontId="37" fillId="0" borderId="0" xfId="0" applyFont="1"/>
    <xf numFmtId="1" fontId="0" fillId="0" borderId="0" xfId="0" applyNumberFormat="1"/>
    <xf numFmtId="49" fontId="0" fillId="0" borderId="0" xfId="0" applyNumberFormat="1"/>
    <xf numFmtId="49" fontId="0" fillId="0" borderId="0" xfId="0" applyNumberFormat="1" applyAlignment="1">
      <alignment wrapText="1"/>
    </xf>
    <xf numFmtId="3" fontId="0" fillId="0" borderId="0" xfId="0" applyNumberFormat="1" applyAlignment="1">
      <alignment wrapText="1"/>
    </xf>
    <xf numFmtId="0" fontId="3" fillId="0" borderId="0" xfId="10" applyFont="1" applyAlignment="1">
      <alignment horizontal="center" vertical="top"/>
    </xf>
    <xf numFmtId="0" fontId="0" fillId="0" borderId="0" xfId="0" applyAlignment="1"/>
    <xf numFmtId="49" fontId="5" fillId="0" borderId="0" xfId="10" applyNumberFormat="1" applyFont="1" applyAlignment="1">
      <alignment vertical="center"/>
    </xf>
    <xf numFmtId="49" fontId="5" fillId="0" borderId="0" xfId="10" applyNumberFormat="1" applyFont="1" applyAlignment="1">
      <alignment horizontal="center" vertical="center"/>
    </xf>
    <xf numFmtId="49" fontId="5" fillId="0" borderId="0" xfId="10" applyNumberFormat="1" applyFont="1" applyFill="1" applyAlignment="1">
      <alignment horizontal="center" vertical="center"/>
    </xf>
    <xf numFmtId="1" fontId="5" fillId="0" borderId="0" xfId="10" applyNumberFormat="1" applyFont="1" applyAlignment="1">
      <alignment horizontal="left"/>
    </xf>
    <xf numFmtId="1" fontId="1" fillId="0" borderId="0" xfId="11" applyNumberFormat="1" applyFont="1" applyAlignment="1">
      <alignment horizontal="left"/>
    </xf>
    <xf numFmtId="3" fontId="1" fillId="0" borderId="0" xfId="0" applyNumberFormat="1" applyFont="1" applyAlignment="1"/>
    <xf numFmtId="0" fontId="1" fillId="0" borderId="0" xfId="0" applyFont="1" applyAlignment="1"/>
    <xf numFmtId="3" fontId="0" fillId="0" borderId="11" xfId="0" applyNumberFormat="1" applyBorder="1" applyAlignment="1">
      <alignment horizontal="right"/>
    </xf>
    <xf numFmtId="3" fontId="2" fillId="0" borderId="11" xfId="0" applyNumberFormat="1" applyFont="1" applyBorder="1"/>
    <xf numFmtId="0" fontId="54" fillId="0" borderId="0" xfId="0" applyFont="1"/>
    <xf numFmtId="0" fontId="56" fillId="0" borderId="0" xfId="14" applyFont="1"/>
    <xf numFmtId="0" fontId="55" fillId="0" borderId="0" xfId="14"/>
    <xf numFmtId="1" fontId="55" fillId="0" borderId="0" xfId="14" applyNumberFormat="1"/>
    <xf numFmtId="0" fontId="57" fillId="0" borderId="0" xfId="14" applyFont="1"/>
    <xf numFmtId="0" fontId="58" fillId="0" borderId="0" xfId="0" applyFont="1"/>
    <xf numFmtId="0" fontId="55" fillId="0" borderId="0" xfId="14" applyAlignment="1">
      <alignment wrapText="1"/>
    </xf>
    <xf numFmtId="0" fontId="56" fillId="0" borderId="0" xfId="14" applyFont="1" applyAlignment="1">
      <alignment wrapText="1"/>
    </xf>
    <xf numFmtId="0" fontId="22" fillId="0" borderId="0" xfId="0" applyFont="1"/>
    <xf numFmtId="49" fontId="5" fillId="0" borderId="0" xfId="10" applyNumberFormat="1" applyFont="1" applyAlignment="1">
      <alignment vertical="center" wrapText="1"/>
    </xf>
    <xf numFmtId="49" fontId="5" fillId="0" borderId="0" xfId="10" applyNumberFormat="1" applyFont="1" applyAlignment="1">
      <alignment horizontal="center" vertical="center" wrapText="1"/>
    </xf>
    <xf numFmtId="49" fontId="5" fillId="0" borderId="0" xfId="10" applyNumberFormat="1" applyFont="1" applyAlignment="1">
      <alignment horizontal="left" wrapText="1"/>
    </xf>
    <xf numFmtId="3" fontId="5" fillId="0" borderId="0" xfId="13" applyNumberFormat="1" applyFont="1" applyAlignment="1">
      <alignment horizontal="right"/>
    </xf>
    <xf numFmtId="49" fontId="0" fillId="0" borderId="0" xfId="11" applyNumberFormat="1" applyFont="1" applyAlignment="1">
      <alignment horizontal="left" wrapText="1"/>
    </xf>
    <xf numFmtId="3" fontId="1" fillId="0" borderId="0" xfId="0" applyNumberFormat="1" applyFont="1"/>
    <xf numFmtId="49" fontId="60" fillId="0" borderId="0" xfId="10" applyNumberFormat="1" applyFont="1" applyAlignment="1">
      <alignment vertical="center"/>
    </xf>
    <xf numFmtId="0" fontId="55" fillId="0" borderId="0" xfId="0" applyFont="1"/>
    <xf numFmtId="3" fontId="55" fillId="0" borderId="0" xfId="0" applyNumberFormat="1" applyFont="1"/>
    <xf numFmtId="168" fontId="1" fillId="0" borderId="0" xfId="0" applyNumberFormat="1" applyFont="1"/>
    <xf numFmtId="49" fontId="5" fillId="0" borderId="13" xfId="10" applyNumberFormat="1" applyFont="1" applyBorder="1" applyAlignment="1">
      <alignment horizontal="center" vertical="center" wrapText="1"/>
    </xf>
    <xf numFmtId="0" fontId="6" fillId="0" borderId="0" xfId="4" applyNumberFormat="1" applyFill="1" applyAlignment="1" applyProtection="1"/>
    <xf numFmtId="0" fontId="0" fillId="0" borderId="0" xfId="0" applyAlignment="1">
      <alignment horizontal="center" vertical="center" wrapText="1"/>
    </xf>
    <xf numFmtId="0" fontId="0" fillId="0" borderId="0" xfId="0" applyAlignment="1">
      <alignment horizontal="center"/>
    </xf>
    <xf numFmtId="49" fontId="43" fillId="0" borderId="0" xfId="10" applyNumberFormat="1" applyFont="1" applyAlignment="1">
      <alignment horizontal="left" vertical="center"/>
    </xf>
    <xf numFmtId="0" fontId="55" fillId="0" borderId="0" xfId="0" applyFont="1" applyAlignment="1">
      <alignment horizontal="center"/>
    </xf>
    <xf numFmtId="0" fontId="16" fillId="0" borderId="0" xfId="0" applyFont="1" applyAlignment="1"/>
    <xf numFmtId="0" fontId="2" fillId="0" borderId="0" xfId="0" applyFont="1" applyAlignment="1"/>
    <xf numFmtId="0" fontId="5" fillId="0" borderId="0" xfId="10" applyFont="1" applyAlignment="1">
      <alignment vertical="top"/>
    </xf>
    <xf numFmtId="0" fontId="64" fillId="0" borderId="0" xfId="10" applyFont="1" applyAlignment="1">
      <alignment vertical="top"/>
    </xf>
    <xf numFmtId="0" fontId="14" fillId="0" borderId="0" xfId="10" applyFont="1" applyAlignment="1">
      <alignment vertical="top"/>
    </xf>
    <xf numFmtId="0" fontId="14" fillId="0" borderId="0" xfId="10" applyFont="1" applyAlignment="1">
      <alignment vertical="center"/>
    </xf>
    <xf numFmtId="0" fontId="2" fillId="0" borderId="0" xfId="0" applyFont="1" applyAlignment="1">
      <alignment vertical="top"/>
    </xf>
    <xf numFmtId="0" fontId="14" fillId="0" borderId="0" xfId="0" applyFont="1" applyAlignment="1"/>
    <xf numFmtId="0" fontId="66" fillId="0" borderId="0" xfId="10" applyFont="1" applyAlignment="1">
      <alignment vertical="top"/>
    </xf>
    <xf numFmtId="0" fontId="67" fillId="0" borderId="0" xfId="0" applyFont="1" applyAlignment="1"/>
    <xf numFmtId="0" fontId="64" fillId="0" borderId="0" xfId="10" applyFont="1" applyAlignment="1">
      <alignment vertical="center"/>
    </xf>
    <xf numFmtId="0" fontId="68" fillId="0" borderId="0" xfId="0" applyFont="1" applyAlignment="1">
      <alignment vertical="top"/>
    </xf>
    <xf numFmtId="0" fontId="3" fillId="0" borderId="0" xfId="5" applyBorder="1" applyAlignment="1">
      <alignment horizontal="left" vertical="center"/>
    </xf>
    <xf numFmtId="3" fontId="3" fillId="0" borderId="0" xfId="5" applyNumberFormat="1" applyBorder="1" applyAlignment="1">
      <alignment horizontal="right" vertical="center"/>
    </xf>
    <xf numFmtId="1" fontId="3" fillId="0" borderId="0" xfId="15" applyFont="1" applyBorder="1" applyAlignment="1">
      <alignment horizontal="left"/>
    </xf>
    <xf numFmtId="3" fontId="3" fillId="0" borderId="0" xfId="15" applyNumberFormat="1" applyFont="1" applyBorder="1" applyAlignment="1">
      <alignment horizontal="right"/>
    </xf>
    <xf numFmtId="1" fontId="3" fillId="0" borderId="0" xfId="5" applyNumberFormat="1" applyBorder="1" applyAlignment="1">
      <alignment horizontal="right" vertical="center"/>
    </xf>
    <xf numFmtId="0" fontId="3" fillId="0" borderId="0" xfId="5" applyBorder="1" applyAlignment="1">
      <alignment horizontal="right" vertical="center"/>
    </xf>
    <xf numFmtId="0" fontId="3" fillId="0" borderId="0" xfId="16" applyFont="1"/>
    <xf numFmtId="0" fontId="44" fillId="0" borderId="0" xfId="17" applyFont="1" applyBorder="1" applyAlignment="1">
      <alignment horizontal="center" vertical="center"/>
    </xf>
    <xf numFmtId="0" fontId="44" fillId="0" borderId="0" xfId="17" applyFont="1" applyBorder="1" applyAlignment="1">
      <alignment horizontal="center" vertical="center" wrapText="1"/>
    </xf>
    <xf numFmtId="0" fontId="44" fillId="0" borderId="0" xfId="17" quotePrefix="1" applyFont="1" applyBorder="1" applyAlignment="1">
      <alignment horizontal="center" vertical="center" wrapText="1"/>
    </xf>
    <xf numFmtId="1" fontId="44" fillId="0" borderId="0" xfId="15" applyFont="1" applyBorder="1" applyAlignment="1">
      <alignment horizontal="left"/>
    </xf>
    <xf numFmtId="3" fontId="44" fillId="0" borderId="0" xfId="15" applyNumberFormat="1" applyFont="1" applyBorder="1" applyAlignment="1">
      <alignment horizontal="right"/>
    </xf>
    <xf numFmtId="3" fontId="44" fillId="0" borderId="0" xfId="5" applyNumberFormat="1" applyFont="1" applyBorder="1" applyAlignment="1">
      <alignment horizontal="right" vertical="center"/>
    </xf>
    <xf numFmtId="0" fontId="0" fillId="0" borderId="0" xfId="0" applyAlignment="1">
      <alignment horizontal="left"/>
    </xf>
    <xf numFmtId="0" fontId="2" fillId="0" borderId="0" xfId="0" applyFont="1" applyAlignment="1">
      <alignment horizontal="center" wrapText="1"/>
    </xf>
    <xf numFmtId="0" fontId="5" fillId="0" borderId="0" xfId="18" applyFont="1" applyAlignment="1">
      <alignment horizontal="center" vertical="center" wrapText="1"/>
    </xf>
    <xf numFmtId="0" fontId="5" fillId="0" borderId="0" xfId="18" applyFont="1" applyAlignment="1">
      <alignment horizontal="left" vertical="center" wrapText="1"/>
    </xf>
    <xf numFmtId="3" fontId="5" fillId="0" borderId="21" xfId="0" applyNumberFormat="1" applyFont="1" applyBorder="1" applyAlignment="1">
      <alignment horizontal="right"/>
    </xf>
    <xf numFmtId="0" fontId="5" fillId="0" borderId="0" xfId="19" applyFont="1"/>
    <xf numFmtId="0" fontId="74" fillId="0" borderId="0" xfId="0" applyFont="1"/>
    <xf numFmtId="0" fontId="63" fillId="0" borderId="0" xfId="0" applyFont="1"/>
    <xf numFmtId="0" fontId="5" fillId="0" borderId="21" xfId="0" applyFont="1" applyBorder="1" applyAlignment="1">
      <alignment horizontal="right"/>
    </xf>
    <xf numFmtId="0" fontId="5" fillId="0" borderId="0" xfId="18" applyFont="1" applyAlignment="1">
      <alignment vertical="center"/>
    </xf>
    <xf numFmtId="0" fontId="5" fillId="0" borderId="0" xfId="18" applyFont="1" applyAlignment="1">
      <alignment horizontal="left" vertical="center"/>
    </xf>
    <xf numFmtId="0" fontId="2" fillId="0" borderId="0" xfId="0" applyFont="1" applyAlignment="1">
      <alignment vertical="center" wrapText="1"/>
    </xf>
    <xf numFmtId="0" fontId="2" fillId="0" borderId="0" xfId="0" applyFont="1" applyAlignment="1">
      <alignment horizontal="center" vertical="center" wrapText="1"/>
    </xf>
    <xf numFmtId="3" fontId="2" fillId="0" borderId="0" xfId="0" applyNumberFormat="1" applyFont="1" applyAlignment="1">
      <alignment wrapText="1"/>
    </xf>
    <xf numFmtId="2" fontId="5" fillId="0" borderId="0" xfId="18" applyNumberFormat="1" applyFont="1" applyAlignment="1">
      <alignment vertical="top" wrapText="1"/>
    </xf>
    <xf numFmtId="2" fontId="1" fillId="0" borderId="0" xfId="0" applyNumberFormat="1" applyFont="1" applyAlignment="1">
      <alignment wrapText="1"/>
    </xf>
    <xf numFmtId="2" fontId="5" fillId="0" borderId="0" xfId="18" applyNumberFormat="1" applyFont="1" applyAlignment="1">
      <alignment vertical="top"/>
    </xf>
    <xf numFmtId="0" fontId="5" fillId="7" borderId="0" xfId="18" applyFont="1" applyFill="1" applyAlignment="1">
      <alignment horizontal="left" vertical="center" wrapText="1"/>
    </xf>
    <xf numFmtId="0" fontId="5" fillId="7" borderId="21" xfId="0" applyFont="1" applyFill="1" applyBorder="1" applyAlignment="1">
      <alignment horizontal="right"/>
    </xf>
    <xf numFmtId="0" fontId="5" fillId="7" borderId="0" xfId="18" applyFont="1" applyFill="1" applyAlignment="1">
      <alignment vertical="center"/>
    </xf>
    <xf numFmtId="0" fontId="1" fillId="7" borderId="0" xfId="0" applyFont="1" applyFill="1"/>
    <xf numFmtId="0" fontId="0" fillId="0" borderId="0" xfId="0" applyFont="1"/>
    <xf numFmtId="2" fontId="14" fillId="0" borderId="0" xfId="18" applyNumberFormat="1" applyFont="1" applyAlignment="1">
      <alignment vertical="top" wrapText="1"/>
    </xf>
    <xf numFmtId="2" fontId="14" fillId="0" borderId="0" xfId="18" applyNumberFormat="1" applyFont="1" applyAlignment="1">
      <alignment vertical="top"/>
    </xf>
    <xf numFmtId="1" fontId="6" fillId="0" borderId="0" xfId="4" applyNumberFormat="1" applyBorder="1" applyAlignment="1">
      <alignment horizontal="left"/>
    </xf>
    <xf numFmtId="0" fontId="0" fillId="0" borderId="0" xfId="0" applyAlignment="1">
      <alignment horizontal="center" wrapText="1"/>
    </xf>
    <xf numFmtId="0" fontId="76" fillId="0" borderId="0" xfId="20"/>
    <xf numFmtId="2" fontId="76" fillId="0" borderId="0" xfId="20" applyNumberFormat="1"/>
    <xf numFmtId="165" fontId="76" fillId="0" borderId="0" xfId="20" applyNumberFormat="1"/>
    <xf numFmtId="1" fontId="76" fillId="0" borderId="0" xfId="20" applyNumberFormat="1"/>
    <xf numFmtId="0" fontId="65" fillId="0" borderId="0" xfId="20" applyFont="1"/>
    <xf numFmtId="0" fontId="44" fillId="0" borderId="0" xfId="20" applyFont="1"/>
    <xf numFmtId="16" fontId="5" fillId="0" borderId="12" xfId="0" applyNumberFormat="1" applyFont="1" applyBorder="1" applyAlignment="1">
      <alignment horizontal="center" wrapText="1"/>
    </xf>
    <xf numFmtId="16" fontId="5" fillId="0" borderId="0" xfId="0" applyNumberFormat="1" applyFont="1" applyAlignment="1">
      <alignment horizontal="center" wrapText="1"/>
    </xf>
    <xf numFmtId="0" fontId="5" fillId="0" borderId="0" xfId="0" applyFont="1" applyAlignment="1">
      <alignment horizontal="center" wrapText="1"/>
    </xf>
    <xf numFmtId="0" fontId="5" fillId="0" borderId="12" xfId="0" applyFont="1" applyBorder="1" applyAlignment="1">
      <alignment horizontal="center" wrapText="1"/>
    </xf>
    <xf numFmtId="0" fontId="5" fillId="0" borderId="1" xfId="0" applyFont="1" applyBorder="1" applyAlignment="1">
      <alignment horizontal="center" wrapText="1"/>
    </xf>
    <xf numFmtId="0" fontId="0" fillId="0" borderId="12" xfId="0" applyBorder="1" applyAlignment="1">
      <alignment horizontal="center" wrapText="1"/>
    </xf>
    <xf numFmtId="0" fontId="0" fillId="0" borderId="0" xfId="0" applyAlignment="1">
      <alignment horizontal="center"/>
    </xf>
    <xf numFmtId="0" fontId="5" fillId="0" borderId="0" xfId="0" applyFont="1" applyAlignment="1">
      <alignment horizontal="center"/>
    </xf>
    <xf numFmtId="0" fontId="0" fillId="0" borderId="0" xfId="0" applyAlignment="1">
      <alignment horizontal="center" wrapText="1"/>
    </xf>
    <xf numFmtId="0" fontId="0" fillId="0" borderId="14" xfId="0" applyBorder="1" applyAlignment="1">
      <alignment horizontal="center"/>
    </xf>
    <xf numFmtId="0" fontId="37" fillId="0" borderId="0" xfId="0" applyFont="1" applyAlignment="1">
      <alignment horizontal="center"/>
    </xf>
    <xf numFmtId="49" fontId="43" fillId="0" borderId="0" xfId="10" applyNumberFormat="1" applyFont="1" applyAlignment="1">
      <alignment horizontal="left" vertical="center"/>
    </xf>
    <xf numFmtId="0" fontId="43" fillId="0" borderId="0" xfId="0" applyFont="1" applyAlignment="1">
      <alignment horizontal="left" vertical="top" wrapText="1"/>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applyAlignment="1">
      <alignment horizontal="left" wrapText="1"/>
    </xf>
    <xf numFmtId="0" fontId="0" fillId="0" borderId="1" xfId="0" applyBorder="1" applyAlignment="1">
      <alignment horizontal="center"/>
    </xf>
    <xf numFmtId="0" fontId="0" fillId="0" borderId="12" xfId="0" applyBorder="1" applyAlignment="1">
      <alignment wrapText="1"/>
    </xf>
    <xf numFmtId="0" fontId="6" fillId="0" borderId="12" xfId="4" applyBorder="1"/>
    <xf numFmtId="0" fontId="0" fillId="0" borderId="12" xfId="0" applyBorder="1"/>
    <xf numFmtId="0" fontId="6" fillId="0" borderId="12" xfId="4" applyBorder="1" applyAlignment="1"/>
    <xf numFmtId="0" fontId="6" fillId="3" borderId="22" xfId="4" applyFill="1" applyBorder="1" applyAlignment="1"/>
    <xf numFmtId="0" fontId="6" fillId="0" borderId="0" xfId="4" applyBorder="1"/>
    <xf numFmtId="0" fontId="6" fillId="0" borderId="0" xfId="4" applyBorder="1" applyAlignment="1"/>
    <xf numFmtId="0" fontId="6" fillId="0" borderId="1" xfId="4" applyBorder="1"/>
    <xf numFmtId="0" fontId="0" fillId="0" borderId="1" xfId="0" applyBorder="1" applyAlignment="1">
      <alignment horizontal="center" wrapText="1"/>
    </xf>
    <xf numFmtId="0" fontId="76" fillId="0" borderId="1" xfId="20" applyBorder="1"/>
    <xf numFmtId="0" fontId="21" fillId="0" borderId="0" xfId="0" applyFont="1"/>
    <xf numFmtId="0" fontId="0" fillId="0" borderId="12" xfId="0" applyFont="1" applyBorder="1"/>
    <xf numFmtId="0" fontId="0" fillId="0" borderId="1" xfId="0" applyFont="1" applyBorder="1"/>
    <xf numFmtId="0" fontId="1" fillId="2" borderId="22" xfId="7" applyFont="1" applyFill="1" applyBorder="1"/>
    <xf numFmtId="0" fontId="1" fillId="2" borderId="14" xfId="7" applyFont="1" applyFill="1" applyBorder="1"/>
    <xf numFmtId="0" fontId="25" fillId="0" borderId="14" xfId="7" applyFont="1" applyBorder="1"/>
    <xf numFmtId="0" fontId="25" fillId="2" borderId="18" xfId="7" applyFont="1" applyFill="1" applyBorder="1"/>
    <xf numFmtId="0" fontId="3" fillId="0" borderId="0" xfId="10" applyFont="1" applyAlignment="1">
      <alignment vertical="center"/>
    </xf>
    <xf numFmtId="0" fontId="77" fillId="0" borderId="0" xfId="0" applyFont="1"/>
    <xf numFmtId="0" fontId="5" fillId="0" borderId="0" xfId="10" applyFont="1" applyAlignment="1">
      <alignment vertical="center"/>
    </xf>
    <xf numFmtId="0" fontId="55" fillId="0" borderId="12" xfId="14" applyFont="1" applyBorder="1"/>
    <xf numFmtId="0" fontId="78" fillId="0" borderId="0" xfId="0" applyFont="1"/>
    <xf numFmtId="0" fontId="44" fillId="0" borderId="1" xfId="20" applyFont="1" applyBorder="1"/>
  </cellXfs>
  <cellStyles count="21">
    <cellStyle name="3. Tabell-hode" xfId="17" xr:uid="{1BA3E9EA-D5E4-441A-AF84-95D160EE9D91}"/>
    <cellStyle name="4. Tabell-kropp" xfId="5" xr:uid="{61E2A2BC-9FB9-4D30-B100-602EB8ECBF30}"/>
    <cellStyle name="4. Tabell-kropp 2" xfId="6" xr:uid="{476EC183-CCB4-4EFA-86EE-6E5C70B140BC}"/>
    <cellStyle name="5. Tabell-kropp hf" xfId="15" xr:uid="{1ED134FC-89E6-4927-B767-09D3CA904916}"/>
    <cellStyle name="Hyperkobling" xfId="4" builtinId="8"/>
    <cellStyle name="Komma" xfId="1" builtinId="3"/>
    <cellStyle name="Normal" xfId="0" builtinId="0"/>
    <cellStyle name="Normal 2" xfId="7" xr:uid="{6B341B21-0CBD-4EC4-9017-0000EAEA1C91}"/>
    <cellStyle name="Normal 2 2" xfId="14" xr:uid="{3CB97548-C583-4355-8FFB-4D8B5CA3C555}"/>
    <cellStyle name="Normal 3" xfId="3" xr:uid="{2EB1272C-BECF-4C0F-A537-6A7706BB3ED2}"/>
    <cellStyle name="Normal 4" xfId="20" xr:uid="{39247971-5F97-45DF-9172-9691B529588A}"/>
    <cellStyle name="Normal 6" xfId="8" xr:uid="{95516BE9-3E1B-4D8E-ADAE-A507E1ABE683}"/>
    <cellStyle name="Normal_Ark1_Ark19" xfId="13" xr:uid="{332FCC9B-2EAA-4B41-9E20-4E1F12BCB228}"/>
    <cellStyle name="Normal_Ark19" xfId="10" xr:uid="{B727BE5C-FD87-4AE8-A339-AFC3B01EADE1}"/>
    <cellStyle name="Normal_Ark19_Figur 16_side 16" xfId="11" xr:uid="{40DF9E60-A93B-4403-A110-42321D4670C3}"/>
    <cellStyle name="Normal_Kap.2.1 og Kap.2.4" xfId="16" xr:uid="{53174927-1451-4E8A-829F-0F9B441BD8AE}"/>
    <cellStyle name="Normal_Tabell 16_side 17" xfId="12" xr:uid="{EF7510D9-1138-4C3A-B4DA-D344C6571B27}"/>
    <cellStyle name="Normal_Tabell 21_side 19" xfId="18" xr:uid="{53CF80DC-7D4F-4886-B7D4-DA18C44CB7B8}"/>
    <cellStyle name="Normal_Tabell 3_side 6_1" xfId="19" xr:uid="{D677B168-53B6-4A26-8449-0F22F4FB3AC0}"/>
    <cellStyle name="Prosent" xfId="2" builtinId="5"/>
    <cellStyle name="Prosent 3" xfId="9" xr:uid="{99932116-0D03-4DE5-90D6-FD55AAF1EE47}"/>
  </cellStyles>
  <dxfs count="6">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9.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
<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
<Relationships xmlns="http://schemas.openxmlformats.org/package/2006/relationships"><Relationship Id="rId1" Type="http://schemas.openxmlformats.org/officeDocument/2006/relationships/image" Target="../media/image39.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6</xdr:row>
      <xdr:rowOff>180974</xdr:rowOff>
    </xdr:from>
    <xdr:to>
      <xdr:col>22</xdr:col>
      <xdr:colOff>685800</xdr:colOff>
      <xdr:row>36</xdr:row>
      <xdr:rowOff>159585</xdr:rowOff>
    </xdr:to>
    <xdr:pic>
      <xdr:nvPicPr>
        <xdr:cNvPr id="3" name="Bilde 2">
          <a:extLst>
            <a:ext uri="{FF2B5EF4-FFF2-40B4-BE49-F238E27FC236}">
              <a16:creationId xmlns:a16="http://schemas.microsoft.com/office/drawing/2014/main" id="{5FEE1AA3-97B3-4A58-8BCC-6C42297A8430}"/>
            </a:ext>
          </a:extLst>
        </xdr:cNvPr>
        <xdr:cNvPicPr>
          <a:picLocks noChangeAspect="1"/>
        </xdr:cNvPicPr>
      </xdr:nvPicPr>
      <xdr:blipFill>
        <a:blip xmlns:r="http://schemas.openxmlformats.org/officeDocument/2006/relationships" r:embed="rId1"/>
        <a:stretch>
          <a:fillRect/>
        </a:stretch>
      </xdr:blipFill>
      <xdr:spPr>
        <a:xfrm>
          <a:off x="11430000" y="1266824"/>
          <a:ext cx="6172200" cy="54142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5</xdr:row>
      <xdr:rowOff>184584</xdr:rowOff>
    </xdr:from>
    <xdr:to>
      <xdr:col>9</xdr:col>
      <xdr:colOff>315952</xdr:colOff>
      <xdr:row>22</xdr:row>
      <xdr:rowOff>46464</xdr:rowOff>
    </xdr:to>
    <xdr:pic>
      <xdr:nvPicPr>
        <xdr:cNvPr id="3" name="Bilde 2">
          <a:extLst>
            <a:ext uri="{FF2B5EF4-FFF2-40B4-BE49-F238E27FC236}">
              <a16:creationId xmlns:a16="http://schemas.microsoft.com/office/drawing/2014/main" id="{EC83C0DD-B88F-4D75-BBB3-B8A607AFF792}"/>
            </a:ext>
          </a:extLst>
        </xdr:cNvPr>
        <xdr:cNvPicPr>
          <a:picLocks noChangeAspect="1"/>
        </xdr:cNvPicPr>
      </xdr:nvPicPr>
      <xdr:blipFill rotWithShape="1">
        <a:blip xmlns:r="http://schemas.openxmlformats.org/officeDocument/2006/relationships" r:embed="rId1"/>
        <a:srcRect r="297" b="20099"/>
        <a:stretch/>
      </xdr:blipFill>
      <xdr:spPr>
        <a:xfrm>
          <a:off x="7694341" y="1364755"/>
          <a:ext cx="6030952" cy="3179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671097</xdr:colOff>
      <xdr:row>4</xdr:row>
      <xdr:rowOff>95250</xdr:rowOff>
    </xdr:from>
    <xdr:to>
      <xdr:col>13</xdr:col>
      <xdr:colOff>237281</xdr:colOff>
      <xdr:row>31</xdr:row>
      <xdr:rowOff>133350</xdr:rowOff>
    </xdr:to>
    <xdr:pic>
      <xdr:nvPicPr>
        <xdr:cNvPr id="3" name="Bilde 2">
          <a:extLst>
            <a:ext uri="{FF2B5EF4-FFF2-40B4-BE49-F238E27FC236}">
              <a16:creationId xmlns:a16="http://schemas.microsoft.com/office/drawing/2014/main" id="{E267F0CC-5DC0-4B65-8C5E-4B72867B8086}"/>
            </a:ext>
          </a:extLst>
        </xdr:cNvPr>
        <xdr:cNvPicPr>
          <a:picLocks noChangeAspect="1"/>
        </xdr:cNvPicPr>
      </xdr:nvPicPr>
      <xdr:blipFill>
        <a:blip xmlns:r="http://schemas.openxmlformats.org/officeDocument/2006/relationships" r:embed="rId1"/>
        <a:stretch>
          <a:fillRect/>
        </a:stretch>
      </xdr:blipFill>
      <xdr:spPr>
        <a:xfrm>
          <a:off x="5471697" y="831850"/>
          <a:ext cx="5293884" cy="5010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231589</xdr:colOff>
      <xdr:row>3</xdr:row>
      <xdr:rowOff>156883</xdr:rowOff>
    </xdr:from>
    <xdr:to>
      <xdr:col>13</xdr:col>
      <xdr:colOff>268941</xdr:colOff>
      <xdr:row>26</xdr:row>
      <xdr:rowOff>74706</xdr:rowOff>
    </xdr:to>
    <xdr:pic>
      <xdr:nvPicPr>
        <xdr:cNvPr id="2" name="Bilde 1">
          <a:extLst>
            <a:ext uri="{FF2B5EF4-FFF2-40B4-BE49-F238E27FC236}">
              <a16:creationId xmlns:a16="http://schemas.microsoft.com/office/drawing/2014/main" id="{FCD017B2-FDA5-446C-AA0D-C661015766C2}"/>
            </a:ext>
          </a:extLst>
        </xdr:cNvPr>
        <xdr:cNvPicPr>
          <a:picLocks noChangeAspect="1"/>
        </xdr:cNvPicPr>
      </xdr:nvPicPr>
      <xdr:blipFill rotWithShape="1">
        <a:blip xmlns:r="http://schemas.openxmlformats.org/officeDocument/2006/relationships" r:embed="rId1"/>
        <a:srcRect l="5420" t="3449" r="175" b="4089"/>
        <a:stretch/>
      </xdr:blipFill>
      <xdr:spPr>
        <a:xfrm>
          <a:off x="7791824" y="896471"/>
          <a:ext cx="4034117" cy="42059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1841500</xdr:colOff>
      <xdr:row>17</xdr:row>
      <xdr:rowOff>50800</xdr:rowOff>
    </xdr:from>
    <xdr:to>
      <xdr:col>6</xdr:col>
      <xdr:colOff>609839</xdr:colOff>
      <xdr:row>43</xdr:row>
      <xdr:rowOff>6594</xdr:rowOff>
    </xdr:to>
    <xdr:pic>
      <xdr:nvPicPr>
        <xdr:cNvPr id="3" name="Bilde 2">
          <a:extLst>
            <a:ext uri="{FF2B5EF4-FFF2-40B4-BE49-F238E27FC236}">
              <a16:creationId xmlns:a16="http://schemas.microsoft.com/office/drawing/2014/main" id="{F2E6E1B6-D1B7-4328-992D-6687EEEE68ED}"/>
            </a:ext>
          </a:extLst>
        </xdr:cNvPr>
        <xdr:cNvPicPr>
          <a:picLocks noChangeAspect="1"/>
        </xdr:cNvPicPr>
      </xdr:nvPicPr>
      <xdr:blipFill>
        <a:blip xmlns:r="http://schemas.openxmlformats.org/officeDocument/2006/relationships" r:embed="rId1"/>
        <a:stretch>
          <a:fillRect/>
        </a:stretch>
      </xdr:blipFill>
      <xdr:spPr>
        <a:xfrm>
          <a:off x="1841500" y="3181350"/>
          <a:ext cx="4648439" cy="47436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1885950</xdr:colOff>
      <xdr:row>20</xdr:row>
      <xdr:rowOff>12700</xdr:rowOff>
    </xdr:from>
    <xdr:to>
      <xdr:col>10</xdr:col>
      <xdr:colOff>178027</xdr:colOff>
      <xdr:row>45</xdr:row>
      <xdr:rowOff>70090</xdr:rowOff>
    </xdr:to>
    <xdr:pic>
      <xdr:nvPicPr>
        <xdr:cNvPr id="3" name="Bilde 2">
          <a:extLst>
            <a:ext uri="{FF2B5EF4-FFF2-40B4-BE49-F238E27FC236}">
              <a16:creationId xmlns:a16="http://schemas.microsoft.com/office/drawing/2014/main" id="{34EFB210-9EE6-45E4-BAE8-BF8C34FB0CAE}"/>
            </a:ext>
          </a:extLst>
        </xdr:cNvPr>
        <xdr:cNvPicPr>
          <a:picLocks noChangeAspect="1"/>
        </xdr:cNvPicPr>
      </xdr:nvPicPr>
      <xdr:blipFill>
        <a:blip xmlns:r="http://schemas.openxmlformats.org/officeDocument/2006/relationships" r:embed="rId1"/>
        <a:stretch>
          <a:fillRect/>
        </a:stretch>
      </xdr:blipFill>
      <xdr:spPr>
        <a:xfrm>
          <a:off x="1885950" y="3695700"/>
          <a:ext cx="4426177" cy="46611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762001</xdr:colOff>
      <xdr:row>6</xdr:row>
      <xdr:rowOff>179293</xdr:rowOff>
    </xdr:from>
    <xdr:to>
      <xdr:col>13</xdr:col>
      <xdr:colOff>309507</xdr:colOff>
      <xdr:row>31</xdr:row>
      <xdr:rowOff>50314</xdr:rowOff>
    </xdr:to>
    <xdr:pic>
      <xdr:nvPicPr>
        <xdr:cNvPr id="2" name="Bilde 1">
          <a:extLst>
            <a:ext uri="{FF2B5EF4-FFF2-40B4-BE49-F238E27FC236}">
              <a16:creationId xmlns:a16="http://schemas.microsoft.com/office/drawing/2014/main" id="{EE354B5D-68B7-4087-A20D-E813D3DB6E12}"/>
            </a:ext>
          </a:extLst>
        </xdr:cNvPr>
        <xdr:cNvPicPr>
          <a:picLocks noChangeAspect="1"/>
        </xdr:cNvPicPr>
      </xdr:nvPicPr>
      <xdr:blipFill>
        <a:blip xmlns:r="http://schemas.openxmlformats.org/officeDocument/2006/relationships" r:embed="rId1"/>
        <a:stretch>
          <a:fillRect/>
        </a:stretch>
      </xdr:blipFill>
      <xdr:spPr>
        <a:xfrm>
          <a:off x="6574119" y="1852705"/>
          <a:ext cx="4343623" cy="50929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577850</xdr:colOff>
      <xdr:row>7</xdr:row>
      <xdr:rowOff>12700</xdr:rowOff>
    </xdr:from>
    <xdr:to>
      <xdr:col>12</xdr:col>
      <xdr:colOff>482835</xdr:colOff>
      <xdr:row>30</xdr:row>
      <xdr:rowOff>120874</xdr:rowOff>
    </xdr:to>
    <xdr:pic>
      <xdr:nvPicPr>
        <xdr:cNvPr id="4" name="Bilde 3">
          <a:extLst>
            <a:ext uri="{FF2B5EF4-FFF2-40B4-BE49-F238E27FC236}">
              <a16:creationId xmlns:a16="http://schemas.microsoft.com/office/drawing/2014/main" id="{CA70E9E3-37F3-48F0-9C79-9F88EA919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9850" y="1301750"/>
          <a:ext cx="4578585" cy="43499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14</xdr:col>
      <xdr:colOff>229169</xdr:colOff>
      <xdr:row>32</xdr:row>
      <xdr:rowOff>145220</xdr:rowOff>
    </xdr:to>
    <xdr:pic>
      <xdr:nvPicPr>
        <xdr:cNvPr id="4" name="Bilde 3">
          <a:extLst>
            <a:ext uri="{FF2B5EF4-FFF2-40B4-BE49-F238E27FC236}">
              <a16:creationId xmlns:a16="http://schemas.microsoft.com/office/drawing/2014/main" id="{717E8B3E-0C8F-4A77-9D15-970C368FBA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9200" y="731520"/>
          <a:ext cx="6569009" cy="50829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60960</xdr:colOff>
      <xdr:row>4</xdr:row>
      <xdr:rowOff>53340</xdr:rowOff>
    </xdr:from>
    <xdr:to>
      <xdr:col>10</xdr:col>
      <xdr:colOff>282234</xdr:colOff>
      <xdr:row>41</xdr:row>
      <xdr:rowOff>122512</xdr:rowOff>
    </xdr:to>
    <xdr:pic>
      <xdr:nvPicPr>
        <xdr:cNvPr id="3" name="Bilde 2">
          <a:extLst>
            <a:ext uri="{FF2B5EF4-FFF2-40B4-BE49-F238E27FC236}">
              <a16:creationId xmlns:a16="http://schemas.microsoft.com/office/drawing/2014/main" id="{017E22FC-31EC-469E-B82A-B99E7E6F21D2}"/>
            </a:ext>
          </a:extLst>
        </xdr:cNvPr>
        <xdr:cNvPicPr>
          <a:picLocks noChangeAspect="1"/>
        </xdr:cNvPicPr>
      </xdr:nvPicPr>
      <xdr:blipFill>
        <a:blip xmlns:r="http://schemas.openxmlformats.org/officeDocument/2006/relationships" r:embed="rId1"/>
        <a:stretch>
          <a:fillRect/>
        </a:stretch>
      </xdr:blipFill>
      <xdr:spPr>
        <a:xfrm>
          <a:off x="6736080" y="784860"/>
          <a:ext cx="3391194" cy="68357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17</xdr:row>
      <xdr:rowOff>0</xdr:rowOff>
    </xdr:from>
    <xdr:to>
      <xdr:col>12</xdr:col>
      <xdr:colOff>320550</xdr:colOff>
      <xdr:row>42</xdr:row>
      <xdr:rowOff>114706</xdr:rowOff>
    </xdr:to>
    <xdr:pic>
      <xdr:nvPicPr>
        <xdr:cNvPr id="3" name="Bilde 2">
          <a:extLst>
            <a:ext uri="{FF2B5EF4-FFF2-40B4-BE49-F238E27FC236}">
              <a16:creationId xmlns:a16="http://schemas.microsoft.com/office/drawing/2014/main" id="{7795F8C9-A06F-486C-AE7A-1A677F41B3C4}"/>
            </a:ext>
          </a:extLst>
        </xdr:cNvPr>
        <xdr:cNvPicPr>
          <a:picLocks noChangeAspect="1"/>
        </xdr:cNvPicPr>
      </xdr:nvPicPr>
      <xdr:blipFill>
        <a:blip xmlns:r="http://schemas.openxmlformats.org/officeDocument/2006/relationships" r:embed="rId1"/>
        <a:stretch>
          <a:fillRect/>
        </a:stretch>
      </xdr:blipFill>
      <xdr:spPr>
        <a:xfrm>
          <a:off x="6431280" y="3672840"/>
          <a:ext cx="5883150" cy="4686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90805</xdr:colOff>
      <xdr:row>4</xdr:row>
      <xdr:rowOff>12297</xdr:rowOff>
    </xdr:from>
    <xdr:to>
      <xdr:col>13</xdr:col>
      <xdr:colOff>673577</xdr:colOff>
      <xdr:row>26</xdr:row>
      <xdr:rowOff>51667</xdr:rowOff>
    </xdr:to>
    <xdr:pic>
      <xdr:nvPicPr>
        <xdr:cNvPr id="3" name="Bilde 2">
          <a:extLst>
            <a:ext uri="{FF2B5EF4-FFF2-40B4-BE49-F238E27FC236}">
              <a16:creationId xmlns:a16="http://schemas.microsoft.com/office/drawing/2014/main" id="{EB2C148A-26DE-4D44-9BE1-A4DE6CA9622C}"/>
            </a:ext>
          </a:extLst>
        </xdr:cNvPr>
        <xdr:cNvPicPr>
          <a:picLocks noChangeAspect="1"/>
        </xdr:cNvPicPr>
      </xdr:nvPicPr>
      <xdr:blipFill>
        <a:blip xmlns:r="http://schemas.openxmlformats.org/officeDocument/2006/relationships" r:embed="rId1"/>
        <a:stretch>
          <a:fillRect/>
        </a:stretch>
      </xdr:blipFill>
      <xdr:spPr>
        <a:xfrm>
          <a:off x="8175439" y="1127419"/>
          <a:ext cx="4578626" cy="471358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7</xdr:col>
      <xdr:colOff>503560</xdr:colOff>
      <xdr:row>58</xdr:row>
      <xdr:rowOff>114300</xdr:rowOff>
    </xdr:to>
    <xdr:pic>
      <xdr:nvPicPr>
        <xdr:cNvPr id="4" name="Bilde 3">
          <a:extLst>
            <a:ext uri="{FF2B5EF4-FFF2-40B4-BE49-F238E27FC236}">
              <a16:creationId xmlns:a16="http://schemas.microsoft.com/office/drawing/2014/main" id="{017AA4BE-A9A2-4144-8280-B578B365F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2800" y="736600"/>
          <a:ext cx="2427610" cy="10058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752475</xdr:colOff>
      <xdr:row>2</xdr:row>
      <xdr:rowOff>161925</xdr:rowOff>
    </xdr:from>
    <xdr:to>
      <xdr:col>12</xdr:col>
      <xdr:colOff>173852</xdr:colOff>
      <xdr:row>28</xdr:row>
      <xdr:rowOff>9925</xdr:rowOff>
    </xdr:to>
    <xdr:pic>
      <xdr:nvPicPr>
        <xdr:cNvPr id="3" name="Bilde 2">
          <a:extLst>
            <a:ext uri="{FF2B5EF4-FFF2-40B4-BE49-F238E27FC236}">
              <a16:creationId xmlns:a16="http://schemas.microsoft.com/office/drawing/2014/main" id="{FFA26773-DB84-46E3-A195-6127F0A7E8AA}"/>
            </a:ext>
          </a:extLst>
        </xdr:cNvPr>
        <xdr:cNvPicPr>
          <a:picLocks noChangeAspect="1"/>
        </xdr:cNvPicPr>
      </xdr:nvPicPr>
      <xdr:blipFill>
        <a:blip xmlns:r="http://schemas.openxmlformats.org/officeDocument/2006/relationships" r:embed="rId1"/>
        <a:stretch>
          <a:fillRect/>
        </a:stretch>
      </xdr:blipFill>
      <xdr:spPr>
        <a:xfrm>
          <a:off x="4105275" y="542925"/>
          <a:ext cx="5517377" cy="4801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10</xdr:col>
      <xdr:colOff>678656</xdr:colOff>
      <xdr:row>41</xdr:row>
      <xdr:rowOff>38698</xdr:rowOff>
    </xdr:to>
    <xdr:pic>
      <xdr:nvPicPr>
        <xdr:cNvPr id="2" name="Bilde 1">
          <a:extLst>
            <a:ext uri="{FF2B5EF4-FFF2-40B4-BE49-F238E27FC236}">
              <a16:creationId xmlns:a16="http://schemas.microsoft.com/office/drawing/2014/main" id="{08A1C7EE-9824-4B4D-A37A-567E0FDB1189}"/>
            </a:ext>
          </a:extLst>
        </xdr:cNvPr>
        <xdr:cNvPicPr>
          <a:picLocks noChangeAspect="1"/>
        </xdr:cNvPicPr>
      </xdr:nvPicPr>
      <xdr:blipFill>
        <a:blip xmlns:r="http://schemas.openxmlformats.org/officeDocument/2006/relationships" r:embed="rId1"/>
        <a:stretch>
          <a:fillRect/>
        </a:stretch>
      </xdr:blipFill>
      <xdr:spPr>
        <a:xfrm>
          <a:off x="6301740" y="548640"/>
          <a:ext cx="5494496" cy="69043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3</xdr:row>
      <xdr:rowOff>83820</xdr:rowOff>
    </xdr:from>
    <xdr:to>
      <xdr:col>13</xdr:col>
      <xdr:colOff>351040</xdr:colOff>
      <xdr:row>32</xdr:row>
      <xdr:rowOff>99521</xdr:rowOff>
    </xdr:to>
    <xdr:pic>
      <xdr:nvPicPr>
        <xdr:cNvPr id="3" name="Bilde 2">
          <a:extLst>
            <a:ext uri="{FF2B5EF4-FFF2-40B4-BE49-F238E27FC236}">
              <a16:creationId xmlns:a16="http://schemas.microsoft.com/office/drawing/2014/main" id="{DC814D6D-A4D1-4244-B63F-07A3F9123EBE}"/>
            </a:ext>
          </a:extLst>
        </xdr:cNvPr>
        <xdr:cNvPicPr>
          <a:picLocks noChangeAspect="1"/>
        </xdr:cNvPicPr>
      </xdr:nvPicPr>
      <xdr:blipFill>
        <a:blip xmlns:r="http://schemas.openxmlformats.org/officeDocument/2006/relationships" r:embed="rId1"/>
        <a:stretch>
          <a:fillRect/>
        </a:stretch>
      </xdr:blipFill>
      <xdr:spPr>
        <a:xfrm>
          <a:off x="6858000" y="647700"/>
          <a:ext cx="5997460" cy="53192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751205</xdr:colOff>
      <xdr:row>4</xdr:row>
      <xdr:rowOff>60959</xdr:rowOff>
    </xdr:from>
    <xdr:to>
      <xdr:col>13</xdr:col>
      <xdr:colOff>403379</xdr:colOff>
      <xdr:row>34</xdr:row>
      <xdr:rowOff>46551</xdr:rowOff>
    </xdr:to>
    <xdr:pic>
      <xdr:nvPicPr>
        <xdr:cNvPr id="3" name="Bilde 2">
          <a:extLst>
            <a:ext uri="{FF2B5EF4-FFF2-40B4-BE49-F238E27FC236}">
              <a16:creationId xmlns:a16="http://schemas.microsoft.com/office/drawing/2014/main" id="{36A1CEA6-A82A-496B-8778-6C1AE89D5BCF}"/>
            </a:ext>
          </a:extLst>
        </xdr:cNvPr>
        <xdr:cNvPicPr>
          <a:picLocks noChangeAspect="1"/>
        </xdr:cNvPicPr>
      </xdr:nvPicPr>
      <xdr:blipFill>
        <a:blip xmlns:r="http://schemas.openxmlformats.org/officeDocument/2006/relationships" r:embed="rId1"/>
        <a:stretch>
          <a:fillRect/>
        </a:stretch>
      </xdr:blipFill>
      <xdr:spPr>
        <a:xfrm>
          <a:off x="4797425" y="975359"/>
          <a:ext cx="6693054" cy="547961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18</xdr:col>
      <xdr:colOff>341813</xdr:colOff>
      <xdr:row>30</xdr:row>
      <xdr:rowOff>1314</xdr:rowOff>
    </xdr:to>
    <xdr:pic>
      <xdr:nvPicPr>
        <xdr:cNvPr id="2" name="Bilde 1">
          <a:extLst>
            <a:ext uri="{FF2B5EF4-FFF2-40B4-BE49-F238E27FC236}">
              <a16:creationId xmlns:a16="http://schemas.microsoft.com/office/drawing/2014/main" id="{743D5000-83A7-4F1F-BB75-089EAEAECC10}"/>
            </a:ext>
          </a:extLst>
        </xdr:cNvPr>
        <xdr:cNvPicPr>
          <a:picLocks noChangeAspect="1"/>
        </xdr:cNvPicPr>
      </xdr:nvPicPr>
      <xdr:blipFill>
        <a:blip xmlns:r="http://schemas.openxmlformats.org/officeDocument/2006/relationships" r:embed="rId1"/>
        <a:stretch>
          <a:fillRect/>
        </a:stretch>
      </xdr:blipFill>
      <xdr:spPr>
        <a:xfrm>
          <a:off x="10043160" y="1333500"/>
          <a:ext cx="5858693" cy="4867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0</xdr:colOff>
      <xdr:row>4</xdr:row>
      <xdr:rowOff>69273</xdr:rowOff>
    </xdr:from>
    <xdr:to>
      <xdr:col>14</xdr:col>
      <xdr:colOff>2655</xdr:colOff>
      <xdr:row>30</xdr:row>
      <xdr:rowOff>83474</xdr:rowOff>
    </xdr:to>
    <xdr:pic>
      <xdr:nvPicPr>
        <xdr:cNvPr id="2" name="Bilde 1">
          <a:extLst>
            <a:ext uri="{FF2B5EF4-FFF2-40B4-BE49-F238E27FC236}">
              <a16:creationId xmlns:a16="http://schemas.microsoft.com/office/drawing/2014/main" id="{84421DC7-D73B-47E2-A4D1-B17627FC7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8727" y="1021773"/>
          <a:ext cx="5476355" cy="49646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2</xdr:col>
      <xdr:colOff>0</xdr:colOff>
      <xdr:row>24</xdr:row>
      <xdr:rowOff>0</xdr:rowOff>
    </xdr:from>
    <xdr:ext cx="5047050" cy="5296639"/>
    <xdr:pic>
      <xdr:nvPicPr>
        <xdr:cNvPr id="2" name="Bilde 1">
          <a:extLst>
            <a:ext uri="{FF2B5EF4-FFF2-40B4-BE49-F238E27FC236}">
              <a16:creationId xmlns:a16="http://schemas.microsoft.com/office/drawing/2014/main" id="{1597EF25-5294-4BF8-9D0F-F87E6B59E64C}"/>
            </a:ext>
          </a:extLst>
        </xdr:cNvPr>
        <xdr:cNvPicPr>
          <a:picLocks noChangeAspect="1"/>
        </xdr:cNvPicPr>
      </xdr:nvPicPr>
      <xdr:blipFill>
        <a:blip xmlns:r="http://schemas.openxmlformats.org/officeDocument/2006/relationships" r:embed="rId1"/>
        <a:stretch>
          <a:fillRect/>
        </a:stretch>
      </xdr:blipFill>
      <xdr:spPr>
        <a:xfrm>
          <a:off x="1524000" y="4381500"/>
          <a:ext cx="5047050" cy="529663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12</xdr:col>
      <xdr:colOff>33367</xdr:colOff>
      <xdr:row>30</xdr:row>
      <xdr:rowOff>14202</xdr:rowOff>
    </xdr:to>
    <xdr:pic>
      <xdr:nvPicPr>
        <xdr:cNvPr id="2" name="Bilde 1">
          <a:extLst>
            <a:ext uri="{FF2B5EF4-FFF2-40B4-BE49-F238E27FC236}">
              <a16:creationId xmlns:a16="http://schemas.microsoft.com/office/drawing/2014/main" id="{D1B2E3D6-E996-4CA3-A188-EE2715896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4950" y="552450"/>
          <a:ext cx="5705187" cy="480210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726141</xdr:colOff>
      <xdr:row>4</xdr:row>
      <xdr:rowOff>159124</xdr:rowOff>
    </xdr:from>
    <xdr:to>
      <xdr:col>11</xdr:col>
      <xdr:colOff>461233</xdr:colOff>
      <xdr:row>29</xdr:row>
      <xdr:rowOff>24823</xdr:rowOff>
    </xdr:to>
    <xdr:pic>
      <xdr:nvPicPr>
        <xdr:cNvPr id="2" name="Bilde 1">
          <a:extLst>
            <a:ext uri="{FF2B5EF4-FFF2-40B4-BE49-F238E27FC236}">
              <a16:creationId xmlns:a16="http://schemas.microsoft.com/office/drawing/2014/main" id="{CB3E23D7-DF27-4F16-AFF0-B215912EB5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7435" y="1178859"/>
          <a:ext cx="5416474" cy="4628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706119</xdr:colOff>
      <xdr:row>5</xdr:row>
      <xdr:rowOff>38101</xdr:rowOff>
    </xdr:from>
    <xdr:to>
      <xdr:col>17</xdr:col>
      <xdr:colOff>139390</xdr:colOff>
      <xdr:row>30</xdr:row>
      <xdr:rowOff>92928</xdr:rowOff>
    </xdr:to>
    <xdr:pic>
      <xdr:nvPicPr>
        <xdr:cNvPr id="3" name="Bilde 2">
          <a:extLst>
            <a:ext uri="{FF2B5EF4-FFF2-40B4-BE49-F238E27FC236}">
              <a16:creationId xmlns:a16="http://schemas.microsoft.com/office/drawing/2014/main" id="{901BF0B1-1611-483D-9BAD-9320EF4F204F}"/>
            </a:ext>
          </a:extLst>
        </xdr:cNvPr>
        <xdr:cNvPicPr>
          <a:picLocks noChangeAspect="1"/>
        </xdr:cNvPicPr>
      </xdr:nvPicPr>
      <xdr:blipFill rotWithShape="1">
        <a:blip xmlns:r="http://schemas.openxmlformats.org/officeDocument/2006/relationships" r:embed="rId1"/>
        <a:srcRect l="2568" t="3341" r="2460" b="12090"/>
        <a:stretch/>
      </xdr:blipFill>
      <xdr:spPr>
        <a:xfrm>
          <a:off x="11002412" y="1339077"/>
          <a:ext cx="4915954" cy="470116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0</xdr:colOff>
      <xdr:row>4</xdr:row>
      <xdr:rowOff>180975</xdr:rowOff>
    </xdr:from>
    <xdr:to>
      <xdr:col>14</xdr:col>
      <xdr:colOff>595630</xdr:colOff>
      <xdr:row>30</xdr:row>
      <xdr:rowOff>53975</xdr:rowOff>
    </xdr:to>
    <xdr:pic>
      <xdr:nvPicPr>
        <xdr:cNvPr id="4" name="Bilde 3">
          <a:extLst>
            <a:ext uri="{FF2B5EF4-FFF2-40B4-BE49-F238E27FC236}">
              <a16:creationId xmlns:a16="http://schemas.microsoft.com/office/drawing/2014/main" id="{3B5A2B56-0F23-4F2F-9F83-6C2502633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53275" y="1133475"/>
          <a:ext cx="5929630" cy="5016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15</xdr:col>
      <xdr:colOff>0</xdr:colOff>
      <xdr:row>6</xdr:row>
      <xdr:rowOff>0</xdr:rowOff>
    </xdr:from>
    <xdr:to>
      <xdr:col>22</xdr:col>
      <xdr:colOff>558800</xdr:colOff>
      <xdr:row>33</xdr:row>
      <xdr:rowOff>12700</xdr:rowOff>
    </xdr:to>
    <xdr:pic>
      <xdr:nvPicPr>
        <xdr:cNvPr id="6" name="Bilde 5">
          <a:extLst>
            <a:ext uri="{FF2B5EF4-FFF2-40B4-BE49-F238E27FC236}">
              <a16:creationId xmlns:a16="http://schemas.microsoft.com/office/drawing/2014/main" id="{834F8133-747D-4780-AC72-BD2DF49857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51920" y="762000"/>
          <a:ext cx="6191250" cy="514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68580</xdr:colOff>
      <xdr:row>6</xdr:row>
      <xdr:rowOff>76201</xdr:rowOff>
    </xdr:from>
    <xdr:to>
      <xdr:col>14</xdr:col>
      <xdr:colOff>754380</xdr:colOff>
      <xdr:row>32</xdr:row>
      <xdr:rowOff>1</xdr:rowOff>
    </xdr:to>
    <xdr:pic>
      <xdr:nvPicPr>
        <xdr:cNvPr id="3" name="Bilde 2">
          <a:extLst>
            <a:ext uri="{FF2B5EF4-FFF2-40B4-BE49-F238E27FC236}">
              <a16:creationId xmlns:a16="http://schemas.microsoft.com/office/drawing/2014/main" id="{6F156DA9-B1FE-41D8-81F7-4093BC852D6B}"/>
            </a:ext>
          </a:extLst>
        </xdr:cNvPr>
        <xdr:cNvPicPr>
          <a:picLocks noChangeAspect="1"/>
        </xdr:cNvPicPr>
      </xdr:nvPicPr>
      <xdr:blipFill rotWithShape="1">
        <a:blip xmlns:r="http://schemas.openxmlformats.org/officeDocument/2006/relationships" r:embed="rId1"/>
        <a:srcRect r="1692" b="12998"/>
        <a:stretch/>
      </xdr:blipFill>
      <xdr:spPr>
        <a:xfrm>
          <a:off x="7200900" y="1592581"/>
          <a:ext cx="4869180" cy="46786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7621</xdr:colOff>
      <xdr:row>5</xdr:row>
      <xdr:rowOff>83820</xdr:rowOff>
    </xdr:from>
    <xdr:to>
      <xdr:col>15</xdr:col>
      <xdr:colOff>38101</xdr:colOff>
      <xdr:row>31</xdr:row>
      <xdr:rowOff>127863</xdr:rowOff>
    </xdr:to>
    <xdr:pic>
      <xdr:nvPicPr>
        <xdr:cNvPr id="3" name="Bilde 2">
          <a:extLst>
            <a:ext uri="{FF2B5EF4-FFF2-40B4-BE49-F238E27FC236}">
              <a16:creationId xmlns:a16="http://schemas.microsoft.com/office/drawing/2014/main" id="{0A7250A1-E94C-4CA6-9B17-E707BD8212D3}"/>
            </a:ext>
          </a:extLst>
        </xdr:cNvPr>
        <xdr:cNvPicPr>
          <a:picLocks noChangeAspect="1"/>
        </xdr:cNvPicPr>
      </xdr:nvPicPr>
      <xdr:blipFill>
        <a:blip xmlns:r="http://schemas.openxmlformats.org/officeDocument/2006/relationships" r:embed="rId1"/>
        <a:stretch>
          <a:fillRect/>
        </a:stretch>
      </xdr:blipFill>
      <xdr:spPr>
        <a:xfrm>
          <a:off x="7139941" y="1729740"/>
          <a:ext cx="5006340" cy="48065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777240</xdr:colOff>
      <xdr:row>8</xdr:row>
      <xdr:rowOff>30480</xdr:rowOff>
    </xdr:from>
    <xdr:to>
      <xdr:col>11</xdr:col>
      <xdr:colOff>597907</xdr:colOff>
      <xdr:row>31</xdr:row>
      <xdr:rowOff>129540</xdr:rowOff>
    </xdr:to>
    <xdr:pic>
      <xdr:nvPicPr>
        <xdr:cNvPr id="3" name="Bilde 2">
          <a:extLst>
            <a:ext uri="{FF2B5EF4-FFF2-40B4-BE49-F238E27FC236}">
              <a16:creationId xmlns:a16="http://schemas.microsoft.com/office/drawing/2014/main" id="{3186E6BF-8986-4B50-91D1-02218DF42AAC}"/>
            </a:ext>
          </a:extLst>
        </xdr:cNvPr>
        <xdr:cNvPicPr>
          <a:picLocks noChangeAspect="1"/>
        </xdr:cNvPicPr>
      </xdr:nvPicPr>
      <xdr:blipFill>
        <a:blip xmlns:r="http://schemas.openxmlformats.org/officeDocument/2006/relationships" r:embed="rId1"/>
        <a:stretch>
          <a:fillRect/>
        </a:stretch>
      </xdr:blipFill>
      <xdr:spPr>
        <a:xfrm>
          <a:off x="3947160" y="1493520"/>
          <a:ext cx="5512807" cy="4305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33868</xdr:colOff>
      <xdr:row>6</xdr:row>
      <xdr:rowOff>59266</xdr:rowOff>
    </xdr:from>
    <xdr:to>
      <xdr:col>16</xdr:col>
      <xdr:colOff>60134</xdr:colOff>
      <xdr:row>32</xdr:row>
      <xdr:rowOff>87840</xdr:rowOff>
    </xdr:to>
    <xdr:pic>
      <xdr:nvPicPr>
        <xdr:cNvPr id="3" name="Bilde 2">
          <a:extLst>
            <a:ext uri="{FF2B5EF4-FFF2-40B4-BE49-F238E27FC236}">
              <a16:creationId xmlns:a16="http://schemas.microsoft.com/office/drawing/2014/main" id="{60B84C04-F6E2-4AE7-9C39-189B2E9DABE4}"/>
            </a:ext>
          </a:extLst>
        </xdr:cNvPr>
        <xdr:cNvPicPr>
          <a:picLocks noChangeAspect="1"/>
        </xdr:cNvPicPr>
      </xdr:nvPicPr>
      <xdr:blipFill rotWithShape="1">
        <a:blip xmlns:r="http://schemas.openxmlformats.org/officeDocument/2006/relationships" r:embed="rId1"/>
        <a:srcRect t="3217" r="3857"/>
        <a:stretch/>
      </xdr:blipFill>
      <xdr:spPr>
        <a:xfrm>
          <a:off x="7196668" y="1904999"/>
          <a:ext cx="5825933" cy="48683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30481</xdr:colOff>
      <xdr:row>5</xdr:row>
      <xdr:rowOff>53341</xdr:rowOff>
    </xdr:from>
    <xdr:to>
      <xdr:col>14</xdr:col>
      <xdr:colOff>723900</xdr:colOff>
      <xdr:row>29</xdr:row>
      <xdr:rowOff>198930</xdr:rowOff>
    </xdr:to>
    <xdr:pic>
      <xdr:nvPicPr>
        <xdr:cNvPr id="3" name="Bilde 2">
          <a:extLst>
            <a:ext uri="{FF2B5EF4-FFF2-40B4-BE49-F238E27FC236}">
              <a16:creationId xmlns:a16="http://schemas.microsoft.com/office/drawing/2014/main" id="{181C1F0F-C784-407B-BE75-230ED829650D}"/>
            </a:ext>
          </a:extLst>
        </xdr:cNvPr>
        <xdr:cNvPicPr>
          <a:picLocks noChangeAspect="1"/>
        </xdr:cNvPicPr>
      </xdr:nvPicPr>
      <xdr:blipFill>
        <a:blip xmlns:r="http://schemas.openxmlformats.org/officeDocument/2006/relationships" r:embed="rId1"/>
        <a:stretch>
          <a:fillRect/>
        </a:stretch>
      </xdr:blipFill>
      <xdr:spPr>
        <a:xfrm>
          <a:off x="6880861" y="967741"/>
          <a:ext cx="4792980" cy="489729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15</xdr:col>
      <xdr:colOff>139699</xdr:colOff>
      <xdr:row>34</xdr:row>
      <xdr:rowOff>174114</xdr:rowOff>
    </xdr:to>
    <xdr:pic>
      <xdr:nvPicPr>
        <xdr:cNvPr id="3" name="Bilde 2">
          <a:extLst>
            <a:ext uri="{FF2B5EF4-FFF2-40B4-BE49-F238E27FC236}">
              <a16:creationId xmlns:a16="http://schemas.microsoft.com/office/drawing/2014/main" id="{0229ECD8-C36E-42B9-ABCE-6482EF969C39}"/>
            </a:ext>
          </a:extLst>
        </xdr:cNvPr>
        <xdr:cNvPicPr>
          <a:picLocks noChangeAspect="1"/>
        </xdr:cNvPicPr>
      </xdr:nvPicPr>
      <xdr:blipFill>
        <a:blip xmlns:r="http://schemas.openxmlformats.org/officeDocument/2006/relationships" r:embed="rId1"/>
        <a:stretch>
          <a:fillRect/>
        </a:stretch>
      </xdr:blipFill>
      <xdr:spPr>
        <a:xfrm>
          <a:off x="8734425" y="1990725"/>
          <a:ext cx="5324475" cy="597483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4</xdr:col>
      <xdr:colOff>309880</xdr:colOff>
      <xdr:row>54</xdr:row>
      <xdr:rowOff>8255</xdr:rowOff>
    </xdr:to>
    <xdr:pic>
      <xdr:nvPicPr>
        <xdr:cNvPr id="2" name="Bilde 1">
          <a:extLst>
            <a:ext uri="{FF2B5EF4-FFF2-40B4-BE49-F238E27FC236}">
              <a16:creationId xmlns:a16="http://schemas.microsoft.com/office/drawing/2014/main" id="{3FD992BC-CEFD-4417-803A-CF6A2AEEE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3314700"/>
          <a:ext cx="5713730" cy="663765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7</xdr:col>
      <xdr:colOff>571500</xdr:colOff>
      <xdr:row>52</xdr:row>
      <xdr:rowOff>145415</xdr:rowOff>
    </xdr:to>
    <xdr:pic>
      <xdr:nvPicPr>
        <xdr:cNvPr id="2" name="Bilde 1">
          <a:extLst>
            <a:ext uri="{FF2B5EF4-FFF2-40B4-BE49-F238E27FC236}">
              <a16:creationId xmlns:a16="http://schemas.microsoft.com/office/drawing/2014/main" id="{A76B7125-DDCA-47E8-8DCE-8B42494CF2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9150" y="3683000"/>
          <a:ext cx="5715000" cy="6221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754380</xdr:colOff>
      <xdr:row>5</xdr:row>
      <xdr:rowOff>76200</xdr:rowOff>
    </xdr:from>
    <xdr:to>
      <xdr:col>12</xdr:col>
      <xdr:colOff>693985</xdr:colOff>
      <xdr:row>32</xdr:row>
      <xdr:rowOff>114731</xdr:rowOff>
    </xdr:to>
    <xdr:pic>
      <xdr:nvPicPr>
        <xdr:cNvPr id="3" name="Bilde 2">
          <a:extLst>
            <a:ext uri="{FF2B5EF4-FFF2-40B4-BE49-F238E27FC236}">
              <a16:creationId xmlns:a16="http://schemas.microsoft.com/office/drawing/2014/main" id="{96441C05-2B1E-4F81-B947-E177B7254C39}"/>
            </a:ext>
          </a:extLst>
        </xdr:cNvPr>
        <xdr:cNvPicPr>
          <a:picLocks noChangeAspect="1"/>
        </xdr:cNvPicPr>
      </xdr:nvPicPr>
      <xdr:blipFill>
        <a:blip xmlns:r="http://schemas.openxmlformats.org/officeDocument/2006/relationships" r:embed="rId1"/>
        <a:stretch>
          <a:fillRect/>
        </a:stretch>
      </xdr:blipFill>
      <xdr:spPr>
        <a:xfrm>
          <a:off x="5067300" y="1036320"/>
          <a:ext cx="6515665" cy="49762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7</xdr:col>
      <xdr:colOff>681990</xdr:colOff>
      <xdr:row>28</xdr:row>
      <xdr:rowOff>123190</xdr:rowOff>
    </xdr:to>
    <xdr:pic>
      <xdr:nvPicPr>
        <xdr:cNvPr id="2" name="Bilde 1">
          <a:extLst>
            <a:ext uri="{FF2B5EF4-FFF2-40B4-BE49-F238E27FC236}">
              <a16:creationId xmlns:a16="http://schemas.microsoft.com/office/drawing/2014/main" id="{38106679-886F-454B-9AA3-DBDBFD075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9150" y="2222500"/>
          <a:ext cx="5716270" cy="325501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0</xdr:colOff>
      <xdr:row>12</xdr:row>
      <xdr:rowOff>180975</xdr:rowOff>
    </xdr:from>
    <xdr:ext cx="6382641" cy="6801799"/>
    <xdr:pic>
      <xdr:nvPicPr>
        <xdr:cNvPr id="2" name="Bilde 1">
          <a:extLst>
            <a:ext uri="{FF2B5EF4-FFF2-40B4-BE49-F238E27FC236}">
              <a16:creationId xmlns:a16="http://schemas.microsoft.com/office/drawing/2014/main" id="{32AF2223-B76D-469A-83E5-253C6EF333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0" y="2466975"/>
          <a:ext cx="6382641" cy="6801799"/>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323851</xdr:colOff>
      <xdr:row>11</xdr:row>
      <xdr:rowOff>161925</xdr:rowOff>
    </xdr:from>
    <xdr:ext cx="5295900" cy="5422369"/>
    <xdr:pic>
      <xdr:nvPicPr>
        <xdr:cNvPr id="2" name="Bilde 1">
          <a:extLst>
            <a:ext uri="{FF2B5EF4-FFF2-40B4-BE49-F238E27FC236}">
              <a16:creationId xmlns:a16="http://schemas.microsoft.com/office/drawing/2014/main" id="{DBA0AD2D-213E-4238-880A-E2547693E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851" y="2257425"/>
          <a:ext cx="5295900" cy="542236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11</xdr:col>
      <xdr:colOff>518160</xdr:colOff>
      <xdr:row>31</xdr:row>
      <xdr:rowOff>74767</xdr:rowOff>
    </xdr:to>
    <xdr:pic>
      <xdr:nvPicPr>
        <xdr:cNvPr id="4" name="Bilde 3">
          <a:extLst>
            <a:ext uri="{FF2B5EF4-FFF2-40B4-BE49-F238E27FC236}">
              <a16:creationId xmlns:a16="http://schemas.microsoft.com/office/drawing/2014/main" id="{9E475A6D-1208-497C-8ADF-4EE8229BE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5860" y="1386840"/>
          <a:ext cx="5684520" cy="54240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2026920</xdr:colOff>
      <xdr:row>13</xdr:row>
      <xdr:rowOff>150727</xdr:rowOff>
    </xdr:from>
    <xdr:to>
      <xdr:col>4</xdr:col>
      <xdr:colOff>579376</xdr:colOff>
      <xdr:row>44</xdr:row>
      <xdr:rowOff>135780</xdr:rowOff>
    </xdr:to>
    <xdr:pic>
      <xdr:nvPicPr>
        <xdr:cNvPr id="3" name="Bilde 2">
          <a:extLst>
            <a:ext uri="{FF2B5EF4-FFF2-40B4-BE49-F238E27FC236}">
              <a16:creationId xmlns:a16="http://schemas.microsoft.com/office/drawing/2014/main" id="{C1D1C728-6BBC-4C55-A6CA-7BD9D78118F3}"/>
            </a:ext>
          </a:extLst>
        </xdr:cNvPr>
        <xdr:cNvPicPr>
          <a:picLocks noChangeAspect="1"/>
        </xdr:cNvPicPr>
      </xdr:nvPicPr>
      <xdr:blipFill>
        <a:blip xmlns:r="http://schemas.openxmlformats.org/officeDocument/2006/relationships" r:embed="rId1"/>
        <a:stretch>
          <a:fillRect/>
        </a:stretch>
      </xdr:blipFill>
      <xdr:spPr>
        <a:xfrm>
          <a:off x="2026920" y="2957117"/>
          <a:ext cx="4973700" cy="57465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15240</xdr:colOff>
      <xdr:row>5</xdr:row>
      <xdr:rowOff>28807</xdr:rowOff>
    </xdr:from>
    <xdr:to>
      <xdr:col>18</xdr:col>
      <xdr:colOff>373718</xdr:colOff>
      <xdr:row>34</xdr:row>
      <xdr:rowOff>184463</xdr:rowOff>
    </xdr:to>
    <xdr:pic>
      <xdr:nvPicPr>
        <xdr:cNvPr id="3" name="Bilde 2">
          <a:extLst>
            <a:ext uri="{FF2B5EF4-FFF2-40B4-BE49-F238E27FC236}">
              <a16:creationId xmlns:a16="http://schemas.microsoft.com/office/drawing/2014/main" id="{2B532B90-4E8F-4E6C-B8BC-994674DB98D1}"/>
            </a:ext>
          </a:extLst>
        </xdr:cNvPr>
        <xdr:cNvPicPr>
          <a:picLocks noChangeAspect="1"/>
        </xdr:cNvPicPr>
      </xdr:nvPicPr>
      <xdr:blipFill>
        <a:blip xmlns:r="http://schemas.openxmlformats.org/officeDocument/2006/relationships" r:embed="rId1"/>
        <a:stretch>
          <a:fillRect/>
        </a:stretch>
      </xdr:blipFill>
      <xdr:spPr>
        <a:xfrm>
          <a:off x="9075606" y="958075"/>
          <a:ext cx="6575283" cy="5545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12700</xdr:colOff>
      <xdr:row>4</xdr:row>
      <xdr:rowOff>165100</xdr:rowOff>
    </xdr:from>
    <xdr:to>
      <xdr:col>12</xdr:col>
      <xdr:colOff>362222</xdr:colOff>
      <xdr:row>27</xdr:row>
      <xdr:rowOff>146267</xdr:rowOff>
    </xdr:to>
    <xdr:pic>
      <xdr:nvPicPr>
        <xdr:cNvPr id="3" name="Bilde 2">
          <a:extLst>
            <a:ext uri="{FF2B5EF4-FFF2-40B4-BE49-F238E27FC236}">
              <a16:creationId xmlns:a16="http://schemas.microsoft.com/office/drawing/2014/main" id="{4B38B5F4-955A-4F77-BC5C-A397A394D894}"/>
            </a:ext>
          </a:extLst>
        </xdr:cNvPr>
        <xdr:cNvPicPr>
          <a:picLocks noChangeAspect="1"/>
        </xdr:cNvPicPr>
      </xdr:nvPicPr>
      <xdr:blipFill>
        <a:blip xmlns:r="http://schemas.openxmlformats.org/officeDocument/2006/relationships" r:embed="rId1"/>
        <a:stretch>
          <a:fillRect/>
        </a:stretch>
      </xdr:blipFill>
      <xdr:spPr>
        <a:xfrm>
          <a:off x="5124450" y="1270000"/>
          <a:ext cx="5283472" cy="4216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4</xdr:row>
      <xdr:rowOff>15239</xdr:rowOff>
    </xdr:from>
    <xdr:to>
      <xdr:col>12</xdr:col>
      <xdr:colOff>152400</xdr:colOff>
      <xdr:row>29</xdr:row>
      <xdr:rowOff>14508</xdr:rowOff>
    </xdr:to>
    <xdr:pic>
      <xdr:nvPicPr>
        <xdr:cNvPr id="3" name="Bilde 2">
          <a:extLst>
            <a:ext uri="{FF2B5EF4-FFF2-40B4-BE49-F238E27FC236}">
              <a16:creationId xmlns:a16="http://schemas.microsoft.com/office/drawing/2014/main" id="{EB129931-C3E2-4B7E-939C-0E9D9122B265}"/>
            </a:ext>
          </a:extLst>
        </xdr:cNvPr>
        <xdr:cNvPicPr>
          <a:picLocks noChangeAspect="1"/>
        </xdr:cNvPicPr>
      </xdr:nvPicPr>
      <xdr:blipFill>
        <a:blip xmlns:r="http://schemas.openxmlformats.org/officeDocument/2006/relationships" r:embed="rId1"/>
        <a:stretch>
          <a:fillRect/>
        </a:stretch>
      </xdr:blipFill>
      <xdr:spPr>
        <a:xfrm>
          <a:off x="7581900" y="1203959"/>
          <a:ext cx="5189220" cy="4952269"/>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fogram.com/1pv1d7jkplvkevbxv0971qwk0yirnx2mezr" TargetMode="External"/><Relationship Id="rId13" Type="http://schemas.openxmlformats.org/officeDocument/2006/relationships/hyperlink" Target="https://infogram.com/1pmj5lpkrnjyyga3y6pv16g3knuz5wx1y2d" TargetMode="External"/><Relationship Id="rId18" Type="http://schemas.openxmlformats.org/officeDocument/2006/relationships/hyperlink" Target="https://public.tableau.com/views/Indikatorrapporten2022Figur3_3e/Figur3_3e?:language=en-US&amp;publish=yes&amp;:display_count=n&amp;:origin=viz_share_link" TargetMode="External"/><Relationship Id="rId26" Type="http://schemas.openxmlformats.org/officeDocument/2006/relationships/hyperlink" Target="https://infogram.com/1p67nwl2q3jx9yu576w701673xa35zd1zny" TargetMode="External"/><Relationship Id="rId3" Type="http://schemas.openxmlformats.org/officeDocument/2006/relationships/hyperlink" Target="https://infogram.com/1pljxzng33ke0ehqedw0qzl7rxbyy7059n" TargetMode="External"/><Relationship Id="rId21" Type="http://schemas.openxmlformats.org/officeDocument/2006/relationships/hyperlink" Target="https://infogram.com/1p5llyp63zkjdqtp02xp9ljznxs3ven2j6l" TargetMode="External"/><Relationship Id="rId7" Type="http://schemas.openxmlformats.org/officeDocument/2006/relationships/hyperlink" Target="https://infogram.com/1pyxm0v9yvzq96s3y6l0wnrevwbyn2ejwk5" TargetMode="External"/><Relationship Id="rId12" Type="http://schemas.openxmlformats.org/officeDocument/2006/relationships/hyperlink" Target="https://infogram.com/1p773zmerp7vkwsz5x11mdzrqnsnqyzjm2q" TargetMode="External"/><Relationship Id="rId17" Type="http://schemas.openxmlformats.org/officeDocument/2006/relationships/hyperlink" Target="https://infogram.com/1pxxnwqvpv1j96iqxngdezd9lxanm2nmd7k" TargetMode="External"/><Relationship Id="rId25" Type="http://schemas.openxmlformats.org/officeDocument/2006/relationships/hyperlink" Target="https://infogram.com/1pe2ppd63yjzp2fm65delg0qn1fly3l7d9p" TargetMode="External"/><Relationship Id="rId2" Type="http://schemas.openxmlformats.org/officeDocument/2006/relationships/hyperlink" Target="https://public.tableau.com/views/Indikatorrapporten2022Figur3_1a/Figur3_1a?:language=en-US&amp;:display_count=n&amp;:origin=viz_share_link" TargetMode="External"/><Relationship Id="rId16" Type="http://schemas.openxmlformats.org/officeDocument/2006/relationships/hyperlink" Target="https://infogram.com/1pgd5n5pkj71qjb9m25j173wlguwdgm7xld" TargetMode="External"/><Relationship Id="rId20" Type="http://schemas.openxmlformats.org/officeDocument/2006/relationships/hyperlink" Target="https://infogram.com/1pjzmz29p3g6kqf6dj6mkel2qeimm1plpw9" TargetMode="External"/><Relationship Id="rId1" Type="http://schemas.openxmlformats.org/officeDocument/2006/relationships/hyperlink" Target="https://infogram.com/1p1x3qnkgxg0l3bmv3glynxrr1u6q2lex1p" TargetMode="External"/><Relationship Id="rId6" Type="http://schemas.openxmlformats.org/officeDocument/2006/relationships/hyperlink" Target="https://public.tableau.com/views/Indikatorrapporten2022Figur3_1f/Figur3_1f?:language=en-US&amp;publish=yes&amp;:display_count=n&amp;:origin=viz_share_link" TargetMode="External"/><Relationship Id="rId11" Type="http://schemas.openxmlformats.org/officeDocument/2006/relationships/hyperlink" Target="https://infogram.com/1p20x1m6n79070a0qpg3kdzyy7are2qgnzx" TargetMode="External"/><Relationship Id="rId24" Type="http://schemas.openxmlformats.org/officeDocument/2006/relationships/hyperlink" Target="https://infogram.com/1prlx16eymmgd6hgq9nyywzr9jbmy91dmlp" TargetMode="External"/><Relationship Id="rId5" Type="http://schemas.openxmlformats.org/officeDocument/2006/relationships/hyperlink" Target="https://infogram.com/1p2xqmlexkmzrkc0ekrnq9yln6arp1nqmj2" TargetMode="External"/><Relationship Id="rId15" Type="http://schemas.openxmlformats.org/officeDocument/2006/relationships/hyperlink" Target="https://infogram.com/1pwxgry3e9kwzjivn5n10009zrh9rdpmn33" TargetMode="External"/><Relationship Id="rId23" Type="http://schemas.openxmlformats.org/officeDocument/2006/relationships/hyperlink" Target="https://infogram.com/1pkrjqknkzlv0yi9edymj511w3a3pk93jm2" TargetMode="External"/><Relationship Id="rId28" Type="http://schemas.openxmlformats.org/officeDocument/2006/relationships/printerSettings" Target="../printerSettings/printerSettings1.bin"/><Relationship Id="rId10" Type="http://schemas.openxmlformats.org/officeDocument/2006/relationships/hyperlink" Target="https://infogram.com/1pl6w9x35nvzr7bqr72616g167bz7pp5rpw" TargetMode="External"/><Relationship Id="rId19" Type="http://schemas.openxmlformats.org/officeDocument/2006/relationships/hyperlink" Target="https://infogram.com/1pxd0yvyzelwkgcqlj5ywzvngrinyj7n3g5" TargetMode="External"/><Relationship Id="rId4" Type="http://schemas.openxmlformats.org/officeDocument/2006/relationships/hyperlink" Target="https://public.tableau.com/views/Indikatorrapporten2022Figur3_1c/Figur3_1c?:language=en-US&amp;:display_count=n&amp;:origin=viz_share_link" TargetMode="External"/><Relationship Id="rId9" Type="http://schemas.openxmlformats.org/officeDocument/2006/relationships/hyperlink" Target="https://infogram.com/1px0p3057qerwkaqxg26y17mjeankerv5qq" TargetMode="External"/><Relationship Id="rId14" Type="http://schemas.openxmlformats.org/officeDocument/2006/relationships/hyperlink" Target="https://infogram.com/1pdzkl27md5j9ecmzxp26lnrgdckwvq9v7w" TargetMode="External"/><Relationship Id="rId22" Type="http://schemas.openxmlformats.org/officeDocument/2006/relationships/hyperlink" Target="https://infogram.com/1p2npdxpqmqnk3h0nzge3322z5hr125rrqj" TargetMode="External"/><Relationship Id="rId27" Type="http://schemas.openxmlformats.org/officeDocument/2006/relationships/hyperlink" Target="https://infogram.com/1p9gz169r1w9lzs7q10y7x7x39h3lp23pjv"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public.tableau.com/views/Indikatorrapporten2022Figur3_1g/Figur3_1g?:language=en-US&amp;:display_count=n&amp;:origin=viz_share_link"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infogram.com/1p77m3qkdrlq2wczv92r9ngpl7cnk3x7nk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infogram.com/1pp2wn9e1zvzpxarnv6mqj39k3cz50xddzz"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infogram.com/1pe2ppd63yjzp2fm65delg0qn1fly3l7d9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infogram.com/1p67nwl2q3jx9yu576w701673xa35zd1zny"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infogram.com/1p9gz169r1w9lzs7q10y7x7x39h3lp23pjv"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infogram.com/1pl6w9x35nvzr7bqr72616g167bz7pp5rpw"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infogram.com/1p20x1m6n79070a0qpg3kdzyy7are2qgnz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infogram.com/1p773zmerp7vkwsz5x11mdzrqnsnqyzjm2q"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infogram.com/1pmj5lpkrnjyyga3y6pv16g3knuz5wx1y2d" TargetMode="External"/><Relationship Id="rId1" Type="http://schemas.openxmlformats.org/officeDocument/2006/relationships/hyperlink" Target="http://www.ssb.no/statbank/sq/10009484/"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infogram.com/1p1x3qnkgxg0l3bmv3glynxrr1u6q2lex1p"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infogram.com/1pdzkl27md5j9ecmzxp26lnrgdckwvq9v7w" TargetMode="External"/><Relationship Id="rId1" Type="http://schemas.openxmlformats.org/officeDocument/2006/relationships/hyperlink" Target="https://www.ssb.no/statbank/sq/10072522"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infogram.com/1pwxgry3e9kwzjivn5n10009zrh9rdpmn33" TargetMode="External"/><Relationship Id="rId1" Type="http://schemas.openxmlformats.org/officeDocument/2006/relationships/hyperlink" Target="https://www.ssb.no/statbank/sq/10072514" TargetMode="Externa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infogram.com/1pgd5n5pkj71qjb9m25j173wlguwdgm7xld" TargetMode="External"/><Relationship Id="rId1" Type="http://schemas.openxmlformats.org/officeDocument/2006/relationships/hyperlink" Target="https://www.ssb.no/statbank/sq/10072612"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infogram.com/1pxxnwqvpv1j96iqxngdezd9lxanm2nmd7k"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public.tableau.com/views/Indikatorrapporten2022Figur3_3e/Figur3_3e?:language=en-US&amp;publish=yes&amp;:display_count=n&amp;:origin=viz_share_link"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infogram.com/1pxd0yvyzelwkgcqlj5ywzvngrinyj7n3g5"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bin"/><Relationship Id="rId1" Type="http://schemas.openxmlformats.org/officeDocument/2006/relationships/hyperlink" Target="https://infogram.com/1pjzmz29p3g6kqf6dj6mkel2qeimm1plpw9"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bin"/><Relationship Id="rId1" Type="http://schemas.openxmlformats.org/officeDocument/2006/relationships/hyperlink" Target="https://infogram.com/1p5llyp63zkjdqtp02xp9ljznxs3ven2j6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9.bin"/><Relationship Id="rId1" Type="http://schemas.openxmlformats.org/officeDocument/2006/relationships/hyperlink" Target="https://statistikk.lanekassen.no/statistikk/studenter-i-utlande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public.tableau.com/views/Indikatorrapporten2022Figur3_1a/Figur3_1a?:language=en-US&amp;:display_count=n&amp;:origin=viz_share_link"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0.bin"/><Relationship Id="rId1" Type="http://schemas.openxmlformats.org/officeDocument/2006/relationships/hyperlink" Target="https://infogram.com/1p2npdxpqmqnk3h0nzge3322z5hr125rrqj"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https://infogram.com/1pkrjqknkzlv0yi9edymj511w3a3pk93jm2"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3.bin"/><Relationship Id="rId1" Type="http://schemas.openxmlformats.org/officeDocument/2006/relationships/hyperlink" Target="https://infogram.com/1prlx16eymmgd6hgq9nyywzr9jbmy91dmlp"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6.bin"/><Relationship Id="rId1" Type="http://schemas.openxmlformats.org/officeDocument/2006/relationships/hyperlink" Target="https://infogram.com/1p2xqmlexkmzrkc0ekrnq9yln6arp1nqmj2"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8.bin"/><Relationship Id="rId1" Type="http://schemas.openxmlformats.org/officeDocument/2006/relationships/hyperlink" Target="https://infogram.com/1pw16g2d69lx6dtvykyne7r392h9dxq2v2q"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9.bin"/><Relationship Id="rId1" Type="http://schemas.openxmlformats.org/officeDocument/2006/relationships/hyperlink" Target="https://infogram.com/1p5kk3vlz11zerbprn0kn2rl2ef337rkz6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hyperlink" Target="https://infogram.com/1pz2jy0m160yxxi2z2xdxlpl51u1kgvpevn"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https://infogram.com/1ppmwyx3rnr3xmirwz22p7gz3pizpe03mqk"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infogram.com/1px0p3057qerwkaqxg26y17mjeankerv5qq"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5.bin"/><Relationship Id="rId1" Type="http://schemas.openxmlformats.org/officeDocument/2006/relationships/hyperlink" Target="https://infogram.com/1pv1d7jkplvkevbxv0971qwk0yirnx2mezr"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6.bin"/><Relationship Id="rId1" Type="http://schemas.openxmlformats.org/officeDocument/2006/relationships/hyperlink" Target="https://infogram.com/1pyxm0v9yvzq96s3y6l0wnrevwbyn2ejwk5"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infogram.com/1pljxzng33ke0ehqedw0qzl7rxbyy7059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public.tableau.com/views/Indikatorrapporten2022Figur3_1c/Figur3_1c?:language=en-US&amp;:display_count=n&amp;:origin=viz_share_link"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public.tableau.com/views/Indikatorrapporten2022Figur3_1d/Figur3_1d?:language=en-US&amp;:display_count=n&amp;:origin=viz_share_link"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public.tableau.com/views/Indikatorrapporten2022Figur3_1e/Figur3_1e?:language=en-US&amp;:display_count=n&amp;:origin=viz_share_link"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public.tableau.com/views/Indikatorrapporten2022Figur3_1f/Figur3_1f?:language=en-US&amp;:display_count=n&amp;:origin=viz_shar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6613-3F91-4B4C-93F5-59AA335442C5}">
  <dimension ref="A1:O53"/>
  <sheetViews>
    <sheetView tabSelected="1" zoomScale="82" zoomScaleNormal="82" workbookViewId="0">
      <selection activeCell="L20" sqref="L20"/>
    </sheetView>
  </sheetViews>
  <sheetFormatPr baseColWidth="10" defaultRowHeight="15" x14ac:dyDescent="0.25"/>
  <cols>
    <col min="3" max="3" width="90.85546875" customWidth="1"/>
  </cols>
  <sheetData>
    <row r="1" spans="1:15" x14ac:dyDescent="0.25">
      <c r="A1" s="22" t="s">
        <v>417</v>
      </c>
      <c r="B1" s="22"/>
    </row>
    <row r="2" spans="1:15" x14ac:dyDescent="0.25">
      <c r="A2" s="14" t="s">
        <v>418</v>
      </c>
      <c r="B2" s="14"/>
    </row>
    <row r="3" spans="1:15" x14ac:dyDescent="0.25">
      <c r="A3" s="3" t="s">
        <v>814</v>
      </c>
      <c r="B3" s="3"/>
    </row>
    <row r="4" spans="1:15" s="24" customFormat="1" x14ac:dyDescent="0.25">
      <c r="B4" s="190" t="s">
        <v>202</v>
      </c>
      <c r="C4" s="190" t="s">
        <v>204</v>
      </c>
      <c r="D4" s="18" t="s">
        <v>203</v>
      </c>
    </row>
    <row r="5" spans="1:15" x14ac:dyDescent="0.25">
      <c r="A5" s="347"/>
      <c r="B5" s="348" t="s">
        <v>410</v>
      </c>
      <c r="C5" s="358" t="s">
        <v>400</v>
      </c>
      <c r="D5" s="350" t="s">
        <v>399</v>
      </c>
      <c r="E5" s="349"/>
      <c r="F5" s="349"/>
      <c r="G5" s="349"/>
      <c r="H5" s="349"/>
      <c r="I5" s="349"/>
      <c r="J5" s="349"/>
      <c r="K5" s="349"/>
      <c r="L5" s="349"/>
      <c r="M5" s="349"/>
      <c r="N5" s="349"/>
      <c r="O5" s="46"/>
    </row>
    <row r="6" spans="1:15" x14ac:dyDescent="0.25">
      <c r="A6" s="330" t="s">
        <v>382</v>
      </c>
      <c r="B6" s="348" t="s">
        <v>10</v>
      </c>
      <c r="C6" s="358" t="s">
        <v>11</v>
      </c>
      <c r="D6" s="351" t="s">
        <v>414</v>
      </c>
      <c r="E6" s="349"/>
      <c r="F6" s="349"/>
      <c r="G6" s="349"/>
      <c r="H6" s="349"/>
      <c r="I6" s="349"/>
      <c r="J6" s="349"/>
      <c r="K6" s="349"/>
      <c r="L6" s="349"/>
      <c r="M6" s="349"/>
      <c r="N6" s="349"/>
      <c r="O6" s="349"/>
    </row>
    <row r="7" spans="1:15" x14ac:dyDescent="0.25">
      <c r="A7" s="331"/>
      <c r="B7" s="352" t="s">
        <v>409</v>
      </c>
      <c r="C7" s="319"/>
      <c r="D7" s="192"/>
    </row>
    <row r="8" spans="1:15" x14ac:dyDescent="0.25">
      <c r="A8" s="332"/>
      <c r="B8" s="352" t="s">
        <v>401</v>
      </c>
      <c r="C8" s="319" t="s">
        <v>32</v>
      </c>
      <c r="D8" s="352" t="s">
        <v>217</v>
      </c>
    </row>
    <row r="9" spans="1:15" x14ac:dyDescent="0.25">
      <c r="A9" s="332"/>
      <c r="B9" s="352" t="s">
        <v>402</v>
      </c>
      <c r="C9" s="319" t="s">
        <v>41</v>
      </c>
      <c r="D9" s="353" t="s">
        <v>218</v>
      </c>
    </row>
    <row r="10" spans="1:15" x14ac:dyDescent="0.25">
      <c r="A10" s="332"/>
      <c r="B10" s="352" t="s">
        <v>411</v>
      </c>
      <c r="C10" s="319" t="s">
        <v>49</v>
      </c>
      <c r="D10" t="s">
        <v>219</v>
      </c>
    </row>
    <row r="11" spans="1:15" x14ac:dyDescent="0.25">
      <c r="A11" s="332"/>
      <c r="B11" s="352" t="s">
        <v>57</v>
      </c>
      <c r="C11" s="319" t="s">
        <v>58</v>
      </c>
      <c r="D11" t="s">
        <v>388</v>
      </c>
    </row>
    <row r="12" spans="1:15" x14ac:dyDescent="0.25">
      <c r="A12" s="332"/>
      <c r="B12" s="352" t="s">
        <v>67</v>
      </c>
      <c r="C12" s="319" t="s">
        <v>68</v>
      </c>
      <c r="D12" s="352" t="s">
        <v>389</v>
      </c>
    </row>
    <row r="13" spans="1:15" x14ac:dyDescent="0.25">
      <c r="A13" s="332"/>
      <c r="B13" s="352" t="s">
        <v>75</v>
      </c>
      <c r="C13" s="319" t="s">
        <v>76</v>
      </c>
      <c r="D13" t="s">
        <v>390</v>
      </c>
    </row>
    <row r="14" spans="1:15" x14ac:dyDescent="0.25">
      <c r="A14" s="332"/>
      <c r="B14" s="352" t="s">
        <v>78</v>
      </c>
      <c r="C14" s="319" t="s">
        <v>79</v>
      </c>
      <c r="D14" t="s">
        <v>216</v>
      </c>
    </row>
    <row r="15" spans="1:15" x14ac:dyDescent="0.25">
      <c r="A15" s="334"/>
      <c r="B15" s="354" t="s">
        <v>83</v>
      </c>
      <c r="C15" s="359" t="s">
        <v>84</v>
      </c>
      <c r="D15" s="19" t="s">
        <v>214</v>
      </c>
      <c r="E15" s="19"/>
      <c r="F15" s="19"/>
      <c r="G15" s="19"/>
      <c r="H15" s="19"/>
      <c r="I15" s="19"/>
      <c r="J15" s="19"/>
      <c r="K15" s="19"/>
      <c r="L15" s="19"/>
      <c r="M15" s="19"/>
      <c r="N15" s="19"/>
      <c r="O15" s="19"/>
    </row>
    <row r="16" spans="1:15" x14ac:dyDescent="0.25">
      <c r="A16" s="333" t="s">
        <v>383</v>
      </c>
      <c r="B16" s="348" t="s">
        <v>229</v>
      </c>
      <c r="C16" s="360" t="s">
        <v>230</v>
      </c>
      <c r="D16" s="81" t="s">
        <v>393</v>
      </c>
      <c r="E16" s="349"/>
      <c r="F16" s="349"/>
      <c r="G16" s="349"/>
      <c r="H16" s="349"/>
      <c r="I16" s="349"/>
      <c r="J16" s="349"/>
      <c r="K16" s="349"/>
      <c r="L16" s="349"/>
      <c r="M16" s="349"/>
      <c r="N16" s="349"/>
      <c r="O16" s="349"/>
    </row>
    <row r="17" spans="1:15" x14ac:dyDescent="0.25">
      <c r="A17" s="332"/>
      <c r="B17" s="352" t="s">
        <v>31</v>
      </c>
      <c r="C17" s="172" t="s">
        <v>233</v>
      </c>
      <c r="D17" s="174" t="s">
        <v>381</v>
      </c>
    </row>
    <row r="18" spans="1:15" x14ac:dyDescent="0.25">
      <c r="A18" s="332"/>
      <c r="B18" s="352" t="s">
        <v>404</v>
      </c>
      <c r="C18" s="361" t="s">
        <v>241</v>
      </c>
      <c r="D18" s="81" t="s">
        <v>391</v>
      </c>
    </row>
    <row r="19" spans="1:15" x14ac:dyDescent="0.25">
      <c r="A19" s="332"/>
      <c r="B19" s="352" t="s">
        <v>403</v>
      </c>
      <c r="C19" s="362" t="s">
        <v>252</v>
      </c>
      <c r="D19" s="81" t="s">
        <v>392</v>
      </c>
    </row>
    <row r="20" spans="1:15" x14ac:dyDescent="0.25">
      <c r="A20" s="332"/>
      <c r="B20" s="352" t="s">
        <v>251</v>
      </c>
      <c r="C20" s="181" t="s">
        <v>279</v>
      </c>
      <c r="D20" s="81" t="s">
        <v>396</v>
      </c>
    </row>
    <row r="21" spans="1:15" x14ac:dyDescent="0.25">
      <c r="A21" s="334"/>
      <c r="B21" s="354" t="s">
        <v>405</v>
      </c>
      <c r="C21" s="363" t="s">
        <v>289</v>
      </c>
      <c r="D21" s="354" t="s">
        <v>398</v>
      </c>
      <c r="E21" s="19"/>
      <c r="F21" s="19"/>
      <c r="G21" s="19"/>
      <c r="H21" s="19"/>
      <c r="I21" s="19"/>
      <c r="J21" s="19"/>
      <c r="K21" s="19"/>
      <c r="L21" s="19"/>
      <c r="M21" s="19"/>
      <c r="N21" s="19"/>
      <c r="O21" s="19"/>
    </row>
    <row r="22" spans="1:15" x14ac:dyDescent="0.25">
      <c r="A22" s="332" t="s">
        <v>384</v>
      </c>
      <c r="B22" s="25" t="s">
        <v>702</v>
      </c>
      <c r="C22" s="364" t="s">
        <v>514</v>
      </c>
      <c r="D22" s="25" t="s">
        <v>548</v>
      </c>
    </row>
    <row r="23" spans="1:15" x14ac:dyDescent="0.25">
      <c r="A23" s="332"/>
      <c r="B23" s="25" t="s">
        <v>706</v>
      </c>
      <c r="C23" s="365" t="s">
        <v>528</v>
      </c>
      <c r="D23" s="25" t="s">
        <v>549</v>
      </c>
    </row>
    <row r="24" spans="1:15" x14ac:dyDescent="0.25">
      <c r="A24" s="332"/>
      <c r="B24" s="25" t="s">
        <v>707</v>
      </c>
      <c r="C24" s="365" t="s">
        <v>528</v>
      </c>
      <c r="D24" s="25" t="s">
        <v>550</v>
      </c>
    </row>
    <row r="25" spans="1:15" x14ac:dyDescent="0.25">
      <c r="A25" s="332"/>
      <c r="B25" s="25" t="s">
        <v>809</v>
      </c>
      <c r="C25" s="319" t="s">
        <v>671</v>
      </c>
      <c r="D25" s="25" t="s">
        <v>701</v>
      </c>
    </row>
    <row r="26" spans="1:15" x14ac:dyDescent="0.25">
      <c r="A26" s="332"/>
      <c r="B26" s="25" t="s">
        <v>709</v>
      </c>
      <c r="C26" s="366" t="s">
        <v>419</v>
      </c>
      <c r="D26" s="144" t="s">
        <v>551</v>
      </c>
    </row>
    <row r="27" spans="1:15" x14ac:dyDescent="0.25">
      <c r="A27" s="332"/>
      <c r="B27" s="25" t="s">
        <v>710</v>
      </c>
      <c r="C27" s="3" t="s">
        <v>815</v>
      </c>
      <c r="D27" s="25" t="s">
        <v>553</v>
      </c>
    </row>
    <row r="28" spans="1:15" x14ac:dyDescent="0.25">
      <c r="A28" s="332"/>
      <c r="B28" s="25" t="s">
        <v>711</v>
      </c>
      <c r="C28" s="3" t="s">
        <v>816</v>
      </c>
      <c r="D28" s="25" t="s">
        <v>552</v>
      </c>
    </row>
    <row r="29" spans="1:15" x14ac:dyDescent="0.25">
      <c r="A29" s="332"/>
      <c r="B29" s="25" t="s">
        <v>712</v>
      </c>
      <c r="C29" s="319" t="s">
        <v>713</v>
      </c>
    </row>
    <row r="30" spans="1:15" x14ac:dyDescent="0.25">
      <c r="A30" s="332"/>
      <c r="B30" s="25" t="s">
        <v>714</v>
      </c>
      <c r="C30" s="319" t="s">
        <v>716</v>
      </c>
      <c r="D30" s="25" t="s">
        <v>733</v>
      </c>
    </row>
    <row r="31" spans="1:15" x14ac:dyDescent="0.25">
      <c r="A31" s="332"/>
      <c r="B31" s="25" t="s">
        <v>774</v>
      </c>
      <c r="C31" s="319" t="s">
        <v>720</v>
      </c>
      <c r="D31" s="322" t="s">
        <v>734</v>
      </c>
    </row>
    <row r="32" spans="1:15" x14ac:dyDescent="0.25">
      <c r="A32" s="332"/>
      <c r="B32" s="25" t="s">
        <v>715</v>
      </c>
      <c r="C32" s="366" t="s">
        <v>817</v>
      </c>
      <c r="D32" t="s">
        <v>667</v>
      </c>
    </row>
    <row r="33" spans="1:15" x14ac:dyDescent="0.25">
      <c r="A33" s="332"/>
      <c r="B33" s="25" t="s">
        <v>736</v>
      </c>
      <c r="C33" s="275" t="s">
        <v>637</v>
      </c>
      <c r="D33" s="25" t="s">
        <v>735</v>
      </c>
    </row>
    <row r="34" spans="1:15" x14ac:dyDescent="0.25">
      <c r="A34" s="332"/>
      <c r="B34" s="25" t="s">
        <v>737</v>
      </c>
      <c r="C34" s="319" t="s">
        <v>642</v>
      </c>
      <c r="D34" s="25" t="s">
        <v>668</v>
      </c>
    </row>
    <row r="35" spans="1:15" ht="17.25" x14ac:dyDescent="0.25">
      <c r="A35" s="332"/>
      <c r="B35" s="25" t="s">
        <v>775</v>
      </c>
      <c r="C35" s="319" t="s">
        <v>818</v>
      </c>
    </row>
    <row r="36" spans="1:15" x14ac:dyDescent="0.25">
      <c r="A36" s="332"/>
      <c r="B36" s="25" t="s">
        <v>739</v>
      </c>
      <c r="C36" s="319" t="s">
        <v>738</v>
      </c>
      <c r="D36" s="25" t="s">
        <v>670</v>
      </c>
    </row>
    <row r="37" spans="1:15" x14ac:dyDescent="0.25">
      <c r="A37" s="332"/>
      <c r="B37" s="25" t="s">
        <v>768</v>
      </c>
      <c r="C37" s="314" t="s">
        <v>812</v>
      </c>
      <c r="D37" s="3" t="s">
        <v>769</v>
      </c>
    </row>
    <row r="38" spans="1:15" x14ac:dyDescent="0.25">
      <c r="A38" s="332"/>
      <c r="B38" s="25" t="s">
        <v>772</v>
      </c>
      <c r="C38" s="319" t="s">
        <v>813</v>
      </c>
      <c r="D38" t="s">
        <v>770</v>
      </c>
    </row>
    <row r="39" spans="1:15" x14ac:dyDescent="0.25">
      <c r="A39" s="333" t="s">
        <v>385</v>
      </c>
      <c r="B39" s="348" t="s">
        <v>406</v>
      </c>
      <c r="C39" s="358" t="s">
        <v>100</v>
      </c>
      <c r="D39" s="348" t="s">
        <v>206</v>
      </c>
      <c r="E39" s="349"/>
      <c r="F39" s="349"/>
      <c r="G39" s="349"/>
      <c r="H39" s="349"/>
      <c r="I39" s="349"/>
      <c r="J39" s="349"/>
      <c r="K39" s="349"/>
      <c r="L39" s="349"/>
      <c r="M39" s="349"/>
      <c r="N39" s="349"/>
      <c r="O39" s="349"/>
    </row>
    <row r="40" spans="1:15" x14ac:dyDescent="0.25">
      <c r="A40" s="332"/>
      <c r="B40" s="352" t="s">
        <v>222</v>
      </c>
      <c r="C40" s="319" t="s">
        <v>135</v>
      </c>
    </row>
    <row r="41" spans="1:15" x14ac:dyDescent="0.25">
      <c r="A41" s="332"/>
      <c r="B41" s="352" t="s">
        <v>223</v>
      </c>
      <c r="C41" s="319" t="s">
        <v>143</v>
      </c>
      <c r="D41" t="s">
        <v>209</v>
      </c>
    </row>
    <row r="42" spans="1:15" x14ac:dyDescent="0.25">
      <c r="A42" s="332"/>
      <c r="B42" s="352" t="s">
        <v>225</v>
      </c>
      <c r="C42" s="319" t="s">
        <v>146</v>
      </c>
      <c r="D42" t="s">
        <v>211</v>
      </c>
    </row>
    <row r="43" spans="1:15" x14ac:dyDescent="0.25">
      <c r="A43" s="332"/>
      <c r="B43" s="352" t="s">
        <v>226</v>
      </c>
      <c r="C43" s="319" t="s">
        <v>147</v>
      </c>
    </row>
    <row r="44" spans="1:15" x14ac:dyDescent="0.25">
      <c r="A44" s="332"/>
      <c r="B44" s="352" t="s">
        <v>227</v>
      </c>
      <c r="C44" s="319" t="s">
        <v>156</v>
      </c>
      <c r="D44" t="s">
        <v>212</v>
      </c>
    </row>
    <row r="45" spans="1:15" x14ac:dyDescent="0.25">
      <c r="A45" s="332"/>
      <c r="B45" s="352" t="s">
        <v>228</v>
      </c>
      <c r="C45" s="319" t="s">
        <v>158</v>
      </c>
      <c r="D45" t="s">
        <v>213</v>
      </c>
    </row>
    <row r="46" spans="1:15" x14ac:dyDescent="0.25">
      <c r="A46" s="332"/>
      <c r="B46" s="352" t="s">
        <v>407</v>
      </c>
      <c r="C46" s="319" t="s">
        <v>172</v>
      </c>
    </row>
    <row r="47" spans="1:15" x14ac:dyDescent="0.25">
      <c r="A47" s="334"/>
      <c r="B47" s="354" t="s">
        <v>408</v>
      </c>
      <c r="C47" s="359" t="s">
        <v>197</v>
      </c>
      <c r="D47" s="19"/>
      <c r="E47" s="19"/>
      <c r="F47" s="19"/>
      <c r="G47" s="19"/>
      <c r="H47" s="19"/>
      <c r="I47" s="19"/>
      <c r="J47" s="19"/>
      <c r="K47" s="19"/>
      <c r="L47" s="19"/>
      <c r="M47" s="19"/>
      <c r="N47" s="19"/>
      <c r="O47" s="19"/>
    </row>
    <row r="48" spans="1:15" ht="15" customHeight="1" x14ac:dyDescent="0.25">
      <c r="A48" s="335" t="s">
        <v>386</v>
      </c>
      <c r="B48" s="348" t="s">
        <v>778</v>
      </c>
      <c r="C48" s="367" t="s">
        <v>556</v>
      </c>
      <c r="D48" s="348" t="s">
        <v>575</v>
      </c>
      <c r="E48" s="349"/>
      <c r="F48" s="349"/>
      <c r="G48" s="349"/>
      <c r="H48" s="349"/>
      <c r="I48" s="349"/>
      <c r="J48" s="349"/>
      <c r="K48" s="349"/>
      <c r="L48" s="349"/>
      <c r="M48" s="349"/>
      <c r="N48" s="349"/>
      <c r="O48" s="349"/>
    </row>
    <row r="49" spans="1:15" x14ac:dyDescent="0.25">
      <c r="A49" s="338"/>
      <c r="B49" s="352" t="s">
        <v>810</v>
      </c>
      <c r="C49" s="368" t="s">
        <v>577</v>
      </c>
      <c r="D49" s="352" t="s">
        <v>591</v>
      </c>
    </row>
    <row r="50" spans="1:15" ht="15.75" x14ac:dyDescent="0.25">
      <c r="A50" s="338"/>
      <c r="B50" s="352" t="s">
        <v>811</v>
      </c>
      <c r="C50" s="357" t="s">
        <v>593</v>
      </c>
      <c r="D50" s="352" t="s">
        <v>599</v>
      </c>
    </row>
    <row r="51" spans="1:15" x14ac:dyDescent="0.25">
      <c r="A51" s="338"/>
      <c r="B51" s="352" t="s">
        <v>794</v>
      </c>
      <c r="C51" s="329" t="s">
        <v>793</v>
      </c>
      <c r="D51" s="324" t="s">
        <v>779</v>
      </c>
    </row>
    <row r="52" spans="1:15" x14ac:dyDescent="0.25">
      <c r="A52" s="355"/>
      <c r="B52" s="354" t="s">
        <v>808</v>
      </c>
      <c r="C52" s="369" t="s">
        <v>807</v>
      </c>
      <c r="D52" s="356" t="s">
        <v>795</v>
      </c>
      <c r="E52" s="19"/>
      <c r="F52" s="19"/>
      <c r="G52" s="19"/>
      <c r="H52" s="19"/>
      <c r="I52" s="19"/>
      <c r="J52" s="19"/>
      <c r="K52" s="19"/>
      <c r="L52" s="19"/>
      <c r="M52" s="19"/>
      <c r="N52" s="19"/>
      <c r="O52" s="19"/>
    </row>
    <row r="53" spans="1:15" x14ac:dyDescent="0.25">
      <c r="A53" s="24"/>
      <c r="B53" s="323"/>
    </row>
  </sheetData>
  <mergeCells count="5">
    <mergeCell ref="A6:A15"/>
    <mergeCell ref="A16:A21"/>
    <mergeCell ref="A22:A38"/>
    <mergeCell ref="A39:A47"/>
    <mergeCell ref="A48:A52"/>
  </mergeCells>
  <hyperlinks>
    <hyperlink ref="D5" r:id="rId1" xr:uid="{A956BBC6-6F1F-4249-955B-72579FCF2BCE}"/>
    <hyperlink ref="D6" r:id="rId2" xr:uid="{B0664088-FD07-4EBF-B66D-AC1DDEF8C129}"/>
    <hyperlink ref="D8" r:id="rId3" xr:uid="{A6D25967-9909-4FE4-A09F-359A0FCDCF0A}"/>
    <hyperlink ref="D9" r:id="rId4" xr:uid="{C0E023AC-D52B-4CE8-BD87-CA9D32D229FD}"/>
    <hyperlink ref="D39" r:id="rId5" xr:uid="{8C97DD0C-D6E2-49AA-BF95-7B80E5973D2A}"/>
    <hyperlink ref="D12" r:id="rId6" xr:uid="{E22BCA91-701E-4BFA-B1B3-75DA7CF58851}"/>
    <hyperlink ref="B52" location="'Figur 3.5e'!A1" display="Figur 3.5e" xr:uid="{E70C44D3-E951-46C7-89B8-A0A8A099B6C1}"/>
    <hyperlink ref="B51" location="'Figur 3.5d'!A1" display="Figur 3.5d" xr:uid="{C62AF9D4-4670-4625-9B05-CE705928B51D}"/>
    <hyperlink ref="B50" location="'Figur 3.5c'!A1" display="Figur 3.5c" xr:uid="{73ED48BF-63C4-4D4C-A098-6F50A8EABD31}"/>
    <hyperlink ref="B49" location="'Figur 3.5b'!A1" display="Figur 3.5b" xr:uid="{A23E8B41-F9B0-4162-B9F7-98F6A3C2A5AB}"/>
    <hyperlink ref="B48" location="'Figur 3.5a'!A1" display="Figur 3.5a" xr:uid="{2CB6BC2F-73D9-46D0-BFE9-5D33C89DA395}"/>
    <hyperlink ref="B47" location="'Tabell 3.4c'!A1" display="Tabell 3.4c" xr:uid="{8E916F89-69CF-42E5-9D4F-BCBABC403345}"/>
    <hyperlink ref="B46" location="'Tabell 3.4b'!A1" display="Tabell 3.4b" xr:uid="{DE760CC4-D80E-4E02-A3C4-DC9FC1E3EE70}"/>
    <hyperlink ref="B45" location="'Figur 3.4f'!A1" display="Figur 3.4f" xr:uid="{5A234201-EED4-4AFE-80FD-A38FAB75354D}"/>
    <hyperlink ref="B44" location="'Figur 3.4e'!A1" display="Figur 3.4e" xr:uid="{D1E5039B-0440-4D01-A0BB-4AC9C176E9DC}"/>
    <hyperlink ref="B43" location="'Tabell 3.4a'!A1" display="Tabell 3.4a" xr:uid="{D5079A98-8D60-4701-9800-5F2273AD5DC2}"/>
    <hyperlink ref="B42" location="'Figur 3.4d'!A1" display="Figur 3.4d" xr:uid="{5DF27850-1D6D-4E56-AEFA-BAC81CFD555B}"/>
    <hyperlink ref="B41" location="'Figur 3.4c'!A1" display="Figur 3.4c" xr:uid="{C3C11D83-82FE-4B95-8E71-96F79F1CF83F}"/>
    <hyperlink ref="B40" location="'Figur 3.4b'!A1" display="Figur 3.4b" xr:uid="{D2054F8A-BB72-47F7-95B6-9D38B9177E57}"/>
    <hyperlink ref="B39" location="'Figur 3.4a'!A1" display="Figur 3.4a" xr:uid="{996FBCC2-3164-4C81-8716-654D6B4D5195}"/>
    <hyperlink ref="B38" location="'Figur 3.3o'!A1" display="Figur 3.3o" xr:uid="{63B61D26-5255-40B9-988C-18AEAF0B1BB0}"/>
    <hyperlink ref="B37" location="'Figur 3.3n'!A1" display="Figur 3.3n" xr:uid="{FBA610E2-B4D1-4ED9-9FC3-A9DE04E719DC}"/>
    <hyperlink ref="B36" location="'Figur 3.3m'!A1" display="Figur 3.3m" xr:uid="{27AB52E5-0DC6-4D20-B405-BAF464661F29}"/>
    <hyperlink ref="B35" location="'Tabell 3.3b'!A1" display="Tabell 3.3b" xr:uid="{F11C1B35-5983-49B1-BE06-1F427C876BE1}"/>
    <hyperlink ref="B34" location="'Figur 3.3l'!A1" display="Figur 3.3l" xr:uid="{0775F71B-56EF-4760-8BF5-C3707B1EEAA7}"/>
    <hyperlink ref="B33" location="'Figur 3.3k'!A1" display="Figur 3.3k" xr:uid="{82EC3B5E-CA8D-437E-B389-5EA7D73A6973}"/>
    <hyperlink ref="B32" location="'Figur 3.3j'!A1" display="Figur 3.3j" xr:uid="{7B6C7853-C821-4608-9031-C081F0BB85DB}"/>
    <hyperlink ref="B31" location="'Figur 3.3i'!A1" display="Figur 3.3i" xr:uid="{C5783519-4EAB-4473-BA2B-00366EC4A170}"/>
    <hyperlink ref="B30" location="'Figur 3.3h'!A1" display="Figur 3.3h" xr:uid="{91944074-2EA5-4556-8418-466C4528B117}"/>
    <hyperlink ref="B29" location="'Tabell 3.3a'!A1" display="Tabell 3.3a" xr:uid="{9D9EFC58-2246-4BA7-A389-A18C6EE6E137}"/>
    <hyperlink ref="B28" location="'Figur 3.3g'!A1" display="Figur 3.3g" xr:uid="{31A9F7B5-BB6E-45D3-B5E3-ABEA553C1094}"/>
    <hyperlink ref="B27" location="'Figur 3.3f'!A1" display="Figur 3.3f" xr:uid="{2F17E732-0BD6-4DE5-BA74-0ABD19E37980}"/>
    <hyperlink ref="B26" location="'Figur 3.3e'!A1" display="Figur 3.3e" xr:uid="{7A883F32-CCDF-414B-87A4-4412B61C597B}"/>
    <hyperlink ref="B25" location="'Figur 3.3d '!A1" display="Figur 3.3d " xr:uid="{AC09959C-C279-4B0A-8505-8DE7579BB474}"/>
    <hyperlink ref="B24" location="'Figur 3.3c'!A1" display="Figur 3.3c" xr:uid="{84EA72AF-AFC3-494F-B2CD-FDD7E9E16762}"/>
    <hyperlink ref="B23" location="'Figur 3.3b'!A1" display="Figur 3.3b" xr:uid="{3BDF2BD8-BC85-4847-99DE-621331FDD6BA}"/>
    <hyperlink ref="B22" location="'Figur 3.3a'!A1" display="Figur 3.3a" xr:uid="{6BA68D7F-623D-4896-8219-2569CDFCDB62}"/>
    <hyperlink ref="B21" location="'Figur 3.2f'!A1" display="Figur 3.2f" xr:uid="{F88EFB8F-1F16-43AD-B6B7-360697A3CE7D}"/>
    <hyperlink ref="B20" location="'Figur 3.2e'!A1" display="Figur 3.2e" xr:uid="{0A06954A-1C86-4710-9B23-633A5A2D9491}"/>
    <hyperlink ref="B19" location="'Figur 3.2d'!A1" display="Figur 3.2d" xr:uid="{64E8A8D9-442B-4FDA-8929-33A5B073EDC0}"/>
    <hyperlink ref="B18" location="'Figur 3.2c'!A1" display="Figur 3.2c" xr:uid="{8812EC43-30F2-48DD-AA50-7F7AA3C9D6E2}"/>
    <hyperlink ref="B17" location="'Figur 3.2b'!A1" display="Figur 3.2b" xr:uid="{A6B5EBD9-F883-4882-8122-7700FC3E208D}"/>
    <hyperlink ref="B16" location="'Figur 3.2a'!A1" display="Figur 3.2a" xr:uid="{2597FD1D-1948-4AE0-8831-3B29194A5996}"/>
    <hyperlink ref="B15" location="'Figur 3.1i'!A1" display="Figur 3.1i" xr:uid="{C58BEF1C-19A7-4274-859F-6E46FEC7DE6C}"/>
    <hyperlink ref="B14" location="'Figur 3.1h'!A1" display="Figur 3.1h" xr:uid="{89F6EECA-C2AE-4CBB-AF79-7BA9579BD885}"/>
    <hyperlink ref="B13" location="'Figur 3.1g'!A1" display="Figur 3.1g" xr:uid="{9F72D676-73CD-46F8-B63E-3DA760DFC8E1}"/>
    <hyperlink ref="B12" location="'Figur 3.1f'!A1" display="Figur 3.1f" xr:uid="{56C015C1-1277-4A1E-B555-CC35582FDABA}"/>
    <hyperlink ref="B11" location="'Figur 3.1e'!A1" display="Figur 3.1e" xr:uid="{59E5868D-76DA-4A14-9E96-10972917A0ED}"/>
    <hyperlink ref="B10" location="'Figur 3.1.d'!A1" display="Figur 3.1.d" xr:uid="{23479192-1BD0-4E68-A0D2-ADE2588AC3B8}"/>
    <hyperlink ref="B9" location="'Figur 3.1c'!A1" display="Figur 3.1c" xr:uid="{D8E7ED44-802C-4C9B-8C78-0EF416DDB604}"/>
    <hyperlink ref="B8" location="'Figur 3.1b'!A1" display="Figur 3.1b" xr:uid="{9BC28A27-BCA0-4BAE-BBB7-70C496EC2DC4}"/>
    <hyperlink ref="B7" location="'Tabell 3.1a'!A1" display="Tabell 3.1a" xr:uid="{564A0E4F-7BA1-4D1A-B348-672852BB2C7D}"/>
    <hyperlink ref="B6" location="'Figur 3.1a'!A1" display="Figur 3.1a" xr:uid="{3B7C2435-67E7-43BB-A1AB-EBE99D17F6E6}"/>
    <hyperlink ref="B5" location="'Signaturfigur kap 3'!A1" display="Signaturfigur kap 3" xr:uid="{0D573729-090B-4BAD-8CBA-AD69631BDB03}"/>
    <hyperlink ref="D50" r:id="rId7" xr:uid="{20456CC7-87CB-4E84-B34A-3E6AAA922B74}"/>
    <hyperlink ref="D49" r:id="rId8" xr:uid="{8BA8C0E7-F8CC-4B3A-AD0D-11A04DFFD0BB}"/>
    <hyperlink ref="D48" r:id="rId9" xr:uid="{CA54355B-BA8A-4431-9408-BCA401E958DD}"/>
    <hyperlink ref="D19" r:id="rId10" xr:uid="{E0C1A2FB-A22F-4F56-925C-74E490994C84}"/>
    <hyperlink ref="D20" r:id="rId11" xr:uid="{04C4B1FE-4BE8-44E0-B7C4-D80B12C53993}"/>
    <hyperlink ref="D21" r:id="rId12" xr:uid="{BD677018-AAFA-4992-BF21-6563D3C96F0B}"/>
    <hyperlink ref="D22" r:id="rId13" xr:uid="{EEF74DA4-9957-4AA8-AD6C-62C972E26931}"/>
    <hyperlink ref="D23" r:id="rId14" xr:uid="{F94D7B56-EEB1-46D9-B66B-C5F750170EE3}"/>
    <hyperlink ref="D24" r:id="rId15" xr:uid="{CEE9903A-2506-4BAA-B8AD-63090DE0B9F7}"/>
    <hyperlink ref="D25" r:id="rId16" xr:uid="{BB7E5D72-A8BD-41F2-A7B9-A58A13572C54}"/>
    <hyperlink ref="D26" r:id="rId17" xr:uid="{1EEC95AA-547A-4A7A-82A7-818244F12F91}"/>
    <hyperlink ref="D27" r:id="rId18" xr:uid="{7B9E3144-C747-40E4-8D4A-48763DAA425F}"/>
    <hyperlink ref="D28" r:id="rId19" xr:uid="{2022C860-5C0D-47FC-95DB-CBBBD78C2D71}"/>
    <hyperlink ref="D30" r:id="rId20" xr:uid="{64216DA7-7B8F-44C1-B488-7019206035AF}"/>
    <hyperlink ref="D31" r:id="rId21" xr:uid="{6C117A2D-3512-4804-88A6-34CB8111F8FB}"/>
    <hyperlink ref="D33" r:id="rId22" xr:uid="{31CEEC10-0506-41FD-8168-5CF39C0D0AAC}"/>
    <hyperlink ref="D34" r:id="rId23" xr:uid="{30769C90-EF76-4956-8F23-C55ED433995E}"/>
    <hyperlink ref="D36" r:id="rId24" xr:uid="{D08B4A82-5BC8-4B49-B81E-00265F184D6E}"/>
    <hyperlink ref="D16" r:id="rId25" xr:uid="{8EA87916-16A6-4EB9-9B54-1802A99947F6}"/>
    <hyperlink ref="D17" r:id="rId26" xr:uid="{DAD12496-BA03-4AD7-93FF-A542AEB5784B}"/>
    <hyperlink ref="D18" r:id="rId27" xr:uid="{341F5AA8-2154-43D7-B7BC-6E91783AFA73}"/>
  </hyperlinks>
  <pageMargins left="0.7" right="0.7" top="0.75" bottom="0.75" header="0.3" footer="0.3"/>
  <pageSetup paperSize="9" orientation="portrait"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B204A-42A6-421D-A72C-A2172EFCB574}">
  <sheetPr codeName="Ark10"/>
  <dimension ref="A1:H16"/>
  <sheetViews>
    <sheetView topLeftCell="A4" zoomScale="82" zoomScaleNormal="82" workbookViewId="0">
      <selection activeCell="H4" sqref="H4"/>
    </sheetView>
  </sheetViews>
  <sheetFormatPr baseColWidth="10" defaultColWidth="11.140625" defaultRowHeight="15" x14ac:dyDescent="0.25"/>
  <cols>
    <col min="1" max="1" width="14.42578125" style="58" customWidth="1"/>
    <col min="2" max="3" width="11.140625" style="58"/>
    <col min="4" max="4" width="14.42578125" style="58" customWidth="1"/>
    <col min="5" max="6" width="11.140625" style="58"/>
    <col min="7" max="7" width="15.140625" style="58" customWidth="1"/>
    <col min="8" max="16384" width="11.140625" style="58"/>
  </cols>
  <sheetData>
    <row r="1" spans="1:8" x14ac:dyDescent="0.25">
      <c r="A1" s="96" t="s">
        <v>75</v>
      </c>
      <c r="B1" s="96" t="s">
        <v>76</v>
      </c>
    </row>
    <row r="3" spans="1:8" ht="45" x14ac:dyDescent="0.25">
      <c r="C3" s="148" t="s">
        <v>12</v>
      </c>
      <c r="D3" s="148" t="s">
        <v>77</v>
      </c>
      <c r="E3" s="148" t="s">
        <v>8</v>
      </c>
    </row>
    <row r="4" spans="1:8" x14ac:dyDescent="0.25">
      <c r="A4" s="58" t="s">
        <v>5</v>
      </c>
      <c r="B4" s="97">
        <v>1970</v>
      </c>
      <c r="C4" s="149">
        <v>1314</v>
      </c>
      <c r="D4" s="149">
        <v>3196</v>
      </c>
      <c r="E4" s="149">
        <v>4510</v>
      </c>
      <c r="G4" s="58" t="s">
        <v>387</v>
      </c>
      <c r="H4" s="81" t="s">
        <v>390</v>
      </c>
    </row>
    <row r="5" spans="1:8" x14ac:dyDescent="0.25">
      <c r="B5" s="97">
        <v>1995</v>
      </c>
      <c r="C5" s="149">
        <v>8012</v>
      </c>
      <c r="D5" s="149">
        <v>4619</v>
      </c>
      <c r="E5" s="149">
        <v>12631</v>
      </c>
    </row>
    <row r="6" spans="1:8" x14ac:dyDescent="0.25">
      <c r="B6" s="97">
        <v>2020</v>
      </c>
      <c r="C6" s="149">
        <v>24910</v>
      </c>
      <c r="D6" s="149">
        <v>13694</v>
      </c>
      <c r="E6" s="147">
        <v>38604</v>
      </c>
      <c r="F6" s="149"/>
    </row>
    <row r="7" spans="1:8" x14ac:dyDescent="0.25">
      <c r="A7" s="58" t="s">
        <v>6</v>
      </c>
      <c r="B7" s="97">
        <v>1970</v>
      </c>
      <c r="C7" s="149">
        <v>2366</v>
      </c>
      <c r="D7" s="149">
        <v>3282</v>
      </c>
      <c r="E7" s="149">
        <v>5648</v>
      </c>
    </row>
    <row r="8" spans="1:8" x14ac:dyDescent="0.25">
      <c r="B8" s="97">
        <v>1995</v>
      </c>
      <c r="C8" s="149">
        <v>6048</v>
      </c>
      <c r="D8" s="149">
        <v>4044</v>
      </c>
      <c r="E8" s="149">
        <v>10092</v>
      </c>
    </row>
    <row r="9" spans="1:8" x14ac:dyDescent="0.25">
      <c r="B9" s="97">
        <v>2020</v>
      </c>
      <c r="C9" s="149">
        <v>8870</v>
      </c>
      <c r="D9" s="149">
        <v>4706</v>
      </c>
      <c r="E9" s="147">
        <v>13576</v>
      </c>
      <c r="F9" s="149"/>
    </row>
    <row r="10" spans="1:8" x14ac:dyDescent="0.25">
      <c r="A10" s="58" t="s">
        <v>72</v>
      </c>
      <c r="B10" s="97">
        <v>1970</v>
      </c>
      <c r="C10" s="149">
        <v>4105</v>
      </c>
      <c r="D10" s="149">
        <v>2714</v>
      </c>
      <c r="E10" s="149">
        <v>6819</v>
      </c>
    </row>
    <row r="11" spans="1:8" x14ac:dyDescent="0.25">
      <c r="B11" s="97">
        <v>1995</v>
      </c>
      <c r="C11" s="149">
        <v>12652</v>
      </c>
      <c r="D11" s="149">
        <v>5540</v>
      </c>
      <c r="E11" s="149">
        <v>18192</v>
      </c>
    </row>
    <row r="12" spans="1:8" x14ac:dyDescent="0.25">
      <c r="B12" s="97">
        <v>2020</v>
      </c>
      <c r="C12" s="149">
        <v>29323</v>
      </c>
      <c r="D12" s="149">
        <v>8698</v>
      </c>
      <c r="E12" s="147">
        <v>38021</v>
      </c>
      <c r="F12" s="149"/>
    </row>
    <row r="13" spans="1:8" x14ac:dyDescent="0.25">
      <c r="B13" s="149"/>
    </row>
    <row r="14" spans="1:8" x14ac:dyDescent="0.25">
      <c r="B14" s="149"/>
    </row>
    <row r="15" spans="1:8" x14ac:dyDescent="0.25">
      <c r="A15" s="101" t="s">
        <v>66</v>
      </c>
      <c r="B15" s="149"/>
    </row>
    <row r="16" spans="1:8" x14ac:dyDescent="0.25">
      <c r="A16" s="81" t="s">
        <v>20</v>
      </c>
    </row>
  </sheetData>
  <hyperlinks>
    <hyperlink ref="A16" location="Innhold!A1" display="Innhold" xr:uid="{BD86D8A4-C767-4383-9653-0B4F947D0789}"/>
    <hyperlink ref="H4" r:id="rId1" xr:uid="{1E57A874-7FEE-4EB0-A5FC-82D6AD992B1D}"/>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2ADF-DB59-4830-8DFC-C8B14D0BDAF7}">
  <sheetPr codeName="Ark11"/>
  <dimension ref="A1:N16"/>
  <sheetViews>
    <sheetView showGridLines="0" zoomScale="82" zoomScaleNormal="82" workbookViewId="0">
      <selection activeCell="B1" sqref="B1"/>
    </sheetView>
  </sheetViews>
  <sheetFormatPr baseColWidth="10" defaultColWidth="11.5703125" defaultRowHeight="15.75" x14ac:dyDescent="0.25"/>
  <cols>
    <col min="1" max="1" width="33.5703125" style="60" customWidth="1"/>
    <col min="2" max="4" width="17.5703125" style="60" customWidth="1"/>
    <col min="5" max="6" width="11.5703125" style="60"/>
    <col min="7" max="7" width="16.85546875" style="60" customWidth="1"/>
    <col min="8" max="16384" width="11.5703125" style="60"/>
  </cols>
  <sheetData>
    <row r="1" spans="1:14" x14ac:dyDescent="0.25">
      <c r="A1" s="82" t="s">
        <v>78</v>
      </c>
      <c r="B1" s="82" t="s">
        <v>79</v>
      </c>
      <c r="C1" s="83"/>
      <c r="D1" s="83"/>
      <c r="E1" s="83"/>
      <c r="F1" s="83"/>
      <c r="G1" s="83"/>
      <c r="H1" s="83"/>
      <c r="I1" s="83"/>
      <c r="J1" s="83"/>
      <c r="K1" s="83"/>
      <c r="L1" s="83"/>
      <c r="M1" s="83"/>
      <c r="N1" s="83"/>
    </row>
    <row r="2" spans="1:14" x14ac:dyDescent="0.25">
      <c r="A2" s="89"/>
      <c r="B2" s="89"/>
      <c r="C2" s="89"/>
      <c r="D2" s="89"/>
      <c r="E2" s="89"/>
      <c r="F2" s="83"/>
      <c r="G2" s="83"/>
      <c r="H2" s="83"/>
      <c r="I2" s="83"/>
      <c r="J2" s="83"/>
      <c r="K2" s="83"/>
      <c r="L2" s="83"/>
      <c r="M2" s="83"/>
      <c r="N2" s="83"/>
    </row>
    <row r="3" spans="1:14" ht="47.25" x14ac:dyDescent="0.25">
      <c r="A3" s="91"/>
      <c r="B3" s="92" t="s">
        <v>80</v>
      </c>
      <c r="C3" s="92" t="s">
        <v>81</v>
      </c>
      <c r="D3" s="92" t="s">
        <v>82</v>
      </c>
      <c r="E3" s="92" t="s">
        <v>8</v>
      </c>
      <c r="F3" s="83"/>
      <c r="G3" s="83"/>
      <c r="H3" s="83"/>
      <c r="I3" s="83"/>
      <c r="J3" s="83"/>
      <c r="K3" s="83"/>
      <c r="L3" s="83"/>
      <c r="M3" s="83"/>
      <c r="N3" s="83"/>
    </row>
    <row r="4" spans="1:14" x14ac:dyDescent="0.25">
      <c r="A4" s="88" t="s">
        <v>5</v>
      </c>
      <c r="B4" s="90">
        <v>2568</v>
      </c>
      <c r="C4" s="90">
        <v>22342</v>
      </c>
      <c r="D4" s="90">
        <v>13694</v>
      </c>
      <c r="E4" s="90">
        <f>SUM(B4:D4)</f>
        <v>38604</v>
      </c>
      <c r="F4" s="83"/>
      <c r="G4" s="83" t="s">
        <v>207</v>
      </c>
      <c r="H4" s="95" t="s">
        <v>216</v>
      </c>
      <c r="I4" s="83"/>
      <c r="J4" s="83"/>
      <c r="K4" s="83"/>
      <c r="L4" s="83"/>
      <c r="M4" s="83"/>
      <c r="N4" s="83"/>
    </row>
    <row r="5" spans="1:14" x14ac:dyDescent="0.25">
      <c r="A5" s="85" t="s">
        <v>6</v>
      </c>
      <c r="B5" s="84">
        <v>4567</v>
      </c>
      <c r="C5" s="84">
        <v>3066</v>
      </c>
      <c r="D5" s="84">
        <v>4092</v>
      </c>
      <c r="E5" s="84">
        <f>SUM(B5:D5)</f>
        <v>11725</v>
      </c>
      <c r="F5" s="83"/>
      <c r="G5" s="83"/>
      <c r="H5" s="83"/>
      <c r="I5" s="83"/>
      <c r="J5" s="83"/>
      <c r="K5" s="83"/>
      <c r="L5" s="83"/>
      <c r="M5" s="83"/>
      <c r="N5" s="83"/>
    </row>
    <row r="6" spans="1:14" x14ac:dyDescent="0.25">
      <c r="A6" s="85" t="s">
        <v>16</v>
      </c>
      <c r="B6" s="84">
        <v>12349</v>
      </c>
      <c r="C6" s="84">
        <v>12811</v>
      </c>
      <c r="D6" s="84">
        <v>7185</v>
      </c>
      <c r="E6" s="84">
        <f>SUM(B6:D6)</f>
        <v>32345</v>
      </c>
      <c r="F6" s="83"/>
      <c r="G6" s="83"/>
      <c r="H6" s="83"/>
      <c r="I6" s="83"/>
      <c r="J6" s="83"/>
      <c r="K6" s="83"/>
      <c r="L6" s="83"/>
      <c r="M6" s="83"/>
      <c r="N6" s="83"/>
    </row>
    <row r="7" spans="1:14" x14ac:dyDescent="0.25">
      <c r="A7" s="85" t="s">
        <v>215</v>
      </c>
      <c r="B7" s="84">
        <v>2981</v>
      </c>
      <c r="C7" s="84">
        <v>2419</v>
      </c>
      <c r="D7" s="84">
        <v>2127</v>
      </c>
      <c r="E7" s="84">
        <f>SUM(B7:D7)</f>
        <v>7527</v>
      </c>
      <c r="F7" s="83"/>
      <c r="G7" s="83"/>
      <c r="H7" s="83"/>
      <c r="I7" s="83"/>
      <c r="J7" s="83"/>
      <c r="K7" s="83"/>
      <c r="L7" s="83"/>
      <c r="M7" s="83"/>
      <c r="N7" s="83"/>
    </row>
    <row r="8" spans="1:14" x14ac:dyDescent="0.25">
      <c r="A8" s="93" t="s">
        <v>8</v>
      </c>
      <c r="B8" s="94">
        <f>SUM(B4:B7)</f>
        <v>22465</v>
      </c>
      <c r="C8" s="94">
        <f>SUM(C4:C7)</f>
        <v>40638</v>
      </c>
      <c r="D8" s="94">
        <f>SUM(D4:D7)</f>
        <v>27098</v>
      </c>
      <c r="E8" s="94">
        <f>SUM(B8:D8)</f>
        <v>90201</v>
      </c>
      <c r="F8" s="83"/>
      <c r="G8" s="83"/>
      <c r="H8" s="83"/>
      <c r="I8" s="83"/>
      <c r="J8" s="83"/>
      <c r="K8" s="83"/>
      <c r="L8" s="83"/>
      <c r="M8" s="83"/>
      <c r="N8" s="83"/>
    </row>
    <row r="9" spans="1:14" x14ac:dyDescent="0.25">
      <c r="A9" s="88"/>
      <c r="B9" s="88"/>
      <c r="C9" s="88"/>
      <c r="D9" s="88"/>
      <c r="E9" s="88"/>
      <c r="F9" s="83"/>
      <c r="G9" s="83"/>
      <c r="H9" s="83"/>
      <c r="I9" s="83"/>
      <c r="J9" s="83"/>
      <c r="K9" s="83"/>
      <c r="L9" s="83"/>
      <c r="M9" s="83"/>
      <c r="N9" s="83"/>
    </row>
    <row r="10" spans="1:14" x14ac:dyDescent="0.25">
      <c r="A10" s="83"/>
      <c r="B10" s="83"/>
      <c r="C10" s="83"/>
      <c r="D10" s="83"/>
      <c r="E10" s="83"/>
      <c r="F10" s="83"/>
      <c r="G10" s="83"/>
      <c r="H10" s="83"/>
      <c r="I10" s="83"/>
      <c r="J10" s="83"/>
      <c r="K10" s="83"/>
      <c r="L10" s="83"/>
      <c r="M10" s="83"/>
      <c r="N10" s="83"/>
    </row>
    <row r="11" spans="1:14" x14ac:dyDescent="0.25">
      <c r="A11" s="86" t="s">
        <v>66</v>
      </c>
      <c r="B11" s="83"/>
      <c r="C11" s="83"/>
      <c r="D11" s="83"/>
      <c r="E11" s="83"/>
      <c r="F11" s="83"/>
      <c r="G11" s="83"/>
      <c r="H11" s="83"/>
      <c r="I11" s="83"/>
      <c r="J11" s="83"/>
      <c r="K11" s="83"/>
      <c r="L11" s="83"/>
      <c r="M11" s="83"/>
      <c r="N11" s="83"/>
    </row>
    <row r="12" spans="1:14" x14ac:dyDescent="0.25">
      <c r="A12" s="87"/>
      <c r="B12" s="83"/>
      <c r="C12" s="83"/>
      <c r="D12" s="83"/>
      <c r="E12" s="83"/>
      <c r="F12" s="83"/>
      <c r="G12" s="83"/>
      <c r="H12" s="83"/>
      <c r="I12" s="83"/>
      <c r="J12" s="83"/>
      <c r="K12" s="83"/>
      <c r="L12" s="83"/>
      <c r="M12" s="83"/>
      <c r="N12" s="83"/>
    </row>
    <row r="13" spans="1:14" x14ac:dyDescent="0.25">
      <c r="A13" s="83"/>
      <c r="B13" s="83"/>
      <c r="C13" s="83"/>
      <c r="D13" s="83"/>
      <c r="E13" s="83"/>
      <c r="F13" s="83"/>
      <c r="G13" s="83"/>
      <c r="H13" s="83"/>
      <c r="I13" s="83"/>
      <c r="J13" s="83"/>
      <c r="K13" s="83"/>
      <c r="L13" s="83"/>
      <c r="M13" s="83"/>
      <c r="N13" s="83"/>
    </row>
    <row r="14" spans="1:14" x14ac:dyDescent="0.25">
      <c r="A14" s="83"/>
      <c r="B14" s="83"/>
      <c r="C14" s="83"/>
      <c r="D14" s="83"/>
      <c r="E14" s="83"/>
      <c r="F14" s="83"/>
      <c r="G14" s="83"/>
      <c r="H14" s="83"/>
      <c r="I14" s="83"/>
      <c r="J14" s="83"/>
      <c r="K14" s="83"/>
      <c r="L14" s="83"/>
      <c r="M14" s="83"/>
      <c r="N14" s="83"/>
    </row>
    <row r="15" spans="1:14" x14ac:dyDescent="0.25">
      <c r="A15" s="83"/>
      <c r="B15" s="83"/>
      <c r="C15" s="83"/>
      <c r="D15" s="83"/>
      <c r="E15" s="83"/>
      <c r="F15" s="83"/>
      <c r="G15" s="83"/>
      <c r="H15" s="83"/>
      <c r="I15" s="83"/>
      <c r="J15" s="83"/>
      <c r="K15" s="83"/>
      <c r="L15" s="83"/>
      <c r="M15" s="83"/>
      <c r="N15" s="83"/>
    </row>
    <row r="16" spans="1:14" x14ac:dyDescent="0.25">
      <c r="A16" s="83"/>
      <c r="B16" s="83"/>
      <c r="C16" s="83"/>
      <c r="D16" s="83"/>
      <c r="E16" s="83"/>
      <c r="F16" s="83"/>
      <c r="G16" s="83"/>
      <c r="H16" s="83"/>
      <c r="I16" s="83"/>
      <c r="J16" s="83"/>
      <c r="K16" s="83"/>
      <c r="L16" s="83"/>
      <c r="M16" s="83"/>
      <c r="N16" s="83"/>
    </row>
  </sheetData>
  <hyperlinks>
    <hyperlink ref="H4" r:id="rId1" xr:uid="{38E634AD-1582-4193-BDF1-924DCF9AC164}"/>
  </hyperlinks>
  <pageMargins left="0.7" right="0.7" top="0.75" bottom="0.75" header="0.3" footer="0.3"/>
  <pageSetup paperSize="9"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2B92-EF9E-4DB5-9623-C05967CCC484}">
  <sheetPr codeName="Ark12"/>
  <dimension ref="A1:AC22"/>
  <sheetViews>
    <sheetView showGridLines="0" zoomScale="82" zoomScaleNormal="82" workbookViewId="0">
      <selection activeCell="G6" sqref="G6"/>
    </sheetView>
  </sheetViews>
  <sheetFormatPr baseColWidth="10" defaultColWidth="10.85546875" defaultRowHeight="15.75" x14ac:dyDescent="0.25"/>
  <cols>
    <col min="1" max="1" width="41.42578125" style="60" customWidth="1"/>
    <col min="2" max="2" width="17.85546875" style="60" customWidth="1"/>
    <col min="3" max="4" width="19.85546875" style="60" customWidth="1"/>
    <col min="5" max="5" width="10.85546875" style="60"/>
    <col min="6" max="6" width="15" style="60" customWidth="1"/>
    <col min="7" max="7" width="10.85546875" style="60"/>
    <col min="8" max="8" width="44.85546875" style="60" customWidth="1"/>
    <col min="9" max="16384" width="10.85546875" style="60"/>
  </cols>
  <sheetData>
    <row r="1" spans="1:29" x14ac:dyDescent="0.25">
      <c r="A1" s="59" t="s">
        <v>83</v>
      </c>
      <c r="B1" s="59" t="s">
        <v>84</v>
      </c>
    </row>
    <row r="3" spans="1:29" x14ac:dyDescent="0.25">
      <c r="A3" s="72"/>
      <c r="B3" s="72"/>
      <c r="C3" s="72"/>
      <c r="D3" s="72"/>
    </row>
    <row r="4" spans="1:29" s="71" customFormat="1" ht="31.5" x14ac:dyDescent="0.25">
      <c r="A4" s="76"/>
      <c r="B4" s="76" t="s">
        <v>6</v>
      </c>
      <c r="C4" s="76" t="s">
        <v>65</v>
      </c>
      <c r="D4" s="76" t="s">
        <v>85</v>
      </c>
    </row>
    <row r="5" spans="1:29" s="66" customFormat="1" x14ac:dyDescent="0.25">
      <c r="A5" s="73" t="s">
        <v>86</v>
      </c>
      <c r="B5" s="74">
        <v>756</v>
      </c>
      <c r="C5" s="74">
        <v>3152</v>
      </c>
      <c r="D5" s="75">
        <v>37.871033776867961</v>
      </c>
      <c r="F5" s="61"/>
      <c r="G5" s="67"/>
      <c r="L5" s="62"/>
      <c r="N5" s="60"/>
      <c r="O5" s="60"/>
      <c r="P5" s="60"/>
      <c r="Q5" s="60"/>
      <c r="R5" s="60"/>
      <c r="S5" s="60"/>
      <c r="T5" s="60"/>
      <c r="U5" s="60"/>
      <c r="V5" s="60"/>
      <c r="W5" s="60"/>
      <c r="X5" s="60"/>
      <c r="Y5" s="60"/>
      <c r="Z5" s="60"/>
      <c r="AA5" s="60"/>
      <c r="AB5" s="60"/>
      <c r="AC5" s="60"/>
    </row>
    <row r="6" spans="1:29" x14ac:dyDescent="0.25">
      <c r="A6" s="64" t="s">
        <v>88</v>
      </c>
      <c r="B6" s="65">
        <v>1537</v>
      </c>
      <c r="C6" s="65">
        <v>6842</v>
      </c>
      <c r="D6" s="63">
        <v>45.387277718104784</v>
      </c>
      <c r="F6" s="61" t="s">
        <v>207</v>
      </c>
      <c r="G6" s="81" t="s">
        <v>214</v>
      </c>
      <c r="L6" s="62"/>
    </row>
    <row r="7" spans="1:29" x14ac:dyDescent="0.25">
      <c r="A7" s="64" t="s">
        <v>90</v>
      </c>
      <c r="B7" s="65">
        <v>3190</v>
      </c>
      <c r="C7" s="65">
        <v>5092</v>
      </c>
      <c r="D7" s="63">
        <v>40.690654431296785</v>
      </c>
      <c r="F7" s="61"/>
      <c r="G7" s="61"/>
      <c r="L7" s="62"/>
    </row>
    <row r="8" spans="1:29" x14ac:dyDescent="0.25">
      <c r="A8" s="64" t="s">
        <v>92</v>
      </c>
      <c r="B8" s="65">
        <v>1456</v>
      </c>
      <c r="C8" s="65">
        <v>2006</v>
      </c>
      <c r="D8" s="63">
        <v>55.748122472559217</v>
      </c>
      <c r="F8" s="61"/>
      <c r="G8" s="61"/>
    </row>
    <row r="9" spans="1:29" x14ac:dyDescent="0.25">
      <c r="A9" s="64" t="s">
        <v>94</v>
      </c>
      <c r="B9" s="69">
        <v>1209</v>
      </c>
      <c r="C9" s="65">
        <v>5756</v>
      </c>
      <c r="D9" s="63">
        <v>31.988513998564251</v>
      </c>
      <c r="F9" s="61"/>
      <c r="G9" s="61"/>
    </row>
    <row r="10" spans="1:29" x14ac:dyDescent="0.25">
      <c r="A10" s="64" t="s">
        <v>96</v>
      </c>
      <c r="B10" s="69">
        <v>374</v>
      </c>
      <c r="C10" s="65">
        <v>354</v>
      </c>
      <c r="D10" s="63">
        <v>24.862637362637365</v>
      </c>
      <c r="E10" s="61"/>
      <c r="F10" s="61"/>
      <c r="G10" s="67"/>
    </row>
    <row r="11" spans="1:29" x14ac:dyDescent="0.25">
      <c r="A11" s="64" t="s">
        <v>98</v>
      </c>
      <c r="B11" s="69">
        <v>177</v>
      </c>
      <c r="C11" s="65">
        <v>3621</v>
      </c>
      <c r="D11" s="63"/>
      <c r="F11" s="66"/>
      <c r="G11" s="61"/>
    </row>
    <row r="12" spans="1:29" x14ac:dyDescent="0.25">
      <c r="A12" s="78" t="s">
        <v>8</v>
      </c>
      <c r="B12" s="79">
        <f>SUM(B5:B11)</f>
        <v>8699</v>
      </c>
      <c r="C12" s="79">
        <f>SUM(C5:C11)</f>
        <v>26823</v>
      </c>
      <c r="D12" s="80">
        <v>36.574517200608078</v>
      </c>
      <c r="E12" s="62"/>
      <c r="F12" s="62"/>
      <c r="G12" s="62"/>
    </row>
    <row r="13" spans="1:29" x14ac:dyDescent="0.25">
      <c r="A13" s="77"/>
      <c r="B13" s="77"/>
      <c r="C13" s="77"/>
      <c r="D13" s="77"/>
    </row>
    <row r="15" spans="1:29" x14ac:dyDescent="0.25">
      <c r="A15" s="67" t="s">
        <v>87</v>
      </c>
      <c r="B15" s="68">
        <v>623</v>
      </c>
      <c r="C15" s="67">
        <v>3102</v>
      </c>
      <c r="D15" s="66"/>
    </row>
    <row r="16" spans="1:29" x14ac:dyDescent="0.25">
      <c r="A16" s="67" t="s">
        <v>89</v>
      </c>
      <c r="B16" s="68">
        <v>1570</v>
      </c>
      <c r="C16" s="67">
        <v>4673</v>
      </c>
    </row>
    <row r="17" spans="1:4" x14ac:dyDescent="0.25">
      <c r="A17" s="67" t="s">
        <v>91</v>
      </c>
      <c r="B17" s="68">
        <v>2671</v>
      </c>
      <c r="C17" s="67">
        <v>4332</v>
      </c>
    </row>
    <row r="18" spans="1:4" x14ac:dyDescent="0.25">
      <c r="A18" s="67" t="s">
        <v>93</v>
      </c>
      <c r="B18" s="68">
        <v>1695</v>
      </c>
      <c r="C18" s="67">
        <v>1934</v>
      </c>
    </row>
    <row r="19" spans="1:4" x14ac:dyDescent="0.25">
      <c r="A19" s="67" t="s">
        <v>95</v>
      </c>
      <c r="B19" s="68">
        <v>720</v>
      </c>
      <c r="C19" s="67">
        <v>4532</v>
      </c>
    </row>
    <row r="20" spans="1:4" x14ac:dyDescent="0.25">
      <c r="A20" s="67" t="s">
        <v>97</v>
      </c>
      <c r="B20" s="68">
        <v>670</v>
      </c>
      <c r="C20" s="67">
        <v>544</v>
      </c>
    </row>
    <row r="21" spans="1:4" x14ac:dyDescent="0.25">
      <c r="A21" s="67" t="s">
        <v>99</v>
      </c>
      <c r="B21" s="68">
        <v>328</v>
      </c>
      <c r="C21" s="67">
        <v>2526</v>
      </c>
      <c r="D21" s="70"/>
    </row>
    <row r="22" spans="1:4" x14ac:dyDescent="0.25">
      <c r="A22" s="62"/>
      <c r="B22" s="62">
        <f>SUM(B15:B21)</f>
        <v>8277</v>
      </c>
      <c r="C22" s="62">
        <f>SUM(C15:C21)</f>
        <v>21643</v>
      </c>
      <c r="D22" s="63">
        <v>17.97125668449198</v>
      </c>
    </row>
  </sheetData>
  <hyperlinks>
    <hyperlink ref="G6" r:id="rId1" xr:uid="{A6A6CE5A-C4DD-4751-B54D-34C519DA4C6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EFC1-949C-46D1-BF9B-9DF79A4F8206}">
  <sheetPr codeName="Ark13"/>
  <dimension ref="A1:I18"/>
  <sheetViews>
    <sheetView zoomScale="115" zoomScaleNormal="115" workbookViewId="0">
      <selection activeCell="I4" sqref="I4"/>
    </sheetView>
  </sheetViews>
  <sheetFormatPr baseColWidth="10" defaultColWidth="11.42578125" defaultRowHeight="15" x14ac:dyDescent="0.25"/>
  <cols>
    <col min="1" max="7" width="11.42578125" style="151"/>
    <col min="8" max="8" width="13.28515625" style="151" customWidth="1"/>
    <col min="9" max="16384" width="11.42578125" style="151"/>
  </cols>
  <sheetData>
    <row r="1" spans="1:9" x14ac:dyDescent="0.25">
      <c r="A1" s="150" t="s">
        <v>229</v>
      </c>
      <c r="B1" s="150" t="s">
        <v>230</v>
      </c>
    </row>
    <row r="3" spans="1:9" x14ac:dyDescent="0.25">
      <c r="B3" s="150" t="s">
        <v>144</v>
      </c>
      <c r="C3" s="150" t="s">
        <v>145</v>
      </c>
      <c r="D3" s="150" t="s">
        <v>231</v>
      </c>
    </row>
    <row r="4" spans="1:9" x14ac:dyDescent="0.25">
      <c r="A4" s="151">
        <v>2010</v>
      </c>
      <c r="B4" s="151">
        <v>28776</v>
      </c>
      <c r="C4" s="151">
        <v>15998</v>
      </c>
      <c r="D4" s="152">
        <v>0.35730557913074551</v>
      </c>
      <c r="H4" s="151" t="s">
        <v>207</v>
      </c>
      <c r="I4" s="81" t="s">
        <v>393</v>
      </c>
    </row>
    <row r="5" spans="1:9" x14ac:dyDescent="0.25">
      <c r="A5" s="151">
        <v>2011</v>
      </c>
      <c r="B5" s="151">
        <v>29074</v>
      </c>
      <c r="C5" s="151">
        <v>16504</v>
      </c>
      <c r="D5" s="152">
        <v>0.36210452411251043</v>
      </c>
      <c r="E5" s="151">
        <f t="shared" ref="E5:F14" si="0">(B5-B4)/B4*100</f>
        <v>1.0355852098971365</v>
      </c>
      <c r="F5" s="151">
        <f t="shared" si="0"/>
        <v>3.1628953619202398</v>
      </c>
    </row>
    <row r="6" spans="1:9" x14ac:dyDescent="0.25">
      <c r="A6" s="151">
        <v>2012</v>
      </c>
      <c r="B6" s="151">
        <v>29824</v>
      </c>
      <c r="C6" s="151">
        <v>16923</v>
      </c>
      <c r="D6" s="152">
        <v>0.36201253556377949</v>
      </c>
      <c r="E6" s="151">
        <f t="shared" si="0"/>
        <v>2.5796244066863863</v>
      </c>
      <c r="F6" s="151">
        <f t="shared" si="0"/>
        <v>2.5387784779447404</v>
      </c>
    </row>
    <row r="7" spans="1:9" x14ac:dyDescent="0.25">
      <c r="A7" s="151">
        <v>2013</v>
      </c>
      <c r="B7" s="151">
        <v>30576</v>
      </c>
      <c r="C7" s="151">
        <v>17219</v>
      </c>
      <c r="D7" s="152">
        <v>0.36026781044042266</v>
      </c>
      <c r="E7" s="151">
        <f t="shared" si="0"/>
        <v>2.5214592274678109</v>
      </c>
      <c r="F7" s="151">
        <f t="shared" si="0"/>
        <v>1.7490988595402706</v>
      </c>
    </row>
    <row r="8" spans="1:9" x14ac:dyDescent="0.25">
      <c r="A8" s="151">
        <v>2014</v>
      </c>
      <c r="B8" s="151">
        <v>31299</v>
      </c>
      <c r="C8" s="151">
        <v>18725</v>
      </c>
      <c r="D8" s="152">
        <v>0.37432032624340317</v>
      </c>
      <c r="E8" s="151">
        <f t="shared" si="0"/>
        <v>2.3645996860282574</v>
      </c>
      <c r="F8" s="151">
        <f t="shared" si="0"/>
        <v>8.7461525059527272</v>
      </c>
    </row>
    <row r="9" spans="1:9" x14ac:dyDescent="0.25">
      <c r="A9" s="151">
        <v>2015</v>
      </c>
      <c r="B9" s="151">
        <v>32674</v>
      </c>
      <c r="C9" s="151">
        <v>19507</v>
      </c>
      <c r="D9" s="152">
        <v>0.37383338763151336</v>
      </c>
      <c r="E9" s="151">
        <f t="shared" si="0"/>
        <v>4.3931116010096165</v>
      </c>
      <c r="F9" s="151">
        <f t="shared" si="0"/>
        <v>4.1762349799732981</v>
      </c>
    </row>
    <row r="10" spans="1:9" x14ac:dyDescent="0.25">
      <c r="A10" s="151">
        <v>2016</v>
      </c>
      <c r="B10" s="151">
        <v>34081</v>
      </c>
      <c r="C10" s="151">
        <v>20520</v>
      </c>
      <c r="D10" s="152">
        <v>0.3758172927235765</v>
      </c>
      <c r="E10" s="151">
        <f t="shared" si="0"/>
        <v>4.3061761645344916</v>
      </c>
      <c r="F10" s="151">
        <f t="shared" si="0"/>
        <v>5.1930076382836932</v>
      </c>
    </row>
    <row r="11" spans="1:9" x14ac:dyDescent="0.25">
      <c r="A11" s="151">
        <v>2017</v>
      </c>
      <c r="B11" s="151">
        <v>35882</v>
      </c>
      <c r="C11" s="151">
        <v>22052</v>
      </c>
      <c r="D11" s="152">
        <v>0.38064003866468743</v>
      </c>
      <c r="E11" s="151">
        <f t="shared" si="0"/>
        <v>5.2844693524251047</v>
      </c>
      <c r="F11" s="151">
        <f t="shared" si="0"/>
        <v>7.4658869395711491</v>
      </c>
    </row>
    <row r="12" spans="1:9" x14ac:dyDescent="0.25">
      <c r="A12" s="151">
        <v>2018</v>
      </c>
      <c r="B12" s="151">
        <v>36517.300000000003</v>
      </c>
      <c r="C12" s="151">
        <v>23112</v>
      </c>
      <c r="D12" s="152">
        <v>0.38759468918803336</v>
      </c>
      <c r="E12" s="151">
        <f t="shared" si="0"/>
        <v>1.7705256117273367</v>
      </c>
      <c r="F12" s="151">
        <f t="shared" si="0"/>
        <v>4.8068202430618534</v>
      </c>
    </row>
    <row r="13" spans="1:9" x14ac:dyDescent="0.25">
      <c r="A13" s="151">
        <v>2019</v>
      </c>
      <c r="B13" s="151">
        <v>37863</v>
      </c>
      <c r="C13" s="151">
        <v>23794</v>
      </c>
      <c r="D13" s="152">
        <v>0.38600000000000001</v>
      </c>
      <c r="E13" s="151">
        <f t="shared" si="0"/>
        <v>3.6851026773611331</v>
      </c>
      <c r="F13" s="151">
        <f t="shared" si="0"/>
        <v>2.9508480443059883</v>
      </c>
    </row>
    <row r="14" spans="1:9" x14ac:dyDescent="0.25">
      <c r="A14" s="151">
        <v>2020</v>
      </c>
      <c r="B14" s="151">
        <v>38706</v>
      </c>
      <c r="C14" s="151">
        <v>24397</v>
      </c>
      <c r="D14" s="152">
        <v>0.38700000000000001</v>
      </c>
      <c r="E14" s="151">
        <f t="shared" si="0"/>
        <v>2.226447983519531</v>
      </c>
      <c r="F14" s="151">
        <f t="shared" si="0"/>
        <v>2.5342523325208037</v>
      </c>
    </row>
    <row r="16" spans="1:9" x14ac:dyDescent="0.25">
      <c r="A16" s="151" t="s">
        <v>232</v>
      </c>
    </row>
    <row r="18" spans="1:1" x14ac:dyDescent="0.25">
      <c r="A18" s="160"/>
    </row>
  </sheetData>
  <hyperlinks>
    <hyperlink ref="I4" r:id="rId1" xr:uid="{FC96E39C-16E4-40BA-AE0D-34E0AC3CC643}"/>
  </hyperlinks>
  <pageMargins left="0.7" right="0.7" top="0.75" bottom="0.75" header="0.3" footer="0.3"/>
  <pageSetup paperSize="9" orientation="portrait"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1B37-412A-4B99-B273-F2B2E4EF818D}">
  <sheetPr codeName="Ark14"/>
  <dimension ref="A1:I24"/>
  <sheetViews>
    <sheetView zoomScale="115" zoomScaleNormal="115" workbookViewId="0">
      <selection activeCell="I3" sqref="I3"/>
    </sheetView>
  </sheetViews>
  <sheetFormatPr baseColWidth="10" defaultColWidth="11.42578125" defaultRowHeight="15" x14ac:dyDescent="0.25"/>
  <cols>
    <col min="1" max="1" width="11.42578125" style="172"/>
    <col min="2" max="7" width="14.140625" style="172" customWidth="1"/>
    <col min="8" max="16384" width="11.42578125" style="172"/>
  </cols>
  <sheetData>
    <row r="1" spans="1:9" x14ac:dyDescent="0.25">
      <c r="A1" s="171" t="s">
        <v>31</v>
      </c>
      <c r="B1" s="171" t="s">
        <v>233</v>
      </c>
    </row>
    <row r="2" spans="1:9" x14ac:dyDescent="0.25">
      <c r="I2" s="172" t="s">
        <v>205</v>
      </c>
    </row>
    <row r="3" spans="1:9" ht="45" x14ac:dyDescent="0.25">
      <c r="A3" s="172" t="s">
        <v>157</v>
      </c>
      <c r="B3" s="173" t="s">
        <v>234</v>
      </c>
      <c r="C3" s="173" t="s">
        <v>235</v>
      </c>
      <c r="D3" s="173" t="s">
        <v>236</v>
      </c>
      <c r="E3" s="173" t="s">
        <v>237</v>
      </c>
      <c r="F3" s="173" t="s">
        <v>238</v>
      </c>
      <c r="G3" s="173" t="s">
        <v>239</v>
      </c>
      <c r="I3" s="174" t="s">
        <v>381</v>
      </c>
    </row>
    <row r="4" spans="1:9" x14ac:dyDescent="0.25">
      <c r="A4" s="172">
        <v>2010</v>
      </c>
      <c r="B4" s="175">
        <v>3121</v>
      </c>
      <c r="C4" s="175">
        <v>11733</v>
      </c>
      <c r="D4" s="175">
        <v>3270</v>
      </c>
      <c r="E4" s="175">
        <v>5007</v>
      </c>
      <c r="F4" s="175">
        <v>9607</v>
      </c>
      <c r="G4" s="175">
        <v>12036</v>
      </c>
    </row>
    <row r="5" spans="1:9" x14ac:dyDescent="0.25">
      <c r="A5" s="172">
        <v>2011</v>
      </c>
      <c r="B5" s="175">
        <v>3304</v>
      </c>
      <c r="C5" s="175">
        <v>12028</v>
      </c>
      <c r="D5" s="175">
        <v>3417</v>
      </c>
      <c r="E5" s="175">
        <v>5017</v>
      </c>
      <c r="F5" s="175">
        <v>9783</v>
      </c>
      <c r="G5" s="175">
        <v>12029</v>
      </c>
    </row>
    <row r="6" spans="1:9" x14ac:dyDescent="0.25">
      <c r="A6" s="172">
        <v>2012</v>
      </c>
      <c r="B6" s="175">
        <v>3475</v>
      </c>
      <c r="C6" s="175">
        <v>12985</v>
      </c>
      <c r="D6" s="175">
        <v>3438</v>
      </c>
      <c r="E6" s="175">
        <v>4948</v>
      </c>
      <c r="F6" s="175">
        <v>10010</v>
      </c>
      <c r="G6" s="175">
        <v>11891</v>
      </c>
    </row>
    <row r="7" spans="1:9" x14ac:dyDescent="0.25">
      <c r="A7" s="172">
        <v>2013</v>
      </c>
      <c r="B7" s="175">
        <v>3148</v>
      </c>
      <c r="C7" s="175">
        <v>13519</v>
      </c>
      <c r="D7" s="175">
        <v>3567</v>
      </c>
      <c r="E7" s="175">
        <v>4973</v>
      </c>
      <c r="F7" s="175">
        <v>10504</v>
      </c>
      <c r="G7" s="175">
        <v>12084</v>
      </c>
    </row>
    <row r="8" spans="1:9" x14ac:dyDescent="0.25">
      <c r="A8" s="172">
        <v>2014</v>
      </c>
      <c r="B8" s="175">
        <v>4084</v>
      </c>
      <c r="C8" s="175">
        <v>14096</v>
      </c>
      <c r="D8" s="175">
        <v>3564</v>
      </c>
      <c r="E8" s="175">
        <v>4876</v>
      </c>
      <c r="F8" s="175">
        <v>11077</v>
      </c>
      <c r="G8" s="175">
        <v>12327</v>
      </c>
    </row>
    <row r="9" spans="1:9" x14ac:dyDescent="0.25">
      <c r="A9" s="172">
        <v>2015</v>
      </c>
      <c r="B9" s="175">
        <v>4217</v>
      </c>
      <c r="C9" s="175">
        <v>15019</v>
      </c>
      <c r="D9" s="175">
        <v>3581</v>
      </c>
      <c r="E9" s="175">
        <v>4760</v>
      </c>
      <c r="F9" s="175">
        <v>11709</v>
      </c>
      <c r="G9" s="175">
        <v>12895</v>
      </c>
    </row>
    <row r="10" spans="1:9" x14ac:dyDescent="0.25">
      <c r="A10" s="172">
        <v>2016</v>
      </c>
      <c r="B10" s="175">
        <v>4622</v>
      </c>
      <c r="C10" s="175">
        <v>16107</v>
      </c>
      <c r="D10" s="175">
        <v>3593</v>
      </c>
      <c r="E10" s="175">
        <v>4741</v>
      </c>
      <c r="F10" s="175">
        <v>12305</v>
      </c>
      <c r="G10" s="175">
        <v>13233</v>
      </c>
    </row>
    <row r="11" spans="1:9" x14ac:dyDescent="0.25">
      <c r="A11" s="172">
        <v>2017</v>
      </c>
      <c r="B11" s="175">
        <v>5208</v>
      </c>
      <c r="C11" s="175">
        <v>17243</v>
      </c>
      <c r="D11" s="175">
        <v>3655</v>
      </c>
      <c r="E11" s="175">
        <v>4735</v>
      </c>
      <c r="F11" s="175">
        <v>13189</v>
      </c>
      <c r="G11" s="175">
        <v>13904</v>
      </c>
    </row>
    <row r="12" spans="1:9" x14ac:dyDescent="0.25">
      <c r="A12" s="172">
        <v>2018</v>
      </c>
      <c r="B12" s="175">
        <v>5442</v>
      </c>
      <c r="C12" s="175">
        <v>17693.3</v>
      </c>
      <c r="D12" s="175">
        <v>3817</v>
      </c>
      <c r="E12" s="175">
        <v>4834</v>
      </c>
      <c r="F12" s="175">
        <v>13853</v>
      </c>
      <c r="G12" s="175">
        <v>13990</v>
      </c>
    </row>
    <row r="13" spans="1:9" x14ac:dyDescent="0.25">
      <c r="A13" s="172">
        <v>2019</v>
      </c>
      <c r="B13" s="175">
        <v>5445</v>
      </c>
      <c r="C13" s="175">
        <v>18721</v>
      </c>
      <c r="D13" s="175">
        <v>3871</v>
      </c>
      <c r="E13" s="175">
        <v>4799</v>
      </c>
      <c r="F13" s="175">
        <v>14478</v>
      </c>
      <c r="G13" s="175">
        <v>14343</v>
      </c>
    </row>
    <row r="14" spans="1:9" x14ac:dyDescent="0.25">
      <c r="A14" s="172">
        <v>2020</v>
      </c>
      <c r="B14" s="175">
        <v>5599</v>
      </c>
      <c r="C14" s="175">
        <v>19311</v>
      </c>
      <c r="D14" s="175">
        <v>4037</v>
      </c>
      <c r="E14" s="175">
        <v>4833</v>
      </c>
      <c r="F14" s="175">
        <v>14761</v>
      </c>
      <c r="G14" s="175">
        <v>14562</v>
      </c>
    </row>
    <row r="15" spans="1:9" x14ac:dyDescent="0.25">
      <c r="B15" s="176">
        <f t="shared" ref="B15:G15" si="0">B14-B4</f>
        <v>2478</v>
      </c>
      <c r="C15" s="176">
        <f t="shared" si="0"/>
        <v>7578</v>
      </c>
      <c r="D15" s="176">
        <f t="shared" si="0"/>
        <v>767</v>
      </c>
      <c r="E15" s="176">
        <f t="shared" si="0"/>
        <v>-174</v>
      </c>
      <c r="F15" s="176">
        <f t="shared" si="0"/>
        <v>5154</v>
      </c>
      <c r="G15" s="176">
        <f t="shared" si="0"/>
        <v>2526</v>
      </c>
    </row>
    <row r="17" spans="1:1" x14ac:dyDescent="0.25">
      <c r="A17" s="177" t="s">
        <v>19</v>
      </c>
    </row>
    <row r="18" spans="1:1" x14ac:dyDescent="0.25">
      <c r="A18" s="81"/>
    </row>
    <row r="24" spans="1:1" ht="14.1" customHeight="1" x14ac:dyDescent="0.25"/>
  </sheetData>
  <hyperlinks>
    <hyperlink ref="I3" r:id="rId1" xr:uid="{2A999A5B-A922-4D56-932D-2087EE27DBA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D765-BF52-46DB-A370-E49AE8E76344}">
  <sheetPr codeName="Ark15"/>
  <dimension ref="A1:M83"/>
  <sheetViews>
    <sheetView zoomScale="82" zoomScaleNormal="82" workbookViewId="0">
      <selection activeCell="C17" sqref="C17"/>
    </sheetView>
  </sheetViews>
  <sheetFormatPr baseColWidth="10" defaultColWidth="11.140625" defaultRowHeight="15" x14ac:dyDescent="0.25"/>
  <cols>
    <col min="1" max="1" width="26.5703125" style="151" customWidth="1"/>
    <col min="2" max="2" width="12.85546875" style="151" customWidth="1"/>
    <col min="3" max="16384" width="11.140625" style="151"/>
  </cols>
  <sheetData>
    <row r="1" spans="1:13" x14ac:dyDescent="0.25">
      <c r="A1" s="150" t="s">
        <v>240</v>
      </c>
      <c r="B1" s="150" t="s">
        <v>241</v>
      </c>
    </row>
    <row r="3" spans="1:13" x14ac:dyDescent="0.25">
      <c r="A3" s="150"/>
      <c r="B3" s="150">
        <v>2010</v>
      </c>
      <c r="C3" s="150">
        <v>2011</v>
      </c>
      <c r="D3" s="150">
        <v>2012</v>
      </c>
      <c r="E3" s="150">
        <v>2013</v>
      </c>
      <c r="F3" s="150">
        <v>2014</v>
      </c>
      <c r="G3" s="150">
        <v>2015</v>
      </c>
      <c r="H3" s="150">
        <v>2016</v>
      </c>
      <c r="I3" s="150">
        <v>2017</v>
      </c>
      <c r="J3" s="150">
        <v>2018</v>
      </c>
      <c r="K3" s="150">
        <v>2019</v>
      </c>
      <c r="L3" s="150">
        <v>2020</v>
      </c>
    </row>
    <row r="4" spans="1:13" x14ac:dyDescent="0.25">
      <c r="A4" s="151" t="s">
        <v>5</v>
      </c>
      <c r="B4" s="152">
        <v>0.21011175440958699</v>
      </c>
      <c r="C4" s="152">
        <v>0.21549699973910799</v>
      </c>
      <c r="D4" s="152">
        <v>0.31421628189550399</v>
      </c>
      <c r="E4" s="152">
        <v>0.189896202075958</v>
      </c>
      <c r="F4" s="152">
        <v>0.22464246424642501</v>
      </c>
      <c r="G4" s="152">
        <v>0.21922437097109601</v>
      </c>
      <c r="H4" s="152">
        <v>0.222974798348192</v>
      </c>
      <c r="I4" s="152">
        <v>0.23197494955613901</v>
      </c>
      <c r="J4" s="152">
        <v>0.23522495926138801</v>
      </c>
      <c r="K4" s="152">
        <v>0.22531656045684001</v>
      </c>
      <c r="L4" s="152">
        <v>0.22476916900843</v>
      </c>
      <c r="M4" s="153">
        <f t="shared" ref="M4:M11" si="0">L4-B4</f>
        <v>1.465741459884301E-2</v>
      </c>
    </row>
    <row r="5" spans="1:13" x14ac:dyDescent="0.25">
      <c r="A5" s="151" t="s">
        <v>242</v>
      </c>
      <c r="B5" s="152">
        <v>0.30938482263134259</v>
      </c>
      <c r="C5" s="152">
        <v>0.30865859129654555</v>
      </c>
      <c r="D5" s="152">
        <v>0.30184331797235026</v>
      </c>
      <c r="E5" s="152">
        <v>0.31369863013698629</v>
      </c>
      <c r="F5" s="152">
        <v>0.32215677390122338</v>
      </c>
      <c r="G5" s="152">
        <v>0.31568228105906315</v>
      </c>
      <c r="H5" s="152">
        <v>0.31703629032258063</v>
      </c>
      <c r="I5" s="152">
        <v>0.32079308591764105</v>
      </c>
      <c r="J5" s="152">
        <v>0.31772908366533864</v>
      </c>
      <c r="K5" s="152">
        <v>0.329833770778653</v>
      </c>
      <c r="L5" s="152">
        <v>0.33924799324038901</v>
      </c>
      <c r="M5" s="153">
        <f t="shared" si="0"/>
        <v>2.9863170609046419E-2</v>
      </c>
    </row>
    <row r="6" spans="1:13" x14ac:dyDescent="0.25">
      <c r="A6" s="151" t="s">
        <v>243</v>
      </c>
      <c r="B6" s="152">
        <v>0.40954901761172757</v>
      </c>
      <c r="C6" s="152">
        <v>0.41769115442278859</v>
      </c>
      <c r="D6" s="152">
        <v>0.42450344548034047</v>
      </c>
      <c r="E6" s="152">
        <v>0.42777612088676809</v>
      </c>
      <c r="F6" s="152">
        <v>0.43026879626022596</v>
      </c>
      <c r="G6" s="152">
        <v>0.43380970289582549</v>
      </c>
      <c r="H6" s="152">
        <v>0.4435886931585416</v>
      </c>
      <c r="I6" s="152">
        <v>0.44845122515025426</v>
      </c>
      <c r="J6" s="152">
        <v>0.45827643756637837</v>
      </c>
      <c r="K6" s="152">
        <v>0.46432516015021003</v>
      </c>
      <c r="L6" s="152">
        <v>0.46100065545116897</v>
      </c>
      <c r="M6" s="153">
        <f t="shared" si="0"/>
        <v>5.14516378394414E-2</v>
      </c>
    </row>
    <row r="7" spans="1:13" x14ac:dyDescent="0.25">
      <c r="A7" s="151" t="s">
        <v>244</v>
      </c>
      <c r="B7" s="152">
        <v>0.42583819241982507</v>
      </c>
      <c r="C7" s="152">
        <v>0.43659156976744184</v>
      </c>
      <c r="D7" s="152">
        <v>0.44377729257641924</v>
      </c>
      <c r="E7" s="152">
        <v>0.44655929721815518</v>
      </c>
      <c r="F7" s="152">
        <v>0.44606358819076458</v>
      </c>
      <c r="G7" s="152">
        <v>0.45464746586871141</v>
      </c>
      <c r="H7" s="152">
        <v>0.45329046898638425</v>
      </c>
      <c r="I7" s="152">
        <v>0.45889500664514904</v>
      </c>
      <c r="J7" s="152">
        <v>0.46581434130072263</v>
      </c>
      <c r="K7" s="152">
        <v>0.48825187969924799</v>
      </c>
      <c r="L7" s="152">
        <v>0.497308934337998</v>
      </c>
      <c r="M7" s="153">
        <f t="shared" si="0"/>
        <v>7.1470741918172931E-2</v>
      </c>
    </row>
    <row r="8" spans="1:13" x14ac:dyDescent="0.25">
      <c r="A8" s="151" t="s">
        <v>245</v>
      </c>
      <c r="B8" s="152">
        <v>0.49301795383300084</v>
      </c>
      <c r="C8" s="152">
        <v>0.49867957746478875</v>
      </c>
      <c r="D8" s="152">
        <v>0.51179211975709649</v>
      </c>
      <c r="E8" s="152">
        <v>0.51605473513074107</v>
      </c>
      <c r="F8" s="152">
        <v>0.52138381912285481</v>
      </c>
      <c r="G8" s="152">
        <v>0.52490518331226299</v>
      </c>
      <c r="H8" s="152">
        <v>0.54203113417346183</v>
      </c>
      <c r="I8" s="152">
        <v>0.54581336340569497</v>
      </c>
      <c r="J8" s="152">
        <v>0.52268528022993221</v>
      </c>
      <c r="K8" s="152">
        <v>0.53016309687561403</v>
      </c>
      <c r="L8" s="152">
        <v>0.537153772683859</v>
      </c>
      <c r="M8" s="153">
        <f t="shared" si="0"/>
        <v>4.4135818850858155E-2</v>
      </c>
    </row>
    <row r="9" spans="1:13" x14ac:dyDescent="0.25">
      <c r="A9" s="151" t="s">
        <v>17</v>
      </c>
      <c r="B9" s="152">
        <v>0.44975013881177123</v>
      </c>
      <c r="C9" s="152">
        <v>0.45155038759689925</v>
      </c>
      <c r="D9" s="152">
        <v>0.45436619718309862</v>
      </c>
      <c r="E9" s="152">
        <v>0.4808587687532333</v>
      </c>
      <c r="F9" s="152">
        <v>0.50668543279380718</v>
      </c>
      <c r="G9" s="152">
        <v>0.50486941124391327</v>
      </c>
      <c r="H9" s="152">
        <v>0.51104240282685509</v>
      </c>
      <c r="I9" s="152">
        <v>0.51230610134436405</v>
      </c>
      <c r="J9" s="152">
        <v>0.52639999999999998</v>
      </c>
      <c r="K9" s="152">
        <v>0.53060023538642598</v>
      </c>
      <c r="L9" s="152">
        <v>0.53851851851851795</v>
      </c>
      <c r="M9" s="153">
        <f t="shared" si="0"/>
        <v>8.8768379706746725E-2</v>
      </c>
    </row>
    <row r="10" spans="1:13" x14ac:dyDescent="0.25">
      <c r="A10" s="151" t="s">
        <v>246</v>
      </c>
      <c r="B10" s="152">
        <v>0.42451759364358682</v>
      </c>
      <c r="C10" s="152">
        <v>0.43269230769230771</v>
      </c>
      <c r="D10" s="152">
        <v>0.43711728685821949</v>
      </c>
      <c r="E10" s="152">
        <v>0.44880073800738007</v>
      </c>
      <c r="F10" s="152">
        <v>0.47056451612903227</v>
      </c>
      <c r="G10" s="152">
        <v>0.46365723029839329</v>
      </c>
      <c r="H10" s="152">
        <v>0.4766175528507367</v>
      </c>
      <c r="I10" s="152">
        <v>0.48683423099940154</v>
      </c>
      <c r="J10" s="152">
        <v>0.54655400927766729</v>
      </c>
      <c r="K10" s="152">
        <v>0.54769084272337698</v>
      </c>
      <c r="L10" s="152">
        <v>0.54855684898740198</v>
      </c>
      <c r="M10" s="153">
        <f t="shared" si="0"/>
        <v>0.12403925534381516</v>
      </c>
    </row>
    <row r="11" spans="1:13" x14ac:dyDescent="0.25">
      <c r="A11" s="154" t="s">
        <v>8</v>
      </c>
      <c r="B11" s="155">
        <v>0.35730557913074501</v>
      </c>
      <c r="C11" s="155">
        <v>0.36210452411250998</v>
      </c>
      <c r="D11" s="155">
        <v>0.39831433033135799</v>
      </c>
      <c r="E11" s="155">
        <v>0.36062349618160899</v>
      </c>
      <c r="F11" s="155">
        <v>0.374320326243403</v>
      </c>
      <c r="G11" s="155">
        <v>0.37383338763151303</v>
      </c>
      <c r="H11" s="155">
        <v>0.37581866932352598</v>
      </c>
      <c r="I11" s="155">
        <v>0.380624748635078</v>
      </c>
      <c r="J11" s="155">
        <v>0.38759468918803303</v>
      </c>
      <c r="K11" s="155">
        <v>0.38590914251423197</v>
      </c>
      <c r="L11" s="155">
        <v>0.38662187217723398</v>
      </c>
      <c r="M11" s="153">
        <f t="shared" si="0"/>
        <v>2.9316293046488973E-2</v>
      </c>
    </row>
    <row r="12" spans="1:13" x14ac:dyDescent="0.25">
      <c r="A12" s="154"/>
      <c r="C12" s="151">
        <f t="shared" ref="C12:K12" si="1">(C11-B11)/B11*100</f>
        <v>1.3430926529162726</v>
      </c>
      <c r="D12" s="151">
        <f t="shared" si="1"/>
        <v>9.9998215453384418</v>
      </c>
      <c r="E12" s="151">
        <f t="shared" si="1"/>
        <v>-9.462585520936182</v>
      </c>
      <c r="F12" s="151">
        <f t="shared" si="1"/>
        <v>3.7980969645129066</v>
      </c>
      <c r="G12" s="151">
        <f t="shared" si="1"/>
        <v>-0.1300860727433065</v>
      </c>
      <c r="H12" s="151">
        <f t="shared" si="1"/>
        <v>0.53106056272583158</v>
      </c>
      <c r="I12" s="151">
        <f t="shared" si="1"/>
        <v>1.2788293142017062</v>
      </c>
      <c r="J12" s="151">
        <f t="shared" si="1"/>
        <v>1.8311842774147662</v>
      </c>
      <c r="K12" s="151">
        <f t="shared" si="1"/>
        <v>-0.43487352144377472</v>
      </c>
      <c r="L12" s="151">
        <f>(L11-K11)/K11*100</f>
        <v>0.18468846277092926</v>
      </c>
      <c r="M12" s="153"/>
    </row>
    <row r="13" spans="1:13" x14ac:dyDescent="0.25">
      <c r="A13" s="156" t="s">
        <v>247</v>
      </c>
      <c r="B13" s="157">
        <v>0.43038101604278073</v>
      </c>
      <c r="C13" s="157">
        <v>0.43642134497123586</v>
      </c>
      <c r="D13" s="157">
        <v>0.44400422609614371</v>
      </c>
      <c r="E13" s="157">
        <v>0.45203675147776923</v>
      </c>
      <c r="F13" s="157">
        <v>0.45977264162793618</v>
      </c>
      <c r="G13" s="157">
        <v>0.46409409197005064</v>
      </c>
      <c r="H13" s="157">
        <v>0.46935521965044874</v>
      </c>
      <c r="I13" s="157">
        <v>0.47470619733393454</v>
      </c>
      <c r="J13" s="157">
        <v>0.48418918178330683</v>
      </c>
      <c r="K13" s="158">
        <v>0.489424128457496</v>
      </c>
      <c r="L13" s="158">
        <v>0.492157427531488</v>
      </c>
      <c r="M13" s="153">
        <f>L13-B13</f>
        <v>6.1776411488707272E-2</v>
      </c>
    </row>
    <row r="14" spans="1:13" x14ac:dyDescent="0.25">
      <c r="C14" s="151">
        <f t="shared" ref="C14:K14" si="2">(C13-B13)/B13*100</f>
        <v>1.4034840532684436</v>
      </c>
      <c r="D14" s="151">
        <f t="shared" si="2"/>
        <v>1.7375138068482028</v>
      </c>
      <c r="E14" s="151">
        <f t="shared" si="2"/>
        <v>1.8091101186694956</v>
      </c>
      <c r="F14" s="151">
        <f t="shared" si="2"/>
        <v>1.7113409750152586</v>
      </c>
      <c r="G14" s="151">
        <f t="shared" si="2"/>
        <v>0.93991028409461519</v>
      </c>
      <c r="H14" s="151">
        <f t="shared" si="2"/>
        <v>1.133633840944827</v>
      </c>
      <c r="I14" s="151">
        <f t="shared" si="2"/>
        <v>1.1400699213425027</v>
      </c>
      <c r="J14" s="151">
        <f t="shared" si="2"/>
        <v>1.9976533912198822</v>
      </c>
      <c r="K14" s="151">
        <f t="shared" si="2"/>
        <v>1.0811779509216721</v>
      </c>
      <c r="L14" s="151">
        <f>(L13-K13)/K13*100</f>
        <v>0.55847248124167115</v>
      </c>
    </row>
    <row r="17" spans="2:13" x14ac:dyDescent="0.25">
      <c r="B17" s="151" t="s">
        <v>207</v>
      </c>
      <c r="C17" s="81" t="s">
        <v>391</v>
      </c>
    </row>
    <row r="20" spans="2:13" x14ac:dyDescent="0.25">
      <c r="M20" s="151">
        <v>35.730557913074549</v>
      </c>
    </row>
    <row r="21" spans="2:13" x14ac:dyDescent="0.25">
      <c r="M21" s="151">
        <v>36.21045241125104</v>
      </c>
    </row>
    <row r="22" spans="2:13" x14ac:dyDescent="0.25">
      <c r="M22" s="151">
        <v>39.831433033135816</v>
      </c>
    </row>
    <row r="23" spans="2:13" x14ac:dyDescent="0.25">
      <c r="M23" s="151">
        <v>36.062349618160894</v>
      </c>
    </row>
    <row r="24" spans="2:13" x14ac:dyDescent="0.25">
      <c r="M24" s="151">
        <v>37.432032624340316</v>
      </c>
    </row>
    <row r="25" spans="2:13" x14ac:dyDescent="0.25">
      <c r="M25" s="151">
        <v>37.383338763151336</v>
      </c>
    </row>
    <row r="26" spans="2:13" x14ac:dyDescent="0.25">
      <c r="M26" s="151">
        <v>37.581866932352639</v>
      </c>
    </row>
    <row r="27" spans="2:13" x14ac:dyDescent="0.25">
      <c r="M27" s="151">
        <v>38.062474863507774</v>
      </c>
    </row>
    <row r="28" spans="2:13" x14ac:dyDescent="0.25">
      <c r="M28" s="151">
        <v>38.759468918803336</v>
      </c>
    </row>
    <row r="29" spans="2:13" x14ac:dyDescent="0.25">
      <c r="M29" s="151">
        <v>38.5909142514232</v>
      </c>
    </row>
    <row r="30" spans="2:13" x14ac:dyDescent="0.25">
      <c r="M30" s="151">
        <v>38.662187217723407</v>
      </c>
    </row>
    <row r="74" spans="1:1" x14ac:dyDescent="0.25">
      <c r="A74" s="151" t="s">
        <v>248</v>
      </c>
    </row>
    <row r="75" spans="1:1" x14ac:dyDescent="0.25">
      <c r="A75" s="151" t="s">
        <v>248</v>
      </c>
    </row>
    <row r="76" spans="1:1" x14ac:dyDescent="0.25">
      <c r="A76" s="151" t="s">
        <v>249</v>
      </c>
    </row>
    <row r="77" spans="1:1" x14ac:dyDescent="0.25">
      <c r="A77" s="151" t="s">
        <v>249</v>
      </c>
    </row>
    <row r="78" spans="1:1" x14ac:dyDescent="0.25">
      <c r="A78" s="151" t="s">
        <v>250</v>
      </c>
    </row>
    <row r="79" spans="1:1" x14ac:dyDescent="0.25">
      <c r="A79" s="151" t="s">
        <v>250</v>
      </c>
    </row>
    <row r="81" spans="1:1" x14ac:dyDescent="0.25">
      <c r="A81" s="159"/>
    </row>
    <row r="83" spans="1:1" x14ac:dyDescent="0.25">
      <c r="A83" s="160"/>
    </row>
  </sheetData>
  <hyperlinks>
    <hyperlink ref="C17" r:id="rId1" xr:uid="{C0166A57-678D-4A13-9307-326A9C0FC251}"/>
  </hyperlinks>
  <pageMargins left="0.7" right="0.7" top="0.75" bottom="0.75" header="0.3" footer="0.3"/>
  <pageSetup paperSize="9" orientation="portrait" horizontalDpi="4294967295" verticalDpi="4294967295"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D73C-C9EF-4601-9D38-3C229B4CFDF8}">
  <sheetPr codeName="Ark16"/>
  <dimension ref="A1:T24"/>
  <sheetViews>
    <sheetView zoomScale="82" zoomScaleNormal="82" workbookViewId="0">
      <selection activeCell="B1" sqref="B1"/>
    </sheetView>
  </sheetViews>
  <sheetFormatPr baseColWidth="10" defaultColWidth="11.42578125" defaultRowHeight="15" x14ac:dyDescent="0.25"/>
  <cols>
    <col min="1" max="1" width="27.28515625" style="151" customWidth="1"/>
    <col min="2" max="10" width="6.7109375" style="151" customWidth="1"/>
    <col min="11" max="16384" width="11.42578125" style="151"/>
  </cols>
  <sheetData>
    <row r="1" spans="1:20" x14ac:dyDescent="0.25">
      <c r="A1" s="150" t="s">
        <v>403</v>
      </c>
      <c r="B1" s="161" t="s">
        <v>252</v>
      </c>
    </row>
    <row r="2" spans="1:20" x14ac:dyDescent="0.25">
      <c r="A2" s="162"/>
    </row>
    <row r="3" spans="1:20" x14ac:dyDescent="0.25">
      <c r="Q3" s="151">
        <f>Q6+Q7</f>
        <v>1463</v>
      </c>
      <c r="R3" s="151">
        <f>R6+R7</f>
        <v>3016</v>
      </c>
      <c r="S3" s="151">
        <f>S6+S7</f>
        <v>4479</v>
      </c>
      <c r="T3" s="163">
        <f>Q3/S3*100</f>
        <v>32.663540968966288</v>
      </c>
    </row>
    <row r="4" spans="1:20" x14ac:dyDescent="0.25">
      <c r="B4" s="164">
        <v>2010</v>
      </c>
      <c r="C4" s="164">
        <v>2011</v>
      </c>
      <c r="D4" s="164">
        <v>2012</v>
      </c>
      <c r="E4" s="164">
        <v>2013</v>
      </c>
      <c r="F4" s="164">
        <v>2014</v>
      </c>
      <c r="G4" s="164">
        <v>2015</v>
      </c>
      <c r="H4" s="164">
        <v>2016</v>
      </c>
      <c r="I4" s="164">
        <v>2017</v>
      </c>
      <c r="J4" s="164">
        <v>2018</v>
      </c>
      <c r="K4" s="164">
        <v>2019</v>
      </c>
      <c r="L4" s="164">
        <v>2020</v>
      </c>
      <c r="T4" s="163"/>
    </row>
    <row r="5" spans="1:20" x14ac:dyDescent="0.25">
      <c r="A5" s="151" t="s">
        <v>253</v>
      </c>
      <c r="B5" s="152">
        <v>0.21614983113294442</v>
      </c>
      <c r="C5" s="152">
        <v>0.23086053412462909</v>
      </c>
      <c r="D5" s="152">
        <v>0.24548839873961614</v>
      </c>
      <c r="E5" s="152">
        <v>0.25544662309368193</v>
      </c>
      <c r="F5" s="152">
        <v>0.26806833114323259</v>
      </c>
      <c r="G5" s="152">
        <v>0.27668789808917199</v>
      </c>
      <c r="H5" s="152">
        <v>0.28363367069859297</v>
      </c>
      <c r="I5" s="152">
        <v>0.30035502958579879</v>
      </c>
      <c r="J5" s="152">
        <v>0.31312427409988386</v>
      </c>
      <c r="K5" s="152">
        <v>0.32663540968966298</v>
      </c>
      <c r="L5" s="152">
        <v>0.33940432826226702</v>
      </c>
      <c r="M5" s="153">
        <f>L5-B5</f>
        <v>0.1232544971293226</v>
      </c>
      <c r="P5" s="165" t="s">
        <v>254</v>
      </c>
      <c r="Q5" s="165" t="s">
        <v>255</v>
      </c>
      <c r="R5" s="165" t="s">
        <v>256</v>
      </c>
      <c r="S5" s="165" t="s">
        <v>165</v>
      </c>
      <c r="T5" s="163"/>
    </row>
    <row r="6" spans="1:20" x14ac:dyDescent="0.25">
      <c r="A6" s="151" t="s">
        <v>257</v>
      </c>
      <c r="B6" s="152">
        <v>0.38495575221238937</v>
      </c>
      <c r="C6" s="152">
        <v>0.39087741526765918</v>
      </c>
      <c r="D6" s="152">
        <v>0.40369230769230768</v>
      </c>
      <c r="E6" s="152">
        <v>0.42222884386174014</v>
      </c>
      <c r="F6" s="152">
        <v>0.43695345557122706</v>
      </c>
      <c r="G6" s="152">
        <v>0.45913461538461536</v>
      </c>
      <c r="H6" s="152">
        <v>0.47208249496981891</v>
      </c>
      <c r="I6" s="152">
        <v>0.47558386411889597</v>
      </c>
      <c r="J6" s="152">
        <v>0.49147217235188512</v>
      </c>
      <c r="K6" s="152">
        <v>0.49683811129848199</v>
      </c>
      <c r="L6" s="152">
        <v>0.495810640971931</v>
      </c>
      <c r="M6" s="153">
        <f t="shared" ref="M6:M12" si="0">L6-B6</f>
        <v>0.11085488875954164</v>
      </c>
      <c r="P6" s="166" t="s">
        <v>258</v>
      </c>
      <c r="Q6" s="166">
        <v>1381</v>
      </c>
      <c r="R6" s="166">
        <v>2907</v>
      </c>
      <c r="S6" s="166">
        <v>4288</v>
      </c>
      <c r="T6" s="163">
        <f>Q6/S6*100</f>
        <v>32.206156716417908</v>
      </c>
    </row>
    <row r="7" spans="1:20" x14ac:dyDescent="0.25">
      <c r="A7" s="151" t="s">
        <v>259</v>
      </c>
      <c r="B7" s="152">
        <v>0.46626506024096387</v>
      </c>
      <c r="C7" s="152">
        <v>0.47494033412887826</v>
      </c>
      <c r="D7" s="152">
        <v>0.49310344827586206</v>
      </c>
      <c r="E7" s="152">
        <v>0.49554565701559022</v>
      </c>
      <c r="F7" s="152">
        <v>0.51910828025477707</v>
      </c>
      <c r="G7" s="152">
        <v>0.52092050209205021</v>
      </c>
      <c r="H7" s="152">
        <v>0.54421052631578948</v>
      </c>
      <c r="I7" s="152">
        <v>0.56386292834890961</v>
      </c>
      <c r="J7" s="152">
        <v>0.57994041708043698</v>
      </c>
      <c r="K7" s="152">
        <v>0.58430232558139505</v>
      </c>
      <c r="L7" s="152">
        <v>0.598825831702544</v>
      </c>
      <c r="M7" s="153">
        <f t="shared" si="0"/>
        <v>0.13256077146158013</v>
      </c>
      <c r="P7" s="166" t="s">
        <v>260</v>
      </c>
      <c r="Q7" s="166">
        <v>82</v>
      </c>
      <c r="R7" s="166">
        <v>109</v>
      </c>
      <c r="S7" s="166">
        <v>191</v>
      </c>
      <c r="T7" s="163">
        <f t="shared" ref="T7:T17" si="1">Q7/S7*100</f>
        <v>42.931937172774873</v>
      </c>
    </row>
    <row r="8" spans="1:20" x14ac:dyDescent="0.25">
      <c r="A8" s="151" t="s">
        <v>261</v>
      </c>
      <c r="B8" s="152">
        <v>0.56677055861903625</v>
      </c>
      <c r="C8" s="152">
        <v>0.57051736357193483</v>
      </c>
      <c r="D8" s="152">
        <v>0.57914167051222887</v>
      </c>
      <c r="E8" s="152">
        <v>0.58107497741644087</v>
      </c>
      <c r="F8" s="152">
        <v>0.59410430839002271</v>
      </c>
      <c r="G8" s="152">
        <v>0.5826446280991735</v>
      </c>
      <c r="H8" s="152">
        <v>0.59039487726787621</v>
      </c>
      <c r="I8" s="152">
        <v>0.59482038429406847</v>
      </c>
      <c r="J8" s="152">
        <v>0.59637462235649552</v>
      </c>
      <c r="K8" s="152">
        <v>0.62598897146967203</v>
      </c>
      <c r="L8" s="152">
        <v>0.62364031907179096</v>
      </c>
      <c r="M8" s="153">
        <f t="shared" si="0"/>
        <v>5.6869760452754714E-2</v>
      </c>
      <c r="P8" s="166" t="s">
        <v>262</v>
      </c>
      <c r="Q8" s="166">
        <v>233</v>
      </c>
      <c r="R8" s="166">
        <v>284</v>
      </c>
      <c r="S8" s="166">
        <v>517</v>
      </c>
      <c r="T8" s="163">
        <f t="shared" si="1"/>
        <v>45.067698259187623</v>
      </c>
    </row>
    <row r="9" spans="1:20" x14ac:dyDescent="0.25">
      <c r="A9" s="151" t="s">
        <v>263</v>
      </c>
      <c r="B9" s="152">
        <v>0.46961651917404129</v>
      </c>
      <c r="C9" s="152">
        <v>0.47798066595059074</v>
      </c>
      <c r="D9" s="152">
        <v>0.48339684267827981</v>
      </c>
      <c r="E9" s="152">
        <v>0.5010515247108307</v>
      </c>
      <c r="F9" s="152">
        <v>0.50123092072870512</v>
      </c>
      <c r="G9" s="152">
        <v>0.50522964984083674</v>
      </c>
      <c r="H9" s="152">
        <v>0.49784296807592754</v>
      </c>
      <c r="I9" s="152">
        <v>0.48468708388814913</v>
      </c>
      <c r="J9" s="152">
        <v>0.50845503458877783</v>
      </c>
      <c r="K9" s="152">
        <v>0.50762612436448995</v>
      </c>
      <c r="L9" s="152">
        <v>0.51587887740029503</v>
      </c>
      <c r="M9" s="153">
        <f t="shared" si="0"/>
        <v>4.6262358226253741E-2</v>
      </c>
      <c r="P9" s="166" t="s">
        <v>264</v>
      </c>
      <c r="Q9" s="166">
        <v>2357</v>
      </c>
      <c r="R9" s="166">
        <v>2387</v>
      </c>
      <c r="S9" s="166">
        <v>4744</v>
      </c>
      <c r="T9" s="163">
        <f t="shared" si="1"/>
        <v>49.68381112984823</v>
      </c>
    </row>
    <row r="10" spans="1:20" x14ac:dyDescent="0.25">
      <c r="A10" s="151" t="s">
        <v>265</v>
      </c>
      <c r="B10" s="152">
        <v>0.47846567967698522</v>
      </c>
      <c r="C10" s="152">
        <v>0.48399487836107552</v>
      </c>
      <c r="D10" s="152">
        <v>0.49969381506429883</v>
      </c>
      <c r="E10" s="152">
        <v>0.50236406619385343</v>
      </c>
      <c r="F10" s="152">
        <v>0.49627263045793396</v>
      </c>
      <c r="G10" s="152">
        <v>0.48916876574307305</v>
      </c>
      <c r="H10" s="152">
        <v>0.48799231508165225</v>
      </c>
      <c r="I10" s="152">
        <v>0.47871416159860991</v>
      </c>
      <c r="J10" s="152">
        <v>0.4929906542056075</v>
      </c>
      <c r="K10" s="152">
        <v>0.47993664202745501</v>
      </c>
      <c r="L10" s="152">
        <v>0.47502601456815802</v>
      </c>
      <c r="M10" s="153">
        <f t="shared" si="0"/>
        <v>-3.4396651088272057E-3</v>
      </c>
      <c r="P10" s="166" t="s">
        <v>266</v>
      </c>
      <c r="Q10" s="166">
        <v>112</v>
      </c>
      <c r="R10" s="166">
        <v>62</v>
      </c>
      <c r="S10" s="166">
        <v>174</v>
      </c>
      <c r="T10" s="163">
        <f t="shared" si="1"/>
        <v>64.367816091954026</v>
      </c>
    </row>
    <row r="11" spans="1:20" x14ac:dyDescent="0.25">
      <c r="A11" s="151" t="s">
        <v>267</v>
      </c>
      <c r="B11" s="152">
        <v>0.53990084759315526</v>
      </c>
      <c r="C11" s="152">
        <v>0.54324540367705831</v>
      </c>
      <c r="D11" s="152">
        <v>0.55282224094355514</v>
      </c>
      <c r="E11" s="152">
        <v>0.55169018706924844</v>
      </c>
      <c r="F11" s="152">
        <v>0.55624684714982342</v>
      </c>
      <c r="G11" s="152">
        <v>0.55362877328195248</v>
      </c>
      <c r="H11" s="152">
        <v>0.55353252412075937</v>
      </c>
      <c r="I11" s="152">
        <v>0.55483415666901903</v>
      </c>
      <c r="J11" s="152">
        <v>0.5589651850832531</v>
      </c>
      <c r="K11" s="152">
        <v>0.55107024852750996</v>
      </c>
      <c r="L11" s="152">
        <v>0.55293286219081295</v>
      </c>
      <c r="M11" s="153">
        <f t="shared" si="0"/>
        <v>1.3032014597657682E-2</v>
      </c>
      <c r="P11" s="166" t="s">
        <v>268</v>
      </c>
      <c r="Q11" s="166">
        <v>603</v>
      </c>
      <c r="R11" s="166">
        <v>429</v>
      </c>
      <c r="S11" s="166">
        <v>1032</v>
      </c>
      <c r="T11" s="163">
        <f t="shared" si="1"/>
        <v>58.430232558139537</v>
      </c>
    </row>
    <row r="12" spans="1:20" x14ac:dyDescent="0.25">
      <c r="A12" s="151" t="s">
        <v>269</v>
      </c>
      <c r="B12" s="152">
        <v>0.37043403523850449</v>
      </c>
      <c r="C12" s="152">
        <v>0.37218721872187216</v>
      </c>
      <c r="D12" s="152">
        <v>0.36827328029948525</v>
      </c>
      <c r="E12" s="152">
        <v>0.3923076923076923</v>
      </c>
      <c r="F12" s="152">
        <v>0.42016806722689076</v>
      </c>
      <c r="G12" s="152">
        <v>0.4239883339409406</v>
      </c>
      <c r="H12" s="152">
        <v>0.43867090844821494</v>
      </c>
      <c r="I12" s="152">
        <v>0.45143769968051117</v>
      </c>
      <c r="J12" s="152">
        <v>0.46067053513862022</v>
      </c>
      <c r="K12" s="152">
        <v>0.46073298429319398</v>
      </c>
      <c r="L12" s="152">
        <v>0.47200966572694297</v>
      </c>
      <c r="M12" s="153">
        <f t="shared" si="0"/>
        <v>0.10157563048843848</v>
      </c>
      <c r="P12" s="166" t="s">
        <v>270</v>
      </c>
      <c r="Q12" s="166">
        <v>2611</v>
      </c>
      <c r="R12" s="166">
        <v>1560</v>
      </c>
      <c r="S12" s="166">
        <v>4171</v>
      </c>
      <c r="T12" s="163">
        <f t="shared" si="1"/>
        <v>62.598897146967161</v>
      </c>
    </row>
    <row r="13" spans="1:20" x14ac:dyDescent="0.25">
      <c r="B13" s="152"/>
      <c r="C13" s="152"/>
      <c r="D13" s="152"/>
      <c r="E13" s="152"/>
      <c r="F13" s="152"/>
      <c r="G13" s="152"/>
      <c r="H13" s="152"/>
      <c r="I13" s="152"/>
      <c r="J13" s="152"/>
      <c r="P13" s="166" t="s">
        <v>271</v>
      </c>
      <c r="Q13" s="166">
        <v>909</v>
      </c>
      <c r="R13" s="166">
        <v>985</v>
      </c>
      <c r="S13" s="166">
        <v>1894</v>
      </c>
      <c r="T13" s="163">
        <f t="shared" si="1"/>
        <v>47.993664202745514</v>
      </c>
    </row>
    <row r="14" spans="1:20" x14ac:dyDescent="0.25">
      <c r="P14" s="166" t="s">
        <v>272</v>
      </c>
      <c r="Q14" s="166">
        <v>1298</v>
      </c>
      <c r="R14" s="166">
        <v>1259</v>
      </c>
      <c r="S14" s="166">
        <v>2557</v>
      </c>
      <c r="T14" s="163">
        <f t="shared" si="1"/>
        <v>50.762612436448961</v>
      </c>
    </row>
    <row r="15" spans="1:20" x14ac:dyDescent="0.25">
      <c r="A15" s="167" t="s">
        <v>273</v>
      </c>
      <c r="P15" s="166" t="s">
        <v>274</v>
      </c>
      <c r="Q15" s="166">
        <v>1056</v>
      </c>
      <c r="R15" s="166">
        <v>1236</v>
      </c>
      <c r="S15" s="166">
        <v>2292</v>
      </c>
      <c r="T15" s="163">
        <f t="shared" si="1"/>
        <v>46.073298429319372</v>
      </c>
    </row>
    <row r="16" spans="1:20" x14ac:dyDescent="0.25">
      <c r="A16" s="168"/>
      <c r="P16" s="166" t="s">
        <v>275</v>
      </c>
      <c r="Q16" s="166">
        <v>3575</v>
      </c>
      <c r="R16" s="166">
        <v>2912</v>
      </c>
      <c r="S16" s="166">
        <v>6487</v>
      </c>
      <c r="T16" s="163">
        <f t="shared" si="1"/>
        <v>55.110220440881761</v>
      </c>
    </row>
    <row r="17" spans="1:20" x14ac:dyDescent="0.25">
      <c r="A17" s="169" t="s">
        <v>276</v>
      </c>
      <c r="P17" s="166" t="s">
        <v>277</v>
      </c>
      <c r="Q17" s="166">
        <v>261</v>
      </c>
      <c r="R17" s="166">
        <v>213</v>
      </c>
      <c r="S17" s="166">
        <v>474</v>
      </c>
      <c r="T17" s="163">
        <f t="shared" si="1"/>
        <v>55.063291139240512</v>
      </c>
    </row>
    <row r="18" spans="1:20" x14ac:dyDescent="0.25">
      <c r="P18" s="165" t="s">
        <v>165</v>
      </c>
      <c r="Q18" s="165">
        <v>14478</v>
      </c>
      <c r="R18" s="165">
        <v>14343</v>
      </c>
      <c r="S18" s="165">
        <v>28821</v>
      </c>
      <c r="T18" s="163"/>
    </row>
    <row r="19" spans="1:20" x14ac:dyDescent="0.25">
      <c r="A19" s="160"/>
    </row>
    <row r="20" spans="1:20" x14ac:dyDescent="0.25">
      <c r="B20" s="151" t="s">
        <v>207</v>
      </c>
      <c r="D20" s="81" t="s">
        <v>392</v>
      </c>
    </row>
    <row r="24" spans="1:20" x14ac:dyDescent="0.25">
      <c r="O24" s="170"/>
    </row>
  </sheetData>
  <hyperlinks>
    <hyperlink ref="D20" r:id="rId1" xr:uid="{50CAAA0C-10C6-4349-877C-7EBC1E71063A}"/>
  </hyperlinks>
  <pageMargins left="0.7" right="0.7" top="0.75" bottom="0.75" header="0.3" footer="0.3"/>
  <pageSetup paperSize="9" orientation="portrait"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089E-C8B0-45BE-8A38-C5FD4E0B93D1}">
  <sheetPr codeName="Ark17"/>
  <dimension ref="A1:K153"/>
  <sheetViews>
    <sheetView zoomScale="82" zoomScaleNormal="82" workbookViewId="0">
      <selection activeCell="B1" sqref="B1"/>
    </sheetView>
  </sheetViews>
  <sheetFormatPr baseColWidth="10" defaultColWidth="11.42578125" defaultRowHeight="15" x14ac:dyDescent="0.25"/>
  <cols>
    <col min="1" max="1" width="14.5703125" style="151" customWidth="1"/>
    <col min="2" max="16384" width="11.42578125" style="151"/>
  </cols>
  <sheetData>
    <row r="1" spans="1:11" x14ac:dyDescent="0.25">
      <c r="A1" s="178" t="s">
        <v>251</v>
      </c>
      <c r="B1" s="178" t="s">
        <v>279</v>
      </c>
      <c r="C1" s="179"/>
      <c r="D1" s="179"/>
      <c r="E1" s="179"/>
      <c r="F1" s="179"/>
      <c r="G1" s="179"/>
      <c r="H1" s="179"/>
      <c r="I1" s="179"/>
    </row>
    <row r="2" spans="1:11" x14ac:dyDescent="0.25">
      <c r="A2" s="81"/>
    </row>
    <row r="3" spans="1:11" x14ac:dyDescent="0.25">
      <c r="A3" s="180" t="s">
        <v>253</v>
      </c>
      <c r="B3" s="179"/>
      <c r="C3" s="179"/>
      <c r="D3" s="179"/>
      <c r="E3" s="179"/>
      <c r="F3" s="179"/>
      <c r="G3" s="179"/>
      <c r="H3" s="179"/>
      <c r="I3" s="181" t="s">
        <v>394</v>
      </c>
    </row>
    <row r="4" spans="1:11" ht="60" x14ac:dyDescent="0.25">
      <c r="A4" s="179"/>
      <c r="B4" s="182" t="s">
        <v>160</v>
      </c>
      <c r="C4" s="182" t="s">
        <v>280</v>
      </c>
      <c r="D4" s="182" t="s">
        <v>162</v>
      </c>
      <c r="E4" s="182" t="s">
        <v>163</v>
      </c>
      <c r="F4" s="182" t="s">
        <v>164</v>
      </c>
      <c r="G4" s="182" t="s">
        <v>278</v>
      </c>
      <c r="H4" s="183"/>
      <c r="I4" s="174"/>
    </row>
    <row r="5" spans="1:11" x14ac:dyDescent="0.25">
      <c r="A5" s="181">
        <v>1989</v>
      </c>
      <c r="B5" s="184">
        <v>0.12931034482758622</v>
      </c>
      <c r="C5" s="184">
        <v>6.2271062271062272E-2</v>
      </c>
      <c r="D5" s="184">
        <v>6.7484662576687116E-2</v>
      </c>
      <c r="E5" s="184">
        <v>1.3793103448275862E-2</v>
      </c>
      <c r="F5" s="184">
        <v>8.0971659919028341E-2</v>
      </c>
      <c r="G5" s="184">
        <v>3.7735849056603772E-2</v>
      </c>
      <c r="H5" s="183"/>
      <c r="I5" s="183" t="s">
        <v>395</v>
      </c>
      <c r="K5" s="81" t="s">
        <v>396</v>
      </c>
    </row>
    <row r="6" spans="1:11" x14ac:dyDescent="0.25">
      <c r="A6" s="181">
        <v>1991</v>
      </c>
      <c r="B6" s="184">
        <v>0.1640625</v>
      </c>
      <c r="C6" s="184">
        <v>7.2607260726072612E-2</v>
      </c>
      <c r="D6" s="184">
        <v>6.9637883008356549E-2</v>
      </c>
      <c r="E6" s="184">
        <v>1.098901098901099E-2</v>
      </c>
      <c r="F6" s="184">
        <v>0.10332103321033211</v>
      </c>
      <c r="G6" s="184">
        <v>3.896103896103896E-2</v>
      </c>
      <c r="H6" s="179"/>
      <c r="I6" s="179"/>
    </row>
    <row r="7" spans="1:11" x14ac:dyDescent="0.25">
      <c r="A7" s="181">
        <v>1993</v>
      </c>
      <c r="B7" s="184">
        <v>0.17142857142857143</v>
      </c>
      <c r="C7" s="184">
        <v>8.9136490250696379E-2</v>
      </c>
      <c r="D7" s="184">
        <v>6.3524590163934427E-2</v>
      </c>
      <c r="E7" s="184">
        <v>1.6042780748663103E-2</v>
      </c>
      <c r="F7" s="184">
        <v>8.4639498432601878E-2</v>
      </c>
      <c r="G7" s="184">
        <v>3.896103896103896E-2</v>
      </c>
      <c r="H7" s="179"/>
      <c r="I7" s="179"/>
    </row>
    <row r="8" spans="1:11" x14ac:dyDescent="0.25">
      <c r="A8" s="181">
        <v>1995</v>
      </c>
      <c r="B8" s="184">
        <v>0.18527918781725888</v>
      </c>
      <c r="C8" s="184">
        <v>0.11316397228637413</v>
      </c>
      <c r="D8" s="184">
        <v>6.5510597302504817E-2</v>
      </c>
      <c r="E8" s="184">
        <v>1.6194331983805668E-2</v>
      </c>
      <c r="F8" s="184">
        <v>8.683473389355742E-2</v>
      </c>
      <c r="G8" s="184">
        <v>6.9767441860465115E-2</v>
      </c>
      <c r="H8" s="179"/>
      <c r="I8" s="179"/>
    </row>
    <row r="9" spans="1:11" x14ac:dyDescent="0.25">
      <c r="A9" s="181">
        <v>1997</v>
      </c>
      <c r="B9" s="184">
        <v>0.20129870129870131</v>
      </c>
      <c r="C9" s="184">
        <v>0.12557077625570776</v>
      </c>
      <c r="D9" s="184">
        <v>5.904761904761905E-2</v>
      </c>
      <c r="E9" s="184">
        <v>2.2388059701492536E-2</v>
      </c>
      <c r="F9" s="184">
        <v>0.11968085106382979</v>
      </c>
      <c r="G9" s="184">
        <v>8.0459770114942528E-2</v>
      </c>
      <c r="H9" s="179"/>
      <c r="I9" s="179"/>
    </row>
    <row r="10" spans="1:11" x14ac:dyDescent="0.25">
      <c r="A10" s="181">
        <v>1999</v>
      </c>
      <c r="B10" s="184">
        <v>0.2286902286902287</v>
      </c>
      <c r="C10" s="184">
        <v>0.12757201646090535</v>
      </c>
      <c r="D10" s="184">
        <v>5.9500959692898273E-2</v>
      </c>
      <c r="E10" s="184">
        <v>1.4388489208633094E-2</v>
      </c>
      <c r="F10" s="184">
        <v>0.1272264631043257</v>
      </c>
      <c r="G10" s="184">
        <v>5.434782608695652E-2</v>
      </c>
      <c r="H10" s="179"/>
      <c r="I10" s="179"/>
    </row>
    <row r="11" spans="1:11" x14ac:dyDescent="0.25">
      <c r="A11" s="181">
        <v>2001</v>
      </c>
      <c r="B11" s="184">
        <v>0.24448897795591182</v>
      </c>
      <c r="C11" s="184">
        <v>0.15063520871143377</v>
      </c>
      <c r="D11" s="184">
        <v>6.83453237410072E-2</v>
      </c>
      <c r="E11" s="184">
        <v>2.6936026936026935E-2</v>
      </c>
      <c r="F11" s="184">
        <v>0.14030612244897958</v>
      </c>
      <c r="G11" s="184">
        <v>0.10204081632653061</v>
      </c>
      <c r="H11" s="179"/>
      <c r="I11" s="179"/>
    </row>
    <row r="12" spans="1:11" x14ac:dyDescent="0.25">
      <c r="A12" s="181">
        <v>2003</v>
      </c>
      <c r="B12" s="184">
        <v>0.24731182795698925</v>
      </c>
      <c r="C12" s="184">
        <v>0.17835365853658536</v>
      </c>
      <c r="D12" s="184">
        <v>9.9518459069020862E-2</v>
      </c>
      <c r="E12" s="184">
        <v>4.7923322683706068E-2</v>
      </c>
      <c r="F12" s="184">
        <v>0.17016317016317017</v>
      </c>
      <c r="G12" s="184">
        <v>0.1368421052631579</v>
      </c>
      <c r="H12" s="179"/>
      <c r="I12" s="179"/>
    </row>
    <row r="13" spans="1:11" x14ac:dyDescent="0.25">
      <c r="A13" s="181">
        <v>2005</v>
      </c>
      <c r="B13" s="184">
        <v>0.24315068493150685</v>
      </c>
      <c r="C13" s="184">
        <v>0.18705035971223022</v>
      </c>
      <c r="D13" s="184">
        <v>9.8522167487684734E-2</v>
      </c>
      <c r="E13" s="184">
        <v>6.2695924764890276E-2</v>
      </c>
      <c r="F13" s="184">
        <v>0.19745222929936307</v>
      </c>
      <c r="G13" s="184">
        <v>0.16190476190476191</v>
      </c>
      <c r="H13" s="179"/>
      <c r="I13" s="179"/>
    </row>
    <row r="14" spans="1:11" x14ac:dyDescent="0.25">
      <c r="A14" s="181">
        <v>2007</v>
      </c>
      <c r="B14" s="184">
        <v>0.24177631578947367</v>
      </c>
      <c r="C14" s="184">
        <v>0.21026282853566958</v>
      </c>
      <c r="D14" s="184">
        <v>0.12164296998420221</v>
      </c>
      <c r="E14" s="184">
        <v>5.9139784946236562E-2</v>
      </c>
      <c r="F14" s="184">
        <v>0.22549019607843138</v>
      </c>
      <c r="G14" s="184">
        <v>0.15492957746478872</v>
      </c>
      <c r="H14" s="179"/>
      <c r="I14" s="179"/>
    </row>
    <row r="15" spans="1:11" x14ac:dyDescent="0.25">
      <c r="A15" s="181">
        <v>2008</v>
      </c>
      <c r="B15" s="184">
        <v>0.26171243941841682</v>
      </c>
      <c r="C15" s="184">
        <v>0.21201413427561838</v>
      </c>
      <c r="D15" s="184">
        <v>0.13884555382215288</v>
      </c>
      <c r="E15" s="184">
        <v>6.6312997347480113E-2</v>
      </c>
      <c r="F15" s="184">
        <v>0.24366471734892786</v>
      </c>
      <c r="G15" s="184">
        <v>0.15942028985507245</v>
      </c>
      <c r="H15" s="179"/>
      <c r="I15" s="179"/>
    </row>
    <row r="16" spans="1:11" x14ac:dyDescent="0.25">
      <c r="A16" s="181">
        <v>2009</v>
      </c>
      <c r="B16" s="184">
        <v>0.27076923076923076</v>
      </c>
      <c r="C16" s="184">
        <v>0.22547914317925591</v>
      </c>
      <c r="D16" s="184">
        <v>0.14141414141414141</v>
      </c>
      <c r="E16" s="184">
        <v>9.11214953271028E-2</v>
      </c>
      <c r="F16" s="184">
        <v>0.25523809523809526</v>
      </c>
      <c r="G16" s="184">
        <v>0.16393442622950818</v>
      </c>
      <c r="H16" s="179"/>
      <c r="I16" s="179"/>
    </row>
    <row r="17" spans="1:10" x14ac:dyDescent="0.25">
      <c r="A17" s="181">
        <v>2010</v>
      </c>
      <c r="B17" s="184">
        <v>0.28398791540785501</v>
      </c>
      <c r="C17" s="184">
        <v>0.23516720604099245</v>
      </c>
      <c r="D17" s="184">
        <v>0.1490066225165563</v>
      </c>
      <c r="E17" s="184">
        <v>9.9337748344370855E-2</v>
      </c>
      <c r="F17" s="184">
        <v>0.27737226277372262</v>
      </c>
      <c r="G17" s="184">
        <v>0.17460317460317459</v>
      </c>
      <c r="H17" s="179"/>
      <c r="I17" s="179"/>
    </row>
    <row r="18" spans="1:10" x14ac:dyDescent="0.25">
      <c r="A18" s="181">
        <v>2011</v>
      </c>
      <c r="B18" s="184">
        <v>0.30460624071322434</v>
      </c>
      <c r="C18" s="184">
        <v>0.25249500998003993</v>
      </c>
      <c r="D18" s="184">
        <v>0.16207455429497569</v>
      </c>
      <c r="E18" s="184">
        <v>0.10021321961620469</v>
      </c>
      <c r="F18" s="184">
        <v>0.30073800738007378</v>
      </c>
      <c r="G18" s="184">
        <v>0.14925373134328357</v>
      </c>
      <c r="H18" s="179"/>
      <c r="I18" s="179"/>
    </row>
    <row r="19" spans="1:10" x14ac:dyDescent="0.25">
      <c r="A19" s="181">
        <v>2012</v>
      </c>
      <c r="B19" s="184">
        <v>0.30802919708029197</v>
      </c>
      <c r="C19" s="184">
        <v>0.27401129943502822</v>
      </c>
      <c r="D19" s="184">
        <v>0.1702127659574468</v>
      </c>
      <c r="E19" s="184">
        <v>0.10438413361169102</v>
      </c>
      <c r="F19" s="184">
        <v>0.32367972742759793</v>
      </c>
      <c r="G19" s="184">
        <v>0.16417910447761194</v>
      </c>
      <c r="H19" s="179"/>
      <c r="I19" s="179"/>
    </row>
    <row r="20" spans="1:10" x14ac:dyDescent="0.25">
      <c r="A20" s="181">
        <v>2013</v>
      </c>
      <c r="B20" s="184">
        <v>0.31048951048951051</v>
      </c>
      <c r="C20" s="184">
        <v>0.28281938325991191</v>
      </c>
      <c r="D20" s="184">
        <v>0.17210682492581603</v>
      </c>
      <c r="E20" s="184">
        <v>0.10278372591006424</v>
      </c>
      <c r="F20" s="184">
        <v>0.35161290322580646</v>
      </c>
      <c r="G20" s="184">
        <v>0.21311475409836064</v>
      </c>
      <c r="H20" s="179"/>
      <c r="I20" s="179"/>
    </row>
    <row r="21" spans="1:10" x14ac:dyDescent="0.25">
      <c r="A21" s="181">
        <v>2014</v>
      </c>
      <c r="B21" s="184">
        <v>0.3233695652173913</v>
      </c>
      <c r="C21" s="184">
        <v>0.29604130808950085</v>
      </c>
      <c r="D21" s="184">
        <v>0.1669064748201439</v>
      </c>
      <c r="E21" s="184">
        <v>0.12016293279022404</v>
      </c>
      <c r="F21" s="184">
        <v>0.37613293051359514</v>
      </c>
      <c r="G21" s="184">
        <v>0.23728813559322035</v>
      </c>
      <c r="H21" s="179"/>
      <c r="I21" s="180" t="s">
        <v>276</v>
      </c>
    </row>
    <row r="22" spans="1:10" x14ac:dyDescent="0.25">
      <c r="A22" s="181">
        <v>2015</v>
      </c>
      <c r="B22" s="184">
        <v>0.33062330623306235</v>
      </c>
      <c r="C22" s="184">
        <v>0.29708431836091409</v>
      </c>
      <c r="D22" s="184">
        <v>0.16415868673050615</v>
      </c>
      <c r="E22" s="184">
        <v>0.12643678160919541</v>
      </c>
      <c r="F22" s="184">
        <v>0.39970501474926251</v>
      </c>
      <c r="G22" s="184">
        <v>0.25352112676056338</v>
      </c>
      <c r="H22" s="179"/>
      <c r="I22" s="81" t="s">
        <v>20</v>
      </c>
    </row>
    <row r="23" spans="1:10" x14ac:dyDescent="0.25">
      <c r="A23" s="181">
        <v>2016</v>
      </c>
      <c r="B23" s="184">
        <v>0.3324175824175824</v>
      </c>
      <c r="C23" s="184">
        <v>0.3169276659209545</v>
      </c>
      <c r="D23" s="184">
        <v>0.16557161629434955</v>
      </c>
      <c r="E23" s="184">
        <v>0.1162280701754386</v>
      </c>
      <c r="F23" s="184">
        <v>0.40746054519368724</v>
      </c>
      <c r="G23" s="184">
        <v>0.27941176470588236</v>
      </c>
      <c r="H23" s="179"/>
      <c r="I23" s="179"/>
    </row>
    <row r="24" spans="1:10" x14ac:dyDescent="0.25">
      <c r="A24" s="181">
        <v>2017</v>
      </c>
      <c r="B24" s="184">
        <v>0.35040431266846361</v>
      </c>
      <c r="C24" s="184">
        <v>0.32640750670241286</v>
      </c>
      <c r="D24" s="184">
        <v>0.18543956043956045</v>
      </c>
      <c r="E24" s="184">
        <v>0.13157894736842105</v>
      </c>
      <c r="F24" s="184">
        <v>0.43356643356643354</v>
      </c>
      <c r="G24" s="184">
        <v>0.22222222222222221</v>
      </c>
    </row>
    <row r="25" spans="1:10" x14ac:dyDescent="0.25">
      <c r="A25" s="181">
        <v>2018</v>
      </c>
      <c r="B25" s="184">
        <v>0.36662286465177396</v>
      </c>
      <c r="C25" s="184">
        <v>0.34354628422425032</v>
      </c>
      <c r="D25" s="184">
        <v>0.19515669515669515</v>
      </c>
      <c r="E25" s="184">
        <v>0.13966480446927373</v>
      </c>
      <c r="F25" s="184">
        <v>0.44413407821229051</v>
      </c>
      <c r="G25" s="184">
        <v>0.21818181818181817</v>
      </c>
    </row>
    <row r="26" spans="1:10" x14ac:dyDescent="0.25">
      <c r="A26" s="181">
        <v>2019</v>
      </c>
      <c r="B26" s="184">
        <v>0.38618925831202044</v>
      </c>
      <c r="C26" s="184">
        <v>0.3530120481927711</v>
      </c>
      <c r="D26" s="184">
        <v>0.20636942675159237</v>
      </c>
      <c r="E26" s="184">
        <v>0.1384928716904277</v>
      </c>
      <c r="F26" s="184">
        <v>0.46976090014064698</v>
      </c>
      <c r="G26" s="184">
        <v>0.22</v>
      </c>
      <c r="J26" s="150"/>
    </row>
    <row r="27" spans="1:10" x14ac:dyDescent="0.25">
      <c r="A27" s="151">
        <v>2020</v>
      </c>
      <c r="B27" s="153">
        <v>0.39826302729528501</v>
      </c>
      <c r="C27" s="153">
        <v>0.36425339366515802</v>
      </c>
      <c r="D27" s="153">
        <v>0.20535714285714299</v>
      </c>
      <c r="E27" s="153">
        <v>0.15204678362573101</v>
      </c>
      <c r="F27" s="153">
        <v>0.49596774193548399</v>
      </c>
      <c r="G27" s="153">
        <v>0.21153846153846201</v>
      </c>
    </row>
    <row r="28" spans="1:10" x14ac:dyDescent="0.25">
      <c r="A28" s="180" t="s">
        <v>281</v>
      </c>
      <c r="B28" s="185"/>
      <c r="C28" s="185"/>
      <c r="D28" s="185"/>
      <c r="E28" s="185"/>
      <c r="F28" s="185"/>
      <c r="G28" s="185"/>
    </row>
    <row r="29" spans="1:10" ht="60" x14ac:dyDescent="0.25">
      <c r="A29" s="179"/>
      <c r="B29" s="182" t="s">
        <v>160</v>
      </c>
      <c r="C29" s="182" t="s">
        <v>280</v>
      </c>
      <c r="D29" s="182" t="s">
        <v>162</v>
      </c>
      <c r="E29" s="182" t="s">
        <v>163</v>
      </c>
      <c r="F29" s="182" t="s">
        <v>164</v>
      </c>
      <c r="G29" s="182" t="s">
        <v>278</v>
      </c>
    </row>
    <row r="30" spans="1:10" x14ac:dyDescent="0.25">
      <c r="A30" s="181">
        <v>1989</v>
      </c>
      <c r="B30" s="184">
        <v>0.20116618075801748</v>
      </c>
      <c r="C30" s="184">
        <v>0.16120218579234974</v>
      </c>
      <c r="D30" s="184">
        <v>8.8937093275488072E-2</v>
      </c>
      <c r="E30" s="184">
        <v>2.5210084033613446E-2</v>
      </c>
      <c r="F30" s="184">
        <v>0.15846994535519127</v>
      </c>
      <c r="G30" s="184">
        <v>9.2307692307692313E-2</v>
      </c>
      <c r="J30" s="180"/>
    </row>
    <row r="31" spans="1:10" x14ac:dyDescent="0.25">
      <c r="A31" s="181">
        <v>1991</v>
      </c>
      <c r="B31" s="184">
        <v>0.20857142857142857</v>
      </c>
      <c r="C31" s="184">
        <v>0.18781725888324874</v>
      </c>
      <c r="D31" s="184">
        <v>9.8393574297188757E-2</v>
      </c>
      <c r="E31" s="184">
        <v>2.34375E-2</v>
      </c>
      <c r="F31" s="184">
        <v>0.1702127659574468</v>
      </c>
      <c r="G31" s="184">
        <v>0.13750000000000001</v>
      </c>
      <c r="J31" s="180"/>
    </row>
    <row r="32" spans="1:10" x14ac:dyDescent="0.25">
      <c r="A32" s="181">
        <v>1993</v>
      </c>
      <c r="B32" s="184">
        <v>0.23224043715846995</v>
      </c>
      <c r="C32" s="184">
        <v>0.21590909090909091</v>
      </c>
      <c r="D32" s="184">
        <v>0.12584269662921349</v>
      </c>
      <c r="E32" s="184">
        <v>3.2520325203252036E-2</v>
      </c>
      <c r="F32" s="184">
        <v>0.26282051282051283</v>
      </c>
      <c r="G32" s="184">
        <v>0.17105263157894737</v>
      </c>
      <c r="J32" s="180"/>
    </row>
    <row r="33" spans="1:7" x14ac:dyDescent="0.25">
      <c r="A33" s="181">
        <v>1995</v>
      </c>
      <c r="B33" s="184">
        <v>0.28166351606805295</v>
      </c>
      <c r="C33" s="184">
        <v>0.25634178905206945</v>
      </c>
      <c r="D33" s="184">
        <v>0.14628820960698691</v>
      </c>
      <c r="E33" s="184">
        <v>6.2992125984251968E-2</v>
      </c>
      <c r="F33" s="184">
        <v>0.30687830687830686</v>
      </c>
      <c r="G33" s="184">
        <v>0.18867924528301888</v>
      </c>
    </row>
    <row r="34" spans="1:7" x14ac:dyDescent="0.25">
      <c r="A34" s="181">
        <v>1997</v>
      </c>
      <c r="B34" s="184">
        <v>0.30242510699001429</v>
      </c>
      <c r="C34" s="184">
        <v>0.26108998732572875</v>
      </c>
      <c r="D34" s="184">
        <v>0.17222222222222222</v>
      </c>
      <c r="E34" s="184">
        <v>7.32484076433121E-2</v>
      </c>
      <c r="F34" s="184">
        <v>0.35398230088495575</v>
      </c>
      <c r="G34" s="184">
        <v>0.18518518518518517</v>
      </c>
    </row>
    <row r="35" spans="1:7" x14ac:dyDescent="0.25">
      <c r="A35" s="181">
        <v>1999</v>
      </c>
      <c r="B35" s="184">
        <v>0.31382978723404253</v>
      </c>
      <c r="C35" s="184">
        <v>0.27825159914712155</v>
      </c>
      <c r="D35" s="184">
        <v>0.17148362235067438</v>
      </c>
      <c r="E35" s="184">
        <v>0.10764872521246459</v>
      </c>
      <c r="F35" s="184">
        <v>0.38461538461538464</v>
      </c>
      <c r="G35" s="184">
        <v>0.24778761061946902</v>
      </c>
    </row>
    <row r="36" spans="1:7" x14ac:dyDescent="0.25">
      <c r="A36" s="181">
        <v>2001</v>
      </c>
      <c r="B36" s="184">
        <v>0.34644670050761422</v>
      </c>
      <c r="C36" s="184">
        <v>0.29313929313929316</v>
      </c>
      <c r="D36" s="184">
        <v>0.18969072164948453</v>
      </c>
      <c r="E36" s="184">
        <v>0.12596401028277635</v>
      </c>
      <c r="F36" s="184">
        <v>0.4148606811145511</v>
      </c>
      <c r="G36" s="184">
        <v>0.27777777777777779</v>
      </c>
    </row>
    <row r="37" spans="1:7" x14ac:dyDescent="0.25">
      <c r="A37" s="181">
        <v>2003</v>
      </c>
      <c r="B37" s="184">
        <v>0.35532994923857869</v>
      </c>
      <c r="C37" s="184">
        <v>0.31328806983511154</v>
      </c>
      <c r="D37" s="184">
        <v>0.18503937007874016</v>
      </c>
      <c r="E37" s="184">
        <v>0.10919540229885058</v>
      </c>
      <c r="F37" s="184">
        <v>0.48623853211009177</v>
      </c>
      <c r="G37" s="184">
        <v>0.32142857142857145</v>
      </c>
    </row>
    <row r="38" spans="1:7" x14ac:dyDescent="0.25">
      <c r="A38" s="181">
        <v>2005</v>
      </c>
      <c r="B38" s="184">
        <v>0.36729857819905215</v>
      </c>
      <c r="C38" s="184">
        <v>0.32844827586206898</v>
      </c>
      <c r="D38" s="184">
        <v>0.18582375478927204</v>
      </c>
      <c r="E38" s="184">
        <v>0.14246575342465753</v>
      </c>
      <c r="F38" s="184">
        <v>0.52571428571428569</v>
      </c>
      <c r="G38" s="184">
        <v>0.39583333333333331</v>
      </c>
    </row>
    <row r="39" spans="1:7" x14ac:dyDescent="0.25">
      <c r="A39" s="181">
        <v>2007</v>
      </c>
      <c r="B39" s="184">
        <v>0.38750000000000001</v>
      </c>
      <c r="C39" s="184">
        <v>0.37231680236861586</v>
      </c>
      <c r="D39" s="184">
        <v>0.23599999999999999</v>
      </c>
      <c r="E39" s="184">
        <v>0.17158176943699732</v>
      </c>
      <c r="F39" s="184">
        <v>0.57531380753138073</v>
      </c>
      <c r="G39" s="184">
        <v>0.44067796610169491</v>
      </c>
    </row>
    <row r="40" spans="1:7" x14ac:dyDescent="0.25">
      <c r="A40" s="181">
        <v>2008</v>
      </c>
      <c r="B40" s="184">
        <v>0.4029511918274688</v>
      </c>
      <c r="C40" s="184">
        <v>0.37587657784011219</v>
      </c>
      <c r="D40" s="184">
        <v>0.2277432712215321</v>
      </c>
      <c r="E40" s="184">
        <v>0.1953125</v>
      </c>
      <c r="F40" s="184">
        <v>0.5940409683426443</v>
      </c>
      <c r="G40" s="184">
        <v>0.46774193548387094</v>
      </c>
    </row>
    <row r="41" spans="1:7" x14ac:dyDescent="0.25">
      <c r="A41" s="181">
        <v>2009</v>
      </c>
      <c r="B41" s="184">
        <v>0.41410693970420931</v>
      </c>
      <c r="C41" s="184">
        <v>0.3912439193884642</v>
      </c>
      <c r="D41" s="184">
        <v>0.2315369261477046</v>
      </c>
      <c r="E41" s="184">
        <v>0.20531400966183574</v>
      </c>
      <c r="F41" s="184">
        <v>0.63427561837455826</v>
      </c>
      <c r="G41" s="184">
        <v>0.48484848484848486</v>
      </c>
    </row>
    <row r="42" spans="1:7" x14ac:dyDescent="0.25">
      <c r="A42" s="181">
        <v>2010</v>
      </c>
      <c r="B42" s="184">
        <v>0.40981735159817351</v>
      </c>
      <c r="C42" s="184">
        <v>0.40260586319218239</v>
      </c>
      <c r="D42" s="184">
        <v>0.23480083857442349</v>
      </c>
      <c r="E42" s="184">
        <v>0.21719457013574661</v>
      </c>
      <c r="F42" s="184">
        <v>0.65798611111111116</v>
      </c>
      <c r="G42" s="184">
        <v>0.48214285714285715</v>
      </c>
    </row>
    <row r="43" spans="1:7" x14ac:dyDescent="0.25">
      <c r="A43" s="181">
        <v>2011</v>
      </c>
      <c r="B43" s="184">
        <v>0.40801886792452829</v>
      </c>
      <c r="C43" s="184">
        <v>0.41064388961892245</v>
      </c>
      <c r="D43" s="184">
        <v>0.27861771058315332</v>
      </c>
      <c r="E43" s="184">
        <v>0.19172113289760348</v>
      </c>
      <c r="F43" s="184">
        <v>0.66171617161716167</v>
      </c>
      <c r="G43" s="184">
        <v>0.40322580645161288</v>
      </c>
    </row>
    <row r="44" spans="1:7" x14ac:dyDescent="0.25">
      <c r="A44" s="181">
        <v>2012</v>
      </c>
      <c r="B44" s="184">
        <v>0.41666666666666669</v>
      </c>
      <c r="C44" s="184">
        <v>0.41935483870967744</v>
      </c>
      <c r="D44" s="184">
        <v>0.28820960698689957</v>
      </c>
      <c r="E44" s="184">
        <v>0.22529644268774704</v>
      </c>
      <c r="F44" s="184">
        <v>0.69025157232704404</v>
      </c>
      <c r="G44" s="184">
        <v>0.41269841269841268</v>
      </c>
    </row>
    <row r="45" spans="1:7" x14ac:dyDescent="0.25">
      <c r="A45" s="181">
        <v>2013</v>
      </c>
      <c r="B45" s="184">
        <v>0.44444444444444442</v>
      </c>
      <c r="C45" s="184">
        <v>0.42560758743331356</v>
      </c>
      <c r="D45" s="184">
        <v>0.3180778032036613</v>
      </c>
      <c r="E45" s="184">
        <v>0.24202626641651032</v>
      </c>
      <c r="F45" s="184">
        <v>0.68270676691729326</v>
      </c>
      <c r="G45" s="184">
        <v>0.51666666666666672</v>
      </c>
    </row>
    <row r="46" spans="1:7" x14ac:dyDescent="0.25">
      <c r="A46" s="181">
        <v>2014</v>
      </c>
      <c r="B46" s="184">
        <v>0.44661308840413316</v>
      </c>
      <c r="C46" s="184">
        <v>0.45576707726763716</v>
      </c>
      <c r="D46" s="184">
        <v>0.30114942528735633</v>
      </c>
      <c r="E46" s="184">
        <v>0.23550724637681159</v>
      </c>
      <c r="F46" s="184">
        <v>0.70314637482900133</v>
      </c>
      <c r="G46" s="184">
        <v>0.54838709677419351</v>
      </c>
    </row>
    <row r="47" spans="1:7" x14ac:dyDescent="0.25">
      <c r="A47" s="181">
        <v>2015</v>
      </c>
      <c r="B47" s="184">
        <v>0.46635182998819363</v>
      </c>
      <c r="C47" s="184">
        <v>0.47566482689412948</v>
      </c>
      <c r="D47" s="184">
        <v>0.28508771929824561</v>
      </c>
      <c r="E47" s="184">
        <v>0.24457593688362919</v>
      </c>
      <c r="F47" s="184">
        <v>0.71713147410358569</v>
      </c>
      <c r="G47" s="184">
        <v>0.61038961038961037</v>
      </c>
    </row>
    <row r="48" spans="1:7" x14ac:dyDescent="0.25">
      <c r="A48" s="181">
        <v>2016</v>
      </c>
      <c r="B48" s="184">
        <v>0.46509009009009011</v>
      </c>
      <c r="C48" s="184">
        <v>0.49165474487362898</v>
      </c>
      <c r="D48" s="184">
        <v>0.3236434108527132</v>
      </c>
      <c r="E48" s="184">
        <v>0.25341130604288498</v>
      </c>
      <c r="F48" s="184">
        <v>0.73441396508728185</v>
      </c>
      <c r="G48" s="184">
        <v>0.59090909090909094</v>
      </c>
    </row>
    <row r="49" spans="1:7" x14ac:dyDescent="0.25">
      <c r="A49" s="181">
        <v>2017</v>
      </c>
      <c r="B49" s="184">
        <v>0.45955056179775283</v>
      </c>
      <c r="C49" s="184">
        <v>0.4985023534445871</v>
      </c>
      <c r="D49" s="184">
        <v>0.32203389830508472</v>
      </c>
      <c r="E49" s="184">
        <v>0.25948103792415167</v>
      </c>
      <c r="F49" s="184">
        <v>0.74162679425837319</v>
      </c>
      <c r="G49" s="184">
        <v>0.63636363636363635</v>
      </c>
    </row>
    <row r="50" spans="1:7" x14ac:dyDescent="0.25">
      <c r="A50" s="181">
        <v>2018</v>
      </c>
      <c r="B50" s="184">
        <v>0.47697031729785055</v>
      </c>
      <c r="C50" s="184">
        <v>0.515993265993266</v>
      </c>
      <c r="D50" s="184">
        <v>0.33874239350912777</v>
      </c>
      <c r="E50" s="184">
        <v>0.27086882453151617</v>
      </c>
      <c r="F50" s="184">
        <v>0.74807480748074806</v>
      </c>
      <c r="G50" s="184">
        <v>0.66176470588235292</v>
      </c>
    </row>
    <row r="51" spans="1:7" x14ac:dyDescent="0.25">
      <c r="A51" s="181">
        <v>2019</v>
      </c>
      <c r="B51" s="184">
        <v>0.50545094152626358</v>
      </c>
      <c r="C51" s="184">
        <v>0.51782216999608299</v>
      </c>
      <c r="D51" s="184">
        <v>0.32933104631217841</v>
      </c>
      <c r="E51" s="184">
        <v>0.27845884413309985</v>
      </c>
      <c r="F51" s="184">
        <v>0.74598070739549838</v>
      </c>
      <c r="G51" s="184">
        <v>0.68181818181818177</v>
      </c>
    </row>
    <row r="52" spans="1:7" x14ac:dyDescent="0.25">
      <c r="A52" s="151">
        <v>2020</v>
      </c>
      <c r="B52" s="184">
        <v>0.51337958374628301</v>
      </c>
      <c r="C52" s="184">
        <v>0.52337164750957899</v>
      </c>
      <c r="D52" s="184">
        <v>0.33919156414762702</v>
      </c>
      <c r="E52" s="184">
        <v>0.273770491803279</v>
      </c>
      <c r="F52" s="184">
        <v>0.74301075268817196</v>
      </c>
      <c r="G52" s="184">
        <v>0.64705882352941202</v>
      </c>
    </row>
    <row r="53" spans="1:7" x14ac:dyDescent="0.25">
      <c r="A53" s="180" t="s">
        <v>282</v>
      </c>
      <c r="B53" s="185">
        <f t="shared" ref="B53:G53" si="0">B52-B27</f>
        <v>0.115116556450998</v>
      </c>
      <c r="C53" s="185">
        <f t="shared" si="0"/>
        <v>0.15911825384442096</v>
      </c>
      <c r="D53" s="185">
        <f t="shared" si="0"/>
        <v>0.13383442129048403</v>
      </c>
      <c r="E53" s="185">
        <f t="shared" si="0"/>
        <v>0.12172370817754799</v>
      </c>
      <c r="F53" s="185">
        <f t="shared" si="0"/>
        <v>0.24704301075268797</v>
      </c>
      <c r="G53" s="185">
        <f t="shared" si="0"/>
        <v>0.43552036199095001</v>
      </c>
    </row>
    <row r="54" spans="1:7" ht="60" x14ac:dyDescent="0.25">
      <c r="A54" s="179"/>
      <c r="B54" s="182" t="s">
        <v>160</v>
      </c>
      <c r="C54" s="182" t="s">
        <v>280</v>
      </c>
      <c r="D54" s="182" t="s">
        <v>283</v>
      </c>
      <c r="E54" s="182" t="s">
        <v>163</v>
      </c>
      <c r="F54" s="182" t="s">
        <v>164</v>
      </c>
      <c r="G54" s="179"/>
    </row>
    <row r="55" spans="1:7" x14ac:dyDescent="0.25">
      <c r="A55" s="181">
        <v>1989</v>
      </c>
      <c r="B55" s="184">
        <v>0.34033613445378152</v>
      </c>
      <c r="C55" s="184">
        <v>0.24860335195530725</v>
      </c>
      <c r="D55" s="184">
        <v>0.1650943396226415</v>
      </c>
      <c r="E55" s="184">
        <v>6.25E-2</v>
      </c>
      <c r="F55" s="184">
        <v>0.29807692307692307</v>
      </c>
      <c r="G55" s="179"/>
    </row>
    <row r="56" spans="1:7" x14ac:dyDescent="0.25">
      <c r="A56" s="181">
        <v>1991</v>
      </c>
      <c r="B56" s="184">
        <v>0.375</v>
      </c>
      <c r="C56" s="184">
        <v>0.26894865525672373</v>
      </c>
      <c r="D56" s="184">
        <v>0.14782608695652175</v>
      </c>
      <c r="E56" s="184">
        <v>1.5873015873015872E-2</v>
      </c>
      <c r="F56" s="184">
        <v>0.29729729729729731</v>
      </c>
      <c r="G56" s="179"/>
    </row>
    <row r="57" spans="1:7" x14ac:dyDescent="0.25">
      <c r="A57" s="181">
        <v>1993</v>
      </c>
      <c r="B57" s="184">
        <v>0.4044943820224719</v>
      </c>
      <c r="C57" s="184">
        <v>0.28657314629258518</v>
      </c>
      <c r="D57" s="184">
        <v>0.1891891891891892</v>
      </c>
      <c r="E57" s="184">
        <v>5.7142857142857141E-2</v>
      </c>
      <c r="F57" s="184">
        <v>0.32857142857142857</v>
      </c>
      <c r="G57" s="179"/>
    </row>
    <row r="58" spans="1:7" x14ac:dyDescent="0.25">
      <c r="A58" s="181">
        <v>1995</v>
      </c>
      <c r="B58" s="184">
        <v>0.42155009451795838</v>
      </c>
      <c r="C58" s="184">
        <v>0.40113708149084015</v>
      </c>
      <c r="D58" s="184">
        <v>0.24074074074074073</v>
      </c>
      <c r="E58" s="184">
        <v>0.14847942754919499</v>
      </c>
      <c r="F58" s="184">
        <v>0.67634854771784236</v>
      </c>
      <c r="G58" s="179"/>
    </row>
    <row r="59" spans="1:7" x14ac:dyDescent="0.25">
      <c r="A59" s="181">
        <v>1997</v>
      </c>
      <c r="B59" s="184">
        <v>0.44305120167189133</v>
      </c>
      <c r="C59" s="184">
        <v>0.45036496350364963</v>
      </c>
      <c r="D59" s="184">
        <v>0.26809651474530832</v>
      </c>
      <c r="E59" s="184">
        <v>0.17958412098298676</v>
      </c>
      <c r="F59" s="184">
        <v>0.71821305841924399</v>
      </c>
    </row>
    <row r="60" spans="1:7" x14ac:dyDescent="0.25">
      <c r="A60" s="181">
        <v>1999</v>
      </c>
      <c r="B60" s="184">
        <v>0.46925566343042069</v>
      </c>
      <c r="C60" s="184">
        <v>0.47792408985282725</v>
      </c>
      <c r="D60" s="184">
        <v>0.29096045197740111</v>
      </c>
      <c r="E60" s="184">
        <v>0.19</v>
      </c>
      <c r="F60" s="184">
        <v>0.76386913229018494</v>
      </c>
    </row>
    <row r="61" spans="1:7" x14ac:dyDescent="0.25">
      <c r="A61" s="181">
        <v>2001</v>
      </c>
      <c r="B61" s="184">
        <v>0.48434004474272929</v>
      </c>
      <c r="C61" s="184">
        <v>0.49371069182389937</v>
      </c>
      <c r="D61" s="184">
        <v>0.30027548209366389</v>
      </c>
      <c r="E61" s="184">
        <v>0.18849206349206349</v>
      </c>
      <c r="F61" s="184">
        <v>0.77468354430379749</v>
      </c>
    </row>
    <row r="62" spans="1:7" x14ac:dyDescent="0.25">
      <c r="A62" s="181">
        <v>2003</v>
      </c>
      <c r="B62" s="184">
        <v>0.50699677072120564</v>
      </c>
      <c r="C62" s="184">
        <v>0.51032899770466722</v>
      </c>
      <c r="D62" s="184">
        <v>0.32250000000000001</v>
      </c>
      <c r="E62" s="184">
        <v>0.18501170960187355</v>
      </c>
      <c r="F62" s="184">
        <v>0.77231121281464532</v>
      </c>
    </row>
    <row r="63" spans="1:7" x14ac:dyDescent="0.25">
      <c r="A63" s="181">
        <v>2005</v>
      </c>
      <c r="B63" s="184">
        <v>0.53207150368033651</v>
      </c>
      <c r="C63" s="184">
        <v>0.52142338416848222</v>
      </c>
      <c r="D63" s="184">
        <v>0.2967032967032967</v>
      </c>
      <c r="E63" s="184">
        <v>0.21103117505995203</v>
      </c>
      <c r="F63" s="184">
        <v>0.77263157894736845</v>
      </c>
    </row>
    <row r="64" spans="1:7" x14ac:dyDescent="0.25">
      <c r="A64" s="181">
        <v>2007</v>
      </c>
      <c r="B64" s="184">
        <v>0.53703703703703709</v>
      </c>
      <c r="C64" s="184">
        <v>0.51386962552011095</v>
      </c>
      <c r="D64" s="184">
        <v>0.33146067415730335</v>
      </c>
      <c r="E64" s="184">
        <v>0.22222222222222221</v>
      </c>
      <c r="F64" s="184">
        <v>0.77413793103448281</v>
      </c>
    </row>
    <row r="65" spans="1:7" x14ac:dyDescent="0.25">
      <c r="A65" s="181">
        <v>2008</v>
      </c>
      <c r="B65" s="184">
        <v>0.54075032341526519</v>
      </c>
      <c r="C65" s="184">
        <v>0.51935914552736984</v>
      </c>
      <c r="D65" s="184">
        <v>0.33333333333333331</v>
      </c>
      <c r="E65" s="184">
        <v>0.20935960591133004</v>
      </c>
      <c r="F65" s="184">
        <v>0.76552930883639547</v>
      </c>
    </row>
    <row r="66" spans="1:7" x14ac:dyDescent="0.25">
      <c r="A66" s="181">
        <v>2009</v>
      </c>
      <c r="B66" s="184">
        <v>0.56722151088348272</v>
      </c>
      <c r="C66" s="184">
        <v>0.5111420612813371</v>
      </c>
      <c r="D66" s="184">
        <v>0.39423076923076922</v>
      </c>
      <c r="E66" s="184">
        <v>0.21039603960396039</v>
      </c>
      <c r="F66" s="184">
        <v>0.76557093425605538</v>
      </c>
    </row>
    <row r="67" spans="1:7" x14ac:dyDescent="0.25">
      <c r="A67" s="181">
        <v>2010</v>
      </c>
      <c r="B67" s="184">
        <v>0.5641025641025641</v>
      </c>
      <c r="C67" s="184">
        <v>0.54274611398963735</v>
      </c>
      <c r="D67" s="184">
        <v>0.35537190082644626</v>
      </c>
      <c r="E67" s="184">
        <v>0.22297297297297297</v>
      </c>
      <c r="F67" s="184">
        <v>0.77540106951871657</v>
      </c>
    </row>
    <row r="68" spans="1:7" x14ac:dyDescent="0.25">
      <c r="A68" s="181">
        <v>2011</v>
      </c>
      <c r="B68" s="184">
        <v>0.56361149110807118</v>
      </c>
      <c r="C68" s="184">
        <v>0.55328653477983403</v>
      </c>
      <c r="D68" s="184">
        <v>0.31835205992509363</v>
      </c>
      <c r="E68" s="184">
        <v>0.22911694510739858</v>
      </c>
      <c r="F68" s="184">
        <v>0.77463581833761785</v>
      </c>
    </row>
    <row r="69" spans="1:7" x14ac:dyDescent="0.25">
      <c r="A69" s="181">
        <v>2012</v>
      </c>
      <c r="B69" s="184">
        <v>0.55273698264352467</v>
      </c>
      <c r="C69" s="184">
        <v>0.55934343434343436</v>
      </c>
      <c r="D69" s="184">
        <v>0.34</v>
      </c>
      <c r="E69" s="184">
        <v>0.24821002386634844</v>
      </c>
      <c r="F69" s="184">
        <v>0.77432216905901119</v>
      </c>
    </row>
    <row r="70" spans="1:7" x14ac:dyDescent="0.25">
      <c r="A70" s="181">
        <v>2013</v>
      </c>
      <c r="B70" s="184">
        <v>0.54993342210386154</v>
      </c>
      <c r="C70" s="184">
        <v>0.56177723676202074</v>
      </c>
      <c r="D70" s="184">
        <v>0.33920704845814981</v>
      </c>
      <c r="E70" s="184">
        <v>0.25545851528384278</v>
      </c>
      <c r="F70" s="184">
        <v>0.78181818181818186</v>
      </c>
      <c r="G70" s="179"/>
    </row>
    <row r="71" spans="1:7" x14ac:dyDescent="0.25">
      <c r="A71" s="181">
        <v>2014</v>
      </c>
      <c r="B71" s="184">
        <v>0.56352765321375187</v>
      </c>
      <c r="C71" s="184">
        <v>0.57494145199063229</v>
      </c>
      <c r="D71" s="184">
        <v>0.37089201877934275</v>
      </c>
      <c r="E71" s="184">
        <v>0.2328159645232816</v>
      </c>
      <c r="F71" s="184">
        <v>0.79595015576323991</v>
      </c>
      <c r="G71" s="179"/>
    </row>
    <row r="72" spans="1:7" x14ac:dyDescent="0.25">
      <c r="A72" s="181">
        <v>2015</v>
      </c>
      <c r="B72" s="184">
        <v>0.54651162790697672</v>
      </c>
      <c r="C72" s="184">
        <v>0.56502463054187191</v>
      </c>
      <c r="D72" s="184">
        <v>0.37065637065637064</v>
      </c>
      <c r="E72" s="184">
        <v>0.20843672456575682</v>
      </c>
      <c r="F72" s="184">
        <v>0.79949452401010956</v>
      </c>
      <c r="G72" s="179"/>
    </row>
    <row r="73" spans="1:7" x14ac:dyDescent="0.25">
      <c r="A73" s="181">
        <v>2016</v>
      </c>
      <c r="B73" s="184">
        <v>0.5625</v>
      </c>
      <c r="C73" s="184">
        <v>0.57855477855477855</v>
      </c>
      <c r="D73" s="184">
        <v>0.37540453074433655</v>
      </c>
      <c r="E73" s="184">
        <v>0.21606648199445982</v>
      </c>
      <c r="F73" s="184">
        <v>0.79719051799824403</v>
      </c>
      <c r="G73" s="179"/>
    </row>
    <row r="74" spans="1:7" x14ac:dyDescent="0.25">
      <c r="A74" s="181">
        <v>2017</v>
      </c>
      <c r="B74" s="184">
        <v>0.53566229985443958</v>
      </c>
      <c r="C74" s="184">
        <v>0.58090542357687136</v>
      </c>
      <c r="D74" s="184">
        <v>0.35789473684210527</v>
      </c>
      <c r="E74" s="184">
        <v>0.20512820512820512</v>
      </c>
      <c r="F74" s="184">
        <v>0.81163194444444442</v>
      </c>
      <c r="G74" s="179"/>
    </row>
    <row r="75" spans="1:7" x14ac:dyDescent="0.25">
      <c r="A75" s="181">
        <v>2018</v>
      </c>
      <c r="B75" s="184">
        <v>0.54145077720207258</v>
      </c>
      <c r="C75" s="184">
        <v>0.58499999999999996</v>
      </c>
      <c r="D75" s="184">
        <v>0.41132075471698115</v>
      </c>
      <c r="E75" s="184">
        <v>0.21249999999999999</v>
      </c>
      <c r="F75" s="184">
        <v>0.80980066445182719</v>
      </c>
      <c r="G75" s="179"/>
    </row>
    <row r="76" spans="1:7" x14ac:dyDescent="0.25">
      <c r="A76" s="181">
        <v>2019</v>
      </c>
      <c r="B76" s="184">
        <v>0.57687074829931972</v>
      </c>
      <c r="C76" s="184">
        <v>0.58756805807622503</v>
      </c>
      <c r="D76" s="184">
        <v>0.45774647887323944</v>
      </c>
      <c r="E76" s="184">
        <v>0.24517906336088155</v>
      </c>
      <c r="F76" s="184">
        <v>0.80477031802120136</v>
      </c>
      <c r="G76" s="179"/>
    </row>
    <row r="77" spans="1:7" x14ac:dyDescent="0.25">
      <c r="A77" s="151">
        <v>2020</v>
      </c>
      <c r="B77" s="184">
        <v>0.57863501483679525</v>
      </c>
      <c r="C77" s="184">
        <v>0.61022199277232836</v>
      </c>
      <c r="D77" s="184">
        <v>0.50898200000000005</v>
      </c>
      <c r="E77" s="184">
        <v>0.26460481099656358</v>
      </c>
      <c r="F77" s="184">
        <v>0.81660231660231664</v>
      </c>
    </row>
    <row r="78" spans="1:7" x14ac:dyDescent="0.25">
      <c r="A78" s="186" t="s">
        <v>284</v>
      </c>
      <c r="B78" s="187">
        <f>B77-B67</f>
        <v>1.453245073423115E-2</v>
      </c>
      <c r="C78" s="187">
        <f>C77-C67</f>
        <v>6.7475878782691012E-2</v>
      </c>
      <c r="D78" s="187">
        <f>D77-D67</f>
        <v>0.15361009917355378</v>
      </c>
      <c r="E78" s="187">
        <f>E77-E67</f>
        <v>4.1631838023590606E-2</v>
      </c>
      <c r="F78" s="187">
        <f>F77-F67</f>
        <v>4.1201247083600068E-2</v>
      </c>
      <c r="G78" s="182"/>
    </row>
    <row r="79" spans="1:7" x14ac:dyDescent="0.25">
      <c r="A79" s="188" t="s">
        <v>285</v>
      </c>
      <c r="B79" s="182"/>
      <c r="C79" s="182"/>
      <c r="D79" s="182"/>
      <c r="E79" s="182"/>
      <c r="F79" s="182"/>
      <c r="G79" s="182"/>
    </row>
    <row r="80" spans="1:7" ht="60" x14ac:dyDescent="0.25">
      <c r="A80" s="179"/>
      <c r="B80" s="182" t="s">
        <v>160</v>
      </c>
      <c r="C80" s="182" t="s">
        <v>280</v>
      </c>
      <c r="D80" s="182" t="s">
        <v>162</v>
      </c>
      <c r="E80" s="182" t="s">
        <v>163</v>
      </c>
      <c r="F80" s="182" t="s">
        <v>164</v>
      </c>
      <c r="G80" s="182" t="s">
        <v>278</v>
      </c>
    </row>
    <row r="81" spans="1:7" x14ac:dyDescent="0.25">
      <c r="A81" s="181">
        <v>1989</v>
      </c>
      <c r="B81" s="184">
        <v>0.41414141414141414</v>
      </c>
      <c r="C81" s="184">
        <v>0.34905660377358488</v>
      </c>
      <c r="D81" s="184">
        <v>0.17316017316017315</v>
      </c>
      <c r="E81" s="184">
        <v>5.1724137931034482E-2</v>
      </c>
      <c r="F81" s="184">
        <v>0.34579439252336447</v>
      </c>
      <c r="G81" s="184">
        <v>0.20779220779220781</v>
      </c>
    </row>
    <row r="82" spans="1:7" x14ac:dyDescent="0.25">
      <c r="A82" s="181">
        <v>1991</v>
      </c>
      <c r="B82" s="184">
        <v>0.39449541284403672</v>
      </c>
      <c r="C82" s="184">
        <v>0.38157894736842107</v>
      </c>
      <c r="D82" s="184">
        <v>0.18072289156626506</v>
      </c>
      <c r="E82" s="184">
        <v>9.4339622641509441E-2</v>
      </c>
      <c r="F82" s="184">
        <v>0.36231884057971014</v>
      </c>
      <c r="G82" s="184">
        <v>0.26136363636363635</v>
      </c>
    </row>
    <row r="83" spans="1:7" x14ac:dyDescent="0.25">
      <c r="A83" s="181">
        <v>1993</v>
      </c>
      <c r="B83" s="184">
        <v>0.37301587301587302</v>
      </c>
      <c r="C83" s="184">
        <v>0.39240506329113922</v>
      </c>
      <c r="D83" s="184">
        <v>0.18374558303886926</v>
      </c>
      <c r="E83" s="184">
        <v>0.1111111111111111</v>
      </c>
      <c r="F83" s="184">
        <v>0.39698492462311558</v>
      </c>
      <c r="G83" s="184">
        <v>0.2857142857142857</v>
      </c>
    </row>
    <row r="84" spans="1:7" x14ac:dyDescent="0.25">
      <c r="A84" s="181">
        <v>1995</v>
      </c>
      <c r="B84" s="184">
        <v>0.41666666666666669</v>
      </c>
      <c r="C84" s="184">
        <v>0.44021739130434784</v>
      </c>
      <c r="D84" s="184">
        <v>0.23076923076923078</v>
      </c>
      <c r="E84" s="184">
        <v>0.15517241379310345</v>
      </c>
      <c r="F84" s="184">
        <v>0.41628959276018102</v>
      </c>
      <c r="G84" s="184">
        <v>0.28735632183908044</v>
      </c>
    </row>
    <row r="85" spans="1:7" x14ac:dyDescent="0.25">
      <c r="A85" s="181">
        <v>1997</v>
      </c>
      <c r="B85" s="184">
        <v>0.40298507462686567</v>
      </c>
      <c r="C85" s="184">
        <v>0.45355191256830601</v>
      </c>
      <c r="D85" s="184">
        <v>0.25</v>
      </c>
      <c r="E85" s="184">
        <v>0.23076923076923078</v>
      </c>
      <c r="F85" s="184">
        <v>0.46534653465346537</v>
      </c>
      <c r="G85" s="184">
        <v>0.30107526881720431</v>
      </c>
    </row>
    <row r="86" spans="1:7" x14ac:dyDescent="0.25">
      <c r="A86" s="181">
        <v>1999</v>
      </c>
      <c r="B86" s="184">
        <v>0.45901639344262296</v>
      </c>
      <c r="C86" s="184">
        <v>0.44888888888888889</v>
      </c>
      <c r="D86" s="184">
        <v>0.28015564202334631</v>
      </c>
      <c r="E86" s="184">
        <v>0.31034482758620691</v>
      </c>
      <c r="F86" s="184">
        <v>0.44964028776978415</v>
      </c>
      <c r="G86" s="184">
        <v>0.37373737373737376</v>
      </c>
    </row>
    <row r="87" spans="1:7" x14ac:dyDescent="0.25">
      <c r="A87" s="181">
        <v>2001</v>
      </c>
      <c r="B87" s="184">
        <v>0.49450549450549453</v>
      </c>
      <c r="C87" s="184">
        <v>0.50214592274678116</v>
      </c>
      <c r="D87" s="184">
        <v>0.27831715210355989</v>
      </c>
      <c r="E87" s="184">
        <v>0.29310344827586204</v>
      </c>
      <c r="F87" s="184">
        <v>0.51047120418848169</v>
      </c>
      <c r="G87" s="184">
        <v>0.41463414634146339</v>
      </c>
    </row>
    <row r="88" spans="1:7" x14ac:dyDescent="0.25">
      <c r="A88" s="181">
        <v>2003</v>
      </c>
      <c r="B88" s="184">
        <v>0.48</v>
      </c>
      <c r="C88" s="184">
        <v>0.4548611111111111</v>
      </c>
      <c r="D88" s="184">
        <v>0.36296296296296299</v>
      </c>
      <c r="E88" s="184">
        <v>0.32846715328467152</v>
      </c>
      <c r="F88" s="184">
        <v>0.54427645788336931</v>
      </c>
      <c r="G88" s="184">
        <v>0.48421052631578948</v>
      </c>
    </row>
    <row r="89" spans="1:7" x14ac:dyDescent="0.25">
      <c r="A89" s="181">
        <v>2005</v>
      </c>
      <c r="B89" s="184">
        <v>0.42690058479532161</v>
      </c>
      <c r="C89" s="184">
        <v>0.5089058524173028</v>
      </c>
      <c r="D89" s="184">
        <v>0.31529850746268656</v>
      </c>
      <c r="E89" s="184">
        <v>0.25568181818181818</v>
      </c>
      <c r="F89" s="184">
        <v>0.49497847919655669</v>
      </c>
      <c r="G89" s="184">
        <v>0.51428571428571423</v>
      </c>
    </row>
    <row r="90" spans="1:7" x14ac:dyDescent="0.25">
      <c r="A90" s="181">
        <v>2007</v>
      </c>
      <c r="B90" s="184">
        <v>0.50970873786407767</v>
      </c>
      <c r="C90" s="184">
        <v>0.50444444444444447</v>
      </c>
      <c r="D90" s="184">
        <v>0.32805071315372425</v>
      </c>
      <c r="E90" s="184">
        <v>0.33064516129032256</v>
      </c>
      <c r="F90" s="184">
        <v>0.52145922746781115</v>
      </c>
      <c r="G90" s="184">
        <v>0.5056179775280899</v>
      </c>
    </row>
    <row r="91" spans="1:7" x14ac:dyDescent="0.25">
      <c r="A91" s="181">
        <v>2008</v>
      </c>
      <c r="B91" s="184">
        <v>0.51020408163265307</v>
      </c>
      <c r="C91" s="184">
        <v>0.53445065176908757</v>
      </c>
      <c r="D91" s="184">
        <v>0.32180451127819548</v>
      </c>
      <c r="E91" s="184">
        <v>0.30120481927710846</v>
      </c>
      <c r="F91" s="184">
        <v>0.56926406926406925</v>
      </c>
      <c r="G91" s="184">
        <v>0.4942528735632184</v>
      </c>
    </row>
    <row r="92" spans="1:7" x14ac:dyDescent="0.25">
      <c r="A92" s="181">
        <v>2009</v>
      </c>
      <c r="B92" s="184">
        <v>0.48101265822784811</v>
      </c>
      <c r="C92" s="184">
        <v>0.53104925053533192</v>
      </c>
      <c r="D92" s="184">
        <v>0.34521575984990621</v>
      </c>
      <c r="E92" s="184">
        <v>0.32804232804232802</v>
      </c>
      <c r="F92" s="184">
        <v>0.55490196078431375</v>
      </c>
      <c r="G92" s="184">
        <v>0.51388888888888884</v>
      </c>
    </row>
    <row r="93" spans="1:7" x14ac:dyDescent="0.25">
      <c r="A93" s="181">
        <v>2010</v>
      </c>
      <c r="B93" s="184">
        <v>0.51489361702127656</v>
      </c>
      <c r="C93" s="184">
        <v>0.51276595744680853</v>
      </c>
      <c r="D93" s="184">
        <v>0.3608617594254937</v>
      </c>
      <c r="E93" s="184">
        <v>0.29891304347826086</v>
      </c>
      <c r="F93" s="184">
        <v>0.58739837398373984</v>
      </c>
      <c r="G93" s="184">
        <v>0.55072463768115942</v>
      </c>
    </row>
    <row r="94" spans="1:7" x14ac:dyDescent="0.25">
      <c r="A94" s="181">
        <v>2011</v>
      </c>
      <c r="B94" s="184">
        <v>0.55252918287937747</v>
      </c>
      <c r="C94" s="184">
        <v>0.52685950413223137</v>
      </c>
      <c r="D94" s="184">
        <v>0.36859504132231408</v>
      </c>
      <c r="E94" s="184">
        <v>0.29350649350649349</v>
      </c>
      <c r="F94" s="184">
        <v>0.5988483685220729</v>
      </c>
      <c r="G94" s="184">
        <v>0.46268656716417911</v>
      </c>
    </row>
    <row r="95" spans="1:7" x14ac:dyDescent="0.25">
      <c r="A95" s="181">
        <v>2012</v>
      </c>
      <c r="B95" s="184">
        <v>0.52631578947368418</v>
      </c>
      <c r="C95" s="184">
        <v>0.52777777777777779</v>
      </c>
      <c r="D95" s="184">
        <v>0.37868852459016394</v>
      </c>
      <c r="E95" s="184">
        <v>0.32500000000000001</v>
      </c>
      <c r="F95" s="184">
        <v>0.59147424511545288</v>
      </c>
      <c r="G95" s="184">
        <v>0.52238805970149249</v>
      </c>
    </row>
    <row r="96" spans="1:7" x14ac:dyDescent="0.25">
      <c r="A96" s="181">
        <v>2013</v>
      </c>
      <c r="B96" s="184">
        <v>0.50204081632653064</v>
      </c>
      <c r="C96" s="184">
        <v>0.51881188118811883</v>
      </c>
      <c r="D96" s="184">
        <v>0.37123287671232874</v>
      </c>
      <c r="E96" s="184">
        <v>0.28825622775800713</v>
      </c>
      <c r="F96" s="184">
        <v>0.6348920863309353</v>
      </c>
      <c r="G96" s="184">
        <v>0.63380281690140849</v>
      </c>
    </row>
    <row r="97" spans="1:7" x14ac:dyDescent="0.25">
      <c r="A97" s="181">
        <v>2014</v>
      </c>
      <c r="B97" s="184">
        <v>0.48101265822784811</v>
      </c>
      <c r="C97" s="184">
        <v>0.54174067495559508</v>
      </c>
      <c r="D97" s="184">
        <v>0.36979166666666669</v>
      </c>
      <c r="E97" s="184">
        <v>0.27950310559006208</v>
      </c>
      <c r="F97" s="184">
        <v>0.5787728026533997</v>
      </c>
      <c r="G97" s="184">
        <v>0.54411764705882348</v>
      </c>
    </row>
    <row r="98" spans="1:7" x14ac:dyDescent="0.25">
      <c r="A98" s="181">
        <v>2015</v>
      </c>
      <c r="B98" s="184">
        <v>0.49596774193548387</v>
      </c>
      <c r="C98" s="184">
        <v>0.54290718038528896</v>
      </c>
      <c r="D98" s="184">
        <v>0.3559322033898305</v>
      </c>
      <c r="E98" s="184">
        <v>0.26363636363636361</v>
      </c>
      <c r="F98" s="184">
        <v>0.57599999999999996</v>
      </c>
      <c r="G98" s="184">
        <v>0.4946236559139785</v>
      </c>
    </row>
    <row r="99" spans="1:7" x14ac:dyDescent="0.25">
      <c r="A99" s="181">
        <v>2016</v>
      </c>
      <c r="B99" s="184">
        <v>0.51709401709401714</v>
      </c>
      <c r="C99" s="184">
        <v>0.55228758169934644</v>
      </c>
      <c r="D99" s="184">
        <v>0.3483652762119504</v>
      </c>
      <c r="E99" s="184">
        <v>0.27</v>
      </c>
      <c r="F99" s="184">
        <v>0.56998738965952078</v>
      </c>
      <c r="G99" s="184">
        <v>0.48936170212765956</v>
      </c>
    </row>
    <row r="100" spans="1:7" x14ac:dyDescent="0.25">
      <c r="A100" s="181">
        <v>2017</v>
      </c>
      <c r="B100" s="184">
        <v>0.52156862745098043</v>
      </c>
      <c r="C100" s="184">
        <v>0.53061224489795922</v>
      </c>
      <c r="D100" s="184">
        <v>0.35553168635875404</v>
      </c>
      <c r="E100" s="184">
        <v>0.29436325678496866</v>
      </c>
      <c r="F100" s="184">
        <v>0.55555555555555558</v>
      </c>
      <c r="G100" s="184">
        <v>0.58024691358024694</v>
      </c>
    </row>
    <row r="101" spans="1:7" x14ac:dyDescent="0.25">
      <c r="A101" s="181">
        <v>2018</v>
      </c>
      <c r="B101" s="184">
        <v>0.57347670250896055</v>
      </c>
      <c r="C101" s="184">
        <v>0.53701015965166909</v>
      </c>
      <c r="D101" s="184">
        <v>0.36226851851851855</v>
      </c>
      <c r="E101" s="184">
        <v>0.30639097744360905</v>
      </c>
      <c r="F101" s="184">
        <v>0.56109725685785539</v>
      </c>
      <c r="G101" s="184">
        <v>0.51764705882352946</v>
      </c>
    </row>
    <row r="102" spans="1:7" x14ac:dyDescent="0.25">
      <c r="A102" s="181">
        <v>2019</v>
      </c>
      <c r="B102" s="184">
        <v>0.57044673539518898</v>
      </c>
      <c r="C102" s="184">
        <v>0.53944020356234101</v>
      </c>
      <c r="D102" s="184">
        <v>0.36684491978609624</v>
      </c>
      <c r="E102" s="184">
        <v>0.29341317365269459</v>
      </c>
      <c r="F102" s="184">
        <v>0.59090909090909094</v>
      </c>
      <c r="G102" s="184">
        <v>0.47058823529411764</v>
      </c>
    </row>
    <row r="103" spans="1:7" x14ac:dyDescent="0.25">
      <c r="A103" s="151">
        <v>2020</v>
      </c>
      <c r="B103" s="184">
        <v>0.62962962962962965</v>
      </c>
      <c r="C103" s="184">
        <v>0.56100628930817609</v>
      </c>
      <c r="D103" s="184">
        <v>0.36016949152542371</v>
      </c>
      <c r="E103" s="184">
        <v>0.26391752577319588</v>
      </c>
      <c r="F103" s="184">
        <v>0.58372100000000005</v>
      </c>
      <c r="G103" s="184">
        <v>0.44186046511627908</v>
      </c>
    </row>
    <row r="104" spans="1:7" x14ac:dyDescent="0.25">
      <c r="A104" s="180" t="s">
        <v>286</v>
      </c>
      <c r="B104" s="182"/>
      <c r="C104" s="182"/>
      <c r="D104" s="182"/>
      <c r="E104" s="182"/>
      <c r="F104" s="182"/>
      <c r="G104" s="182"/>
    </row>
    <row r="105" spans="1:7" ht="60" x14ac:dyDescent="0.25">
      <c r="A105" s="179"/>
      <c r="B105" s="182" t="s">
        <v>160</v>
      </c>
      <c r="C105" s="182" t="s">
        <v>280</v>
      </c>
      <c r="D105" s="182" t="s">
        <v>162</v>
      </c>
      <c r="E105" s="182" t="s">
        <v>163</v>
      </c>
      <c r="F105" s="182" t="s">
        <v>164</v>
      </c>
      <c r="G105" s="182" t="s">
        <v>278</v>
      </c>
    </row>
    <row r="106" spans="1:7" x14ac:dyDescent="0.25">
      <c r="A106" s="181">
        <v>1989</v>
      </c>
      <c r="B106" s="184">
        <v>0.50549450549450547</v>
      </c>
      <c r="C106" s="184">
        <v>0.39523809523809522</v>
      </c>
      <c r="D106" s="184">
        <v>0.29210526315789476</v>
      </c>
      <c r="E106" s="184">
        <v>0.17096774193548386</v>
      </c>
      <c r="F106" s="184">
        <v>0.45102505694760819</v>
      </c>
      <c r="G106" s="184">
        <v>0.48</v>
      </c>
    </row>
    <row r="107" spans="1:7" x14ac:dyDescent="0.25">
      <c r="A107" s="181">
        <v>1991</v>
      </c>
      <c r="B107" s="184">
        <v>0.57004830917874394</v>
      </c>
      <c r="C107" s="184">
        <v>0.4408817635270541</v>
      </c>
      <c r="D107" s="184">
        <v>0.2953105196451204</v>
      </c>
      <c r="E107" s="184">
        <v>0.15877437325905291</v>
      </c>
      <c r="F107" s="184">
        <v>0.47211155378486058</v>
      </c>
      <c r="G107" s="184">
        <v>0.47474747474747475</v>
      </c>
    </row>
    <row r="108" spans="1:7" x14ac:dyDescent="0.25">
      <c r="A108" s="181">
        <v>1993</v>
      </c>
      <c r="B108" s="184">
        <v>0.51102941176470584</v>
      </c>
      <c r="C108" s="184">
        <v>0.39316239316239315</v>
      </c>
      <c r="D108" s="184">
        <v>0.33641618497109826</v>
      </c>
      <c r="E108" s="184">
        <v>0.18048780487804877</v>
      </c>
      <c r="F108" s="184">
        <v>0.46539792387543255</v>
      </c>
      <c r="G108" s="184">
        <v>0.48514851485148514</v>
      </c>
    </row>
    <row r="109" spans="1:7" x14ac:dyDescent="0.25">
      <c r="A109" s="181">
        <v>1995</v>
      </c>
      <c r="B109" s="184">
        <v>0.50728862973760935</v>
      </c>
      <c r="C109" s="184">
        <v>0.41737649063032367</v>
      </c>
      <c r="D109" s="184">
        <v>0.33292831105710813</v>
      </c>
      <c r="E109" s="184">
        <v>0.16450216450216451</v>
      </c>
      <c r="F109" s="184">
        <v>0.49322033898305084</v>
      </c>
      <c r="G109" s="184">
        <v>0.42391304347826086</v>
      </c>
    </row>
    <row r="110" spans="1:7" x14ac:dyDescent="0.25">
      <c r="A110" s="181">
        <v>1997</v>
      </c>
      <c r="B110" s="184">
        <v>0.50260416666666663</v>
      </c>
      <c r="C110" s="184">
        <v>0.43516873889875668</v>
      </c>
      <c r="D110" s="184">
        <v>0.33116883116883117</v>
      </c>
      <c r="E110" s="184">
        <v>0.1926977687626775</v>
      </c>
      <c r="F110" s="184">
        <v>0.55980861244019142</v>
      </c>
      <c r="G110" s="184">
        <v>0.54285714285714282</v>
      </c>
    </row>
    <row r="111" spans="1:7" x14ac:dyDescent="0.25">
      <c r="A111" s="181">
        <v>1999</v>
      </c>
      <c r="B111" s="184">
        <v>0.54155495978552282</v>
      </c>
      <c r="C111" s="184">
        <v>0.44086021505376344</v>
      </c>
      <c r="D111" s="184">
        <v>0.32835820895522388</v>
      </c>
      <c r="E111" s="184">
        <v>0.22199170124481327</v>
      </c>
      <c r="F111" s="184">
        <v>0.53950953678474112</v>
      </c>
      <c r="G111" s="184">
        <v>0.57258064516129037</v>
      </c>
    </row>
    <row r="112" spans="1:7" x14ac:dyDescent="0.25">
      <c r="A112" s="181">
        <v>2001</v>
      </c>
      <c r="B112" s="184">
        <v>0.53409090909090906</v>
      </c>
      <c r="C112" s="184">
        <v>0.50068027210884358</v>
      </c>
      <c r="D112" s="184">
        <v>0.33879781420765026</v>
      </c>
      <c r="E112" s="184">
        <v>0.25283018867924528</v>
      </c>
      <c r="F112" s="184">
        <v>0.56896551724137934</v>
      </c>
      <c r="G112" s="184">
        <v>0.54861111111111116</v>
      </c>
    </row>
    <row r="113" spans="1:7" x14ac:dyDescent="0.25">
      <c r="A113" s="181">
        <v>2003</v>
      </c>
      <c r="B113" s="184">
        <v>0.55198019801980203</v>
      </c>
      <c r="C113" s="184">
        <v>0.53439803439803435</v>
      </c>
      <c r="D113" s="184">
        <v>0.36470588235294116</v>
      </c>
      <c r="E113" s="184">
        <v>0.23558484349258649</v>
      </c>
      <c r="F113" s="184">
        <v>0.57378984651711928</v>
      </c>
      <c r="G113" s="184">
        <v>0.60526315789473684</v>
      </c>
    </row>
    <row r="114" spans="1:7" x14ac:dyDescent="0.25">
      <c r="A114" s="181">
        <v>2005</v>
      </c>
      <c r="B114" s="184">
        <v>0.54081632653061229</v>
      </c>
      <c r="C114" s="184">
        <v>0.54445664105378699</v>
      </c>
      <c r="D114" s="184">
        <v>0.36495535714285715</v>
      </c>
      <c r="E114" s="184">
        <v>0.25608011444921314</v>
      </c>
      <c r="F114" s="184">
        <v>0.6267029972752044</v>
      </c>
      <c r="G114" s="184">
        <v>0.63432835820895528</v>
      </c>
    </row>
    <row r="115" spans="1:7" x14ac:dyDescent="0.25">
      <c r="A115" s="181">
        <v>2007</v>
      </c>
      <c r="B115" s="184">
        <v>0.59315589353612164</v>
      </c>
      <c r="C115" s="184">
        <v>0.57064220183486236</v>
      </c>
      <c r="D115" s="184">
        <v>0.39916405433646812</v>
      </c>
      <c r="E115" s="184">
        <v>0.27476882430647293</v>
      </c>
      <c r="F115" s="184">
        <v>0.65517241379310343</v>
      </c>
      <c r="G115" s="184">
        <v>0.68468468468468469</v>
      </c>
    </row>
    <row r="116" spans="1:7" x14ac:dyDescent="0.25">
      <c r="A116" s="181">
        <v>2008</v>
      </c>
      <c r="B116" s="184">
        <v>0.57117117117117122</v>
      </c>
      <c r="C116" s="184">
        <v>0.57747671464860284</v>
      </c>
      <c r="D116" s="184">
        <v>0.41012909632571998</v>
      </c>
      <c r="E116" s="184">
        <v>0.26328502415458938</v>
      </c>
      <c r="F116" s="184">
        <v>0.66702127659574473</v>
      </c>
      <c r="G116" s="184">
        <v>0.73728813559322037</v>
      </c>
    </row>
    <row r="117" spans="1:7" x14ac:dyDescent="0.25">
      <c r="A117" s="181">
        <v>2009</v>
      </c>
      <c r="B117" s="184">
        <v>0.58347676419965577</v>
      </c>
      <c r="C117" s="184">
        <v>0.59545836837678723</v>
      </c>
      <c r="D117" s="184">
        <v>0.39157894736842103</v>
      </c>
      <c r="E117" s="184">
        <v>0.31826568265682659</v>
      </c>
      <c r="F117" s="184">
        <v>0.68494516450648057</v>
      </c>
      <c r="G117" s="184">
        <v>0.7321428571428571</v>
      </c>
    </row>
    <row r="118" spans="1:7" x14ac:dyDescent="0.25">
      <c r="A118" s="181">
        <v>2010</v>
      </c>
      <c r="B118" s="184">
        <v>0.58540630182421227</v>
      </c>
      <c r="C118" s="184">
        <v>0.60548885077186965</v>
      </c>
      <c r="D118" s="184">
        <v>0.41675392670157069</v>
      </c>
      <c r="E118" s="184">
        <v>0.30828351836037576</v>
      </c>
      <c r="F118" s="184">
        <v>0.67460317460317465</v>
      </c>
      <c r="G118" s="184">
        <v>0.70588235294117652</v>
      </c>
    </row>
    <row r="119" spans="1:7" x14ac:dyDescent="0.25">
      <c r="A119" s="181">
        <v>2011</v>
      </c>
      <c r="B119" s="184">
        <v>0.58662092624356776</v>
      </c>
      <c r="C119" s="184">
        <v>0.6082725060827251</v>
      </c>
      <c r="D119" s="184">
        <v>0.43297872340425531</v>
      </c>
      <c r="E119" s="184">
        <v>0.29937444146559428</v>
      </c>
      <c r="F119" s="184">
        <v>0.67419038272816489</v>
      </c>
      <c r="G119" s="184">
        <v>0.6292134831460674</v>
      </c>
    </row>
    <row r="120" spans="1:7" x14ac:dyDescent="0.25">
      <c r="A120" s="181">
        <v>2012</v>
      </c>
      <c r="B120" s="184">
        <v>0.60175438596491226</v>
      </c>
      <c r="C120" s="184">
        <v>0.62186978297161932</v>
      </c>
      <c r="D120" s="184">
        <v>0.43400447427293065</v>
      </c>
      <c r="E120" s="184">
        <v>0.31960784313725488</v>
      </c>
      <c r="F120" s="184">
        <v>0.65970149253731347</v>
      </c>
      <c r="G120" s="184">
        <v>0.6292134831460674</v>
      </c>
    </row>
    <row r="121" spans="1:7" x14ac:dyDescent="0.25">
      <c r="A121" s="181">
        <v>2013</v>
      </c>
      <c r="B121" s="184">
        <v>0.61278863232682057</v>
      </c>
      <c r="C121" s="184">
        <v>0.61212121212121207</v>
      </c>
      <c r="D121" s="184">
        <v>0.43645320197044335</v>
      </c>
      <c r="E121" s="184">
        <v>0.28683914510686165</v>
      </c>
      <c r="F121" s="184">
        <v>0.67430278884462147</v>
      </c>
      <c r="G121" s="184">
        <v>0.65333333333333332</v>
      </c>
    </row>
    <row r="122" spans="1:7" x14ac:dyDescent="0.25">
      <c r="A122" s="181">
        <v>2014</v>
      </c>
      <c r="B122" s="184">
        <v>0.61964285714285716</v>
      </c>
      <c r="C122" s="184">
        <v>0.61334344200151625</v>
      </c>
      <c r="D122" s="184">
        <v>0.43798449612403101</v>
      </c>
      <c r="E122" s="184">
        <v>0.2924107142857143</v>
      </c>
      <c r="F122" s="184">
        <v>0.67266949152542377</v>
      </c>
      <c r="G122" s="184">
        <v>0.67105263157894735</v>
      </c>
    </row>
    <row r="123" spans="1:7" x14ac:dyDescent="0.25">
      <c r="A123" s="181">
        <v>2015</v>
      </c>
      <c r="B123" s="184">
        <v>0.62134251290877796</v>
      </c>
      <c r="C123" s="184">
        <v>0.61732851985559567</v>
      </c>
      <c r="D123" s="184">
        <v>0.40273972602739727</v>
      </c>
      <c r="E123" s="184">
        <v>0.29385964912280704</v>
      </c>
      <c r="F123" s="184">
        <v>0.68327067669172936</v>
      </c>
      <c r="G123" s="184">
        <v>0.64197530864197527</v>
      </c>
    </row>
    <row r="124" spans="1:7" x14ac:dyDescent="0.25">
      <c r="A124" s="181">
        <v>2016</v>
      </c>
      <c r="B124" s="184">
        <v>0.63620071684587809</v>
      </c>
      <c r="C124" s="184">
        <v>0.62491627595445409</v>
      </c>
      <c r="D124" s="184">
        <v>0.43100511073253833</v>
      </c>
      <c r="E124" s="184">
        <v>0.2857142857142857</v>
      </c>
      <c r="F124" s="184">
        <v>0.68223443223443225</v>
      </c>
      <c r="G124" s="184">
        <v>0.6428571428571429</v>
      </c>
    </row>
    <row r="125" spans="1:7" x14ac:dyDescent="0.25">
      <c r="A125" s="181">
        <v>2017</v>
      </c>
      <c r="B125" s="184">
        <v>0.60432766615146827</v>
      </c>
      <c r="C125" s="184">
        <v>0.63942307692307687</v>
      </c>
      <c r="D125" s="184">
        <v>0.4304857621440536</v>
      </c>
      <c r="E125" s="184">
        <v>0.30073349633251834</v>
      </c>
      <c r="F125" s="184">
        <v>0.69244604316546765</v>
      </c>
      <c r="G125" s="184">
        <v>0.64473684210526316</v>
      </c>
    </row>
    <row r="126" spans="1:7" x14ac:dyDescent="0.25">
      <c r="A126" s="181">
        <v>2018</v>
      </c>
      <c r="B126" s="184">
        <v>0.58997050147492625</v>
      </c>
      <c r="C126" s="184">
        <v>0.64879198585739539</v>
      </c>
      <c r="D126" s="184">
        <v>0.4345594525235244</v>
      </c>
      <c r="E126" s="184">
        <v>0.33005299015897049</v>
      </c>
      <c r="F126" s="184">
        <v>0.69184549356223179</v>
      </c>
      <c r="G126" s="184">
        <v>0.68918918918918914</v>
      </c>
    </row>
    <row r="127" spans="1:7" x14ac:dyDescent="0.25">
      <c r="A127" s="181">
        <v>2019</v>
      </c>
      <c r="B127" s="184">
        <v>0.6</v>
      </c>
      <c r="C127" s="184">
        <v>0.63621169916434539</v>
      </c>
      <c r="D127" s="184">
        <v>0.43276108726752505</v>
      </c>
      <c r="E127" s="184">
        <v>0.3260162601626016</v>
      </c>
      <c r="F127" s="184">
        <v>0.68760195758564435</v>
      </c>
      <c r="G127" s="184">
        <v>0.70833333333333337</v>
      </c>
    </row>
    <row r="128" spans="1:7" x14ac:dyDescent="0.25">
      <c r="A128" s="151">
        <v>2020</v>
      </c>
      <c r="B128" s="184">
        <v>0.60545193687230991</v>
      </c>
      <c r="C128" s="184">
        <v>0.64512654819601511</v>
      </c>
      <c r="D128" s="184">
        <v>0.44662309368191722</v>
      </c>
      <c r="E128" s="184">
        <v>0.31178707224334601</v>
      </c>
      <c r="F128" s="184">
        <v>0.696488</v>
      </c>
      <c r="G128" s="184">
        <v>0.6404494382022472</v>
      </c>
    </row>
    <row r="129" spans="1:7" x14ac:dyDescent="0.25">
      <c r="A129" s="180" t="s">
        <v>287</v>
      </c>
      <c r="B129" s="179"/>
      <c r="C129" s="179"/>
      <c r="D129" s="179"/>
      <c r="E129" s="179"/>
      <c r="F129" s="179"/>
      <c r="G129" s="179"/>
    </row>
    <row r="130" spans="1:7" ht="60" x14ac:dyDescent="0.25">
      <c r="A130" s="179"/>
      <c r="B130" s="182" t="s">
        <v>160</v>
      </c>
      <c r="C130" s="182" t="s">
        <v>280</v>
      </c>
      <c r="D130" s="182" t="s">
        <v>162</v>
      </c>
      <c r="E130" s="182" t="s">
        <v>163</v>
      </c>
      <c r="F130" s="182" t="s">
        <v>164</v>
      </c>
      <c r="G130" s="182" t="s">
        <v>278</v>
      </c>
    </row>
    <row r="131" spans="1:7" x14ac:dyDescent="0.25">
      <c r="A131" s="181">
        <v>1989</v>
      </c>
      <c r="B131" s="184">
        <v>0.33887043189368771</v>
      </c>
      <c r="C131" s="184">
        <v>0.28418549346016647</v>
      </c>
      <c r="D131" s="184">
        <v>0.10923535253227408</v>
      </c>
      <c r="E131" s="184">
        <v>0.12066905615292713</v>
      </c>
      <c r="F131" s="184">
        <v>0.26315789473684209</v>
      </c>
      <c r="G131" s="184">
        <v>0.1398176291793313</v>
      </c>
    </row>
    <row r="132" spans="1:7" x14ac:dyDescent="0.25">
      <c r="A132" s="181">
        <v>1991</v>
      </c>
      <c r="B132" s="184">
        <v>0.33983286908077992</v>
      </c>
      <c r="C132" s="184">
        <v>0.26880530973451328</v>
      </c>
      <c r="D132" s="184">
        <v>0.12486883525708289</v>
      </c>
      <c r="E132" s="184">
        <v>0.12562562562562563</v>
      </c>
      <c r="F132" s="184">
        <v>0.28478964401294499</v>
      </c>
      <c r="G132" s="184">
        <v>0.21029082774049218</v>
      </c>
    </row>
    <row r="133" spans="1:7" x14ac:dyDescent="0.25">
      <c r="A133" s="181">
        <v>1993</v>
      </c>
      <c r="B133" s="184">
        <v>0.35327635327635326</v>
      </c>
      <c r="C133" s="184">
        <v>0.31027027027027027</v>
      </c>
      <c r="D133" s="184">
        <v>0.1544256120527307</v>
      </c>
      <c r="E133" s="184">
        <v>0.14333333333333334</v>
      </c>
      <c r="F133" s="184">
        <v>0.33711048158640228</v>
      </c>
      <c r="G133" s="184">
        <v>0.23700623700623702</v>
      </c>
    </row>
    <row r="134" spans="1:7" x14ac:dyDescent="0.25">
      <c r="A134" s="181">
        <v>1995</v>
      </c>
      <c r="B134" s="184">
        <v>0.36144578313253012</v>
      </c>
      <c r="C134" s="184">
        <v>0.31458333333333333</v>
      </c>
      <c r="D134" s="184">
        <v>0.18965517241379309</v>
      </c>
      <c r="E134" s="184">
        <v>0.15410628019323672</v>
      </c>
      <c r="F134" s="184">
        <v>0.33957219251336901</v>
      </c>
      <c r="G134" s="184">
        <v>0.25663716814159293</v>
      </c>
    </row>
    <row r="135" spans="1:7" x14ac:dyDescent="0.25">
      <c r="A135" s="181">
        <v>1997</v>
      </c>
      <c r="B135" s="184">
        <v>0.40166204986149584</v>
      </c>
      <c r="C135" s="184">
        <v>0.34890656063618292</v>
      </c>
      <c r="D135" s="184">
        <v>0.20572916666666666</v>
      </c>
      <c r="E135" s="184">
        <v>0.1638779527559055</v>
      </c>
      <c r="F135" s="184">
        <v>0.34360189573459715</v>
      </c>
      <c r="G135" s="184">
        <v>0.2896174863387978</v>
      </c>
    </row>
    <row r="136" spans="1:7" x14ac:dyDescent="0.25">
      <c r="A136" s="181">
        <v>1999</v>
      </c>
      <c r="B136" s="184">
        <v>0.44072164948453607</v>
      </c>
      <c r="C136" s="184">
        <v>0.36184857423795475</v>
      </c>
      <c r="D136" s="184">
        <v>0.21708185053380782</v>
      </c>
      <c r="E136" s="184">
        <v>0.16296697347049269</v>
      </c>
      <c r="F136" s="184">
        <v>0.38554216867469882</v>
      </c>
      <c r="G136" s="184">
        <v>0.31700680272108844</v>
      </c>
    </row>
    <row r="137" spans="1:7" x14ac:dyDescent="0.25">
      <c r="A137" s="181">
        <v>2001</v>
      </c>
      <c r="B137" s="184">
        <v>0.44527363184079605</v>
      </c>
      <c r="C137" s="184">
        <v>0.3810916179337232</v>
      </c>
      <c r="D137" s="184">
        <v>0.24829931972789115</v>
      </c>
      <c r="E137" s="184">
        <v>0.17367256637168141</v>
      </c>
      <c r="F137" s="184">
        <v>0.43099273607748184</v>
      </c>
      <c r="G137" s="184">
        <v>0.32147395171537485</v>
      </c>
    </row>
    <row r="138" spans="1:7" x14ac:dyDescent="0.25">
      <c r="A138" s="181">
        <v>2003</v>
      </c>
      <c r="B138" s="184">
        <v>0.47674418604651164</v>
      </c>
      <c r="C138" s="184">
        <v>0.39288969917958066</v>
      </c>
      <c r="D138" s="184">
        <v>0.24335378323108384</v>
      </c>
      <c r="E138" s="184">
        <v>0.17754424778761063</v>
      </c>
      <c r="F138" s="184">
        <v>0.46386946386946387</v>
      </c>
      <c r="G138" s="184">
        <v>0.32387706855791965</v>
      </c>
    </row>
    <row r="139" spans="1:7" x14ac:dyDescent="0.25">
      <c r="A139" s="181">
        <v>2005</v>
      </c>
      <c r="B139" s="184">
        <v>0.48109243697478993</v>
      </c>
      <c r="C139" s="184">
        <v>0.41039925719591458</v>
      </c>
      <c r="D139" s="184">
        <v>0.25668449197860965</v>
      </c>
      <c r="E139" s="184">
        <v>0.18760469011725292</v>
      </c>
      <c r="F139" s="184">
        <v>0.51394422310756971</v>
      </c>
      <c r="G139" s="184">
        <v>0.35174953959484345</v>
      </c>
    </row>
    <row r="140" spans="1:7" x14ac:dyDescent="0.25">
      <c r="A140" s="181">
        <v>2007</v>
      </c>
      <c r="B140" s="184">
        <v>0.51509433962264151</v>
      </c>
      <c r="C140" s="184">
        <v>0.43357271095152605</v>
      </c>
      <c r="D140" s="184">
        <v>0.28236607142857145</v>
      </c>
      <c r="E140" s="184">
        <v>0.20408163265306123</v>
      </c>
      <c r="F140" s="184">
        <v>0.58428805237315873</v>
      </c>
      <c r="G140" s="184">
        <v>0.37728937728937728</v>
      </c>
    </row>
    <row r="141" spans="1:7" x14ac:dyDescent="0.25">
      <c r="A141" s="181">
        <v>2008</v>
      </c>
      <c r="B141" s="184">
        <v>0.5186991869918699</v>
      </c>
      <c r="C141" s="184">
        <v>0.43187889581478184</v>
      </c>
      <c r="D141" s="184">
        <v>0.28396436525612473</v>
      </c>
      <c r="E141" s="184">
        <v>0.23055809698078683</v>
      </c>
      <c r="F141" s="184">
        <v>0.56237623762376243</v>
      </c>
      <c r="G141" s="184">
        <v>0.39324817518248173</v>
      </c>
    </row>
    <row r="142" spans="1:7" x14ac:dyDescent="0.25">
      <c r="A142" s="181">
        <v>2009</v>
      </c>
      <c r="B142" s="184">
        <v>0.5264847512038523</v>
      </c>
      <c r="C142" s="184">
        <v>0.44841592201462227</v>
      </c>
      <c r="D142" s="184">
        <v>0.30558276199804113</v>
      </c>
      <c r="E142" s="184">
        <v>0.22963951935914553</v>
      </c>
      <c r="F142" s="184">
        <v>0.59312839059674505</v>
      </c>
      <c r="G142" s="184">
        <v>0.39659803043867503</v>
      </c>
    </row>
    <row r="143" spans="1:7" x14ac:dyDescent="0.25">
      <c r="A143" s="181">
        <v>2010</v>
      </c>
      <c r="B143" s="184">
        <v>0.53343949044585992</v>
      </c>
      <c r="C143" s="184">
        <v>0.45200984413453649</v>
      </c>
      <c r="D143" s="184">
        <v>0.31414634146341464</v>
      </c>
      <c r="E143" s="184">
        <v>0.23393091386095322</v>
      </c>
      <c r="F143" s="184">
        <v>0.57170542635658916</v>
      </c>
      <c r="G143" s="184">
        <v>0.39642184557438792</v>
      </c>
    </row>
    <row r="144" spans="1:7" x14ac:dyDescent="0.25">
      <c r="A144" s="181">
        <v>2011</v>
      </c>
      <c r="B144" s="184">
        <v>0.55671641791044779</v>
      </c>
      <c r="C144" s="184">
        <v>0.44540727902946275</v>
      </c>
      <c r="D144" s="184">
        <v>0.31818181818181818</v>
      </c>
      <c r="E144" s="184">
        <v>0.2381584772023019</v>
      </c>
      <c r="F144" s="184">
        <v>0.56917688266199651</v>
      </c>
      <c r="G144" s="184">
        <v>0.39962997224791857</v>
      </c>
    </row>
    <row r="145" spans="1:7" x14ac:dyDescent="0.25">
      <c r="A145" s="181">
        <v>2012</v>
      </c>
      <c r="B145" s="184">
        <v>0.56240601503759402</v>
      </c>
      <c r="C145" s="184">
        <v>0.45901639344262296</v>
      </c>
      <c r="D145" s="184">
        <v>0.32848837209302323</v>
      </c>
      <c r="E145" s="184">
        <v>0.23943661971830985</v>
      </c>
      <c r="F145" s="184">
        <v>0.58108108108108103</v>
      </c>
      <c r="G145" s="184">
        <v>0.40240518038852913</v>
      </c>
    </row>
    <row r="146" spans="1:7" x14ac:dyDescent="0.25">
      <c r="A146" s="181">
        <v>2013</v>
      </c>
      <c r="B146" s="184">
        <v>0.55622188905547232</v>
      </c>
      <c r="C146" s="184">
        <v>0.47110332749562173</v>
      </c>
      <c r="D146" s="184">
        <v>0.32686711930164891</v>
      </c>
      <c r="E146" s="184">
        <v>0.25831202046035806</v>
      </c>
      <c r="F146" s="184">
        <v>0.60655737704918034</v>
      </c>
      <c r="G146" s="184">
        <v>0.41111111111111109</v>
      </c>
    </row>
    <row r="147" spans="1:7" x14ac:dyDescent="0.25">
      <c r="A147" s="181">
        <v>2014</v>
      </c>
      <c r="B147" s="184">
        <v>0.54798761609907121</v>
      </c>
      <c r="C147" s="184">
        <v>0.47992351816443596</v>
      </c>
      <c r="D147" s="184">
        <v>0.34215500945179583</v>
      </c>
      <c r="E147" s="184">
        <v>0.27152317880794702</v>
      </c>
      <c r="F147" s="184">
        <v>0.59933222036727885</v>
      </c>
      <c r="G147" s="184">
        <v>0.41291585127201563</v>
      </c>
    </row>
    <row r="148" spans="1:7" x14ac:dyDescent="0.25">
      <c r="A148" s="181">
        <v>2015</v>
      </c>
      <c r="B148" s="184">
        <v>0.5658093797276853</v>
      </c>
      <c r="C148" s="184">
        <v>0.48173076923076924</v>
      </c>
      <c r="D148" s="184">
        <v>0.35148936170212763</v>
      </c>
      <c r="E148" s="184">
        <v>0.27214377406931967</v>
      </c>
      <c r="F148" s="184">
        <v>0.62388591800356508</v>
      </c>
      <c r="G148" s="184">
        <v>0.43130227001194743</v>
      </c>
    </row>
    <row r="149" spans="1:7" x14ac:dyDescent="0.25">
      <c r="A149" s="181">
        <v>2016</v>
      </c>
      <c r="B149" s="184">
        <v>0.57164634146341464</v>
      </c>
      <c r="C149" s="184">
        <v>0.48074921956295524</v>
      </c>
      <c r="D149" s="184">
        <v>0.34097158570119157</v>
      </c>
      <c r="E149" s="184">
        <v>0.27426875794828315</v>
      </c>
      <c r="F149" s="184">
        <v>0.61599999999999999</v>
      </c>
      <c r="G149" s="184">
        <v>0.44083526682134572</v>
      </c>
    </row>
    <row r="150" spans="1:7" x14ac:dyDescent="0.25">
      <c r="A150" s="181">
        <v>2017</v>
      </c>
      <c r="B150" s="184">
        <v>0.58711566617862376</v>
      </c>
      <c r="C150" s="184">
        <v>0.4950199203187251</v>
      </c>
      <c r="D150" s="184">
        <v>0.36310025273799496</v>
      </c>
      <c r="E150" s="184">
        <v>0.27775377969762421</v>
      </c>
      <c r="F150" s="184">
        <v>0.61002178649237471</v>
      </c>
      <c r="G150" s="184">
        <v>0.44522968197879859</v>
      </c>
    </row>
    <row r="151" spans="1:7" x14ac:dyDescent="0.25">
      <c r="A151" s="181">
        <v>2018</v>
      </c>
      <c r="B151" s="184">
        <v>0.59727891156462587</v>
      </c>
      <c r="C151" s="184">
        <v>0.49546827794561932</v>
      </c>
      <c r="D151" s="184">
        <v>0.36244541484716158</v>
      </c>
      <c r="E151" s="184">
        <v>0.27694929697486154</v>
      </c>
      <c r="F151" s="184">
        <v>0.61122661122661126</v>
      </c>
      <c r="G151" s="184">
        <v>0.45147679324894513</v>
      </c>
    </row>
    <row r="152" spans="1:7" x14ac:dyDescent="0.25">
      <c r="A152" s="181">
        <v>2019</v>
      </c>
      <c r="B152" s="184">
        <v>0.6061007957559682</v>
      </c>
      <c r="C152" s="184">
        <v>0.50157397691500527</v>
      </c>
      <c r="D152" s="184">
        <v>0.36595744680851061</v>
      </c>
      <c r="E152" s="184">
        <v>0.26939655172413796</v>
      </c>
      <c r="F152" s="184">
        <v>0.63829787234042556</v>
      </c>
      <c r="G152" s="184">
        <v>0.45140388768898487</v>
      </c>
    </row>
    <row r="153" spans="1:7" x14ac:dyDescent="0.25">
      <c r="A153" s="181">
        <v>2020</v>
      </c>
      <c r="B153" s="184">
        <v>0.61354581673306774</v>
      </c>
      <c r="C153" s="184">
        <v>0.53692946058091284</v>
      </c>
      <c r="D153" s="184">
        <v>0.39154929577464787</v>
      </c>
      <c r="E153" s="184">
        <v>0.28548580567772891</v>
      </c>
      <c r="F153" s="184">
        <v>0.59937073938122709</v>
      </c>
      <c r="G153" s="184">
        <v>0.47509225092250923</v>
      </c>
    </row>
  </sheetData>
  <hyperlinks>
    <hyperlink ref="I22" location="Innhold!A1" display="Innhold" xr:uid="{FF4A6FBD-55B5-4C12-9DBD-56274BFEE045}"/>
    <hyperlink ref="K5" r:id="rId1" xr:uid="{29EEEA39-2B69-4107-BD4A-962B3F3F1485}"/>
  </hyperlinks>
  <pageMargins left="0.7" right="0.7" top="0.75" bottom="0.75" header="0.3" footer="0.3"/>
  <pageSetup paperSize="9" orientation="portrait"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B844-E6B0-4676-A325-A4833BBA5F38}">
  <sheetPr codeName="Ark18"/>
  <dimension ref="A1:I56"/>
  <sheetViews>
    <sheetView zoomScale="82" zoomScaleNormal="82" workbookViewId="0">
      <selection activeCell="B1" sqref="B1"/>
    </sheetView>
  </sheetViews>
  <sheetFormatPr baseColWidth="10" defaultColWidth="10.85546875" defaultRowHeight="15" x14ac:dyDescent="0.25"/>
  <cols>
    <col min="1" max="3" width="10.85546875" style="151"/>
    <col min="4" max="4" width="15.85546875" style="151" customWidth="1"/>
    <col min="5" max="7" width="10.85546875" style="151"/>
    <col min="8" max="8" width="12.42578125" style="151" customWidth="1"/>
    <col min="9" max="16384" width="10.85546875" style="151"/>
  </cols>
  <sheetData>
    <row r="1" spans="1:9" x14ac:dyDescent="0.25">
      <c r="A1" s="154" t="s">
        <v>288</v>
      </c>
      <c r="B1" s="154" t="s">
        <v>289</v>
      </c>
    </row>
    <row r="2" spans="1:9" x14ac:dyDescent="0.25">
      <c r="A2" s="154" t="s">
        <v>290</v>
      </c>
      <c r="B2" s="154"/>
    </row>
    <row r="5" spans="1:9" ht="45" x14ac:dyDescent="0.25">
      <c r="A5" s="195" t="s">
        <v>291</v>
      </c>
      <c r="B5" s="195" t="s">
        <v>5</v>
      </c>
      <c r="C5" s="195" t="s">
        <v>292</v>
      </c>
      <c r="D5" s="195" t="s">
        <v>65</v>
      </c>
      <c r="E5" s="195" t="s">
        <v>293</v>
      </c>
      <c r="F5" s="195" t="s">
        <v>413</v>
      </c>
      <c r="H5" s="151" t="s">
        <v>397</v>
      </c>
    </row>
    <row r="6" spans="1:9" x14ac:dyDescent="0.25">
      <c r="A6" s="151" t="s">
        <v>294</v>
      </c>
      <c r="B6" s="151">
        <v>58.3</v>
      </c>
      <c r="C6" s="151">
        <v>64.099999999999994</v>
      </c>
      <c r="D6" s="151">
        <v>50.8</v>
      </c>
      <c r="E6" s="151">
        <v>53.4</v>
      </c>
      <c r="F6" s="151" t="s">
        <v>295</v>
      </c>
      <c r="H6" s="151" t="s">
        <v>207</v>
      </c>
      <c r="I6" s="25" t="s">
        <v>398</v>
      </c>
    </row>
    <row r="7" spans="1:9" x14ac:dyDescent="0.25">
      <c r="A7" s="151" t="s">
        <v>296</v>
      </c>
      <c r="B7" s="151">
        <v>54.1</v>
      </c>
      <c r="C7" s="151">
        <v>34.799999999999997</v>
      </c>
      <c r="D7" s="151">
        <v>44.2</v>
      </c>
      <c r="E7" s="151">
        <v>44.3</v>
      </c>
      <c r="F7" s="151" t="s">
        <v>297</v>
      </c>
    </row>
    <row r="8" spans="1:9" x14ac:dyDescent="0.25">
      <c r="A8" s="151" t="s">
        <v>298</v>
      </c>
      <c r="B8" s="151">
        <v>41.5</v>
      </c>
      <c r="C8" s="151">
        <v>55.5</v>
      </c>
      <c r="D8" s="151">
        <v>53.9</v>
      </c>
      <c r="E8" s="151">
        <v>52.2</v>
      </c>
      <c r="F8" s="151" t="s">
        <v>299</v>
      </c>
    </row>
    <row r="9" spans="1:9" x14ac:dyDescent="0.25">
      <c r="A9" s="151" t="s">
        <v>300</v>
      </c>
      <c r="B9" s="151">
        <v>40</v>
      </c>
      <c r="C9" s="151">
        <v>61.3</v>
      </c>
      <c r="D9" s="151">
        <v>50</v>
      </c>
      <c r="E9" s="151">
        <v>51.4</v>
      </c>
      <c r="F9" s="151" t="s">
        <v>301</v>
      </c>
    </row>
    <row r="10" spans="1:9" x14ac:dyDescent="0.25">
      <c r="A10" s="151" t="s">
        <v>302</v>
      </c>
      <c r="B10" s="151">
        <v>38.200000000000003</v>
      </c>
      <c r="C10" s="151">
        <v>48.8</v>
      </c>
      <c r="D10" s="151">
        <v>43.1</v>
      </c>
      <c r="E10" s="151">
        <v>44.7</v>
      </c>
      <c r="F10" s="151" t="s">
        <v>303</v>
      </c>
    </row>
    <row r="11" spans="1:9" x14ac:dyDescent="0.25">
      <c r="A11" s="151" t="s">
        <v>304</v>
      </c>
      <c r="B11" s="151">
        <v>36.799999999999997</v>
      </c>
      <c r="C11" s="151">
        <v>51.9</v>
      </c>
      <c r="D11" s="151">
        <v>45.5</v>
      </c>
      <c r="E11" s="151">
        <v>44.9</v>
      </c>
      <c r="F11" s="151" t="s">
        <v>305</v>
      </c>
    </row>
    <row r="12" spans="1:9" x14ac:dyDescent="0.25">
      <c r="A12" s="151" t="s">
        <v>306</v>
      </c>
      <c r="B12" s="151">
        <v>36</v>
      </c>
      <c r="C12" s="151">
        <v>57.8</v>
      </c>
      <c r="D12" s="151">
        <v>52.4</v>
      </c>
      <c r="E12" s="151">
        <v>47.4</v>
      </c>
      <c r="F12" s="151" t="s">
        <v>307</v>
      </c>
    </row>
    <row r="13" spans="1:9" x14ac:dyDescent="0.25">
      <c r="A13" s="151" t="s">
        <v>308</v>
      </c>
      <c r="B13" s="151">
        <v>35.799999999999997</v>
      </c>
      <c r="C13" s="151">
        <v>45.1</v>
      </c>
      <c r="D13" s="151">
        <v>53.1</v>
      </c>
      <c r="E13" s="151">
        <v>46.4</v>
      </c>
      <c r="F13" s="151" t="s">
        <v>309</v>
      </c>
    </row>
    <row r="14" spans="1:9" x14ac:dyDescent="0.25">
      <c r="A14" s="151" t="s">
        <v>310</v>
      </c>
      <c r="B14" s="151">
        <v>35.700000000000003</v>
      </c>
      <c r="C14" s="151">
        <v>48.9</v>
      </c>
      <c r="D14" s="151">
        <v>49.4</v>
      </c>
      <c r="E14" s="151">
        <v>46.7</v>
      </c>
      <c r="F14" s="151" t="s">
        <v>311</v>
      </c>
    </row>
    <row r="15" spans="1:9" x14ac:dyDescent="0.25">
      <c r="A15" s="151" t="s">
        <v>312</v>
      </c>
      <c r="B15" s="151">
        <v>35.6</v>
      </c>
      <c r="C15" s="151">
        <v>54.2</v>
      </c>
      <c r="D15" s="151">
        <v>49.4</v>
      </c>
      <c r="E15" s="151">
        <v>48.4</v>
      </c>
      <c r="F15" s="151" t="s">
        <v>313</v>
      </c>
    </row>
    <row r="16" spans="1:9" x14ac:dyDescent="0.25">
      <c r="A16" s="151" t="s">
        <v>183</v>
      </c>
      <c r="B16" s="151">
        <v>34.700000000000003</v>
      </c>
      <c r="C16" s="151">
        <v>42.8</v>
      </c>
      <c r="D16" s="151">
        <v>46.2</v>
      </c>
      <c r="E16" s="151">
        <v>39.200000000000003</v>
      </c>
      <c r="F16" s="151" t="s">
        <v>314</v>
      </c>
    </row>
    <row r="17" spans="1:6" x14ac:dyDescent="0.25">
      <c r="A17" s="151" t="s">
        <v>315</v>
      </c>
      <c r="B17" s="151">
        <v>32.799999999999997</v>
      </c>
      <c r="C17" s="151">
        <v>63.8</v>
      </c>
      <c r="D17" s="151">
        <v>44.8</v>
      </c>
      <c r="E17" s="151">
        <v>49.9</v>
      </c>
      <c r="F17" s="151" t="s">
        <v>316</v>
      </c>
    </row>
    <row r="18" spans="1:6" x14ac:dyDescent="0.25">
      <c r="A18" s="151" t="s">
        <v>189</v>
      </c>
      <c r="B18" s="151">
        <v>30.9</v>
      </c>
      <c r="C18" s="151">
        <v>51.3</v>
      </c>
      <c r="D18" s="151">
        <v>42.5</v>
      </c>
      <c r="E18" s="151">
        <v>40.5</v>
      </c>
      <c r="F18" s="151" t="s">
        <v>317</v>
      </c>
    </row>
    <row r="19" spans="1:6" x14ac:dyDescent="0.25">
      <c r="A19" s="151" t="s">
        <v>318</v>
      </c>
      <c r="B19" s="151">
        <v>30.6</v>
      </c>
      <c r="C19" s="151">
        <v>52.5</v>
      </c>
      <c r="D19" s="151">
        <v>55</v>
      </c>
      <c r="E19" s="151">
        <v>49.5</v>
      </c>
      <c r="F19" s="151" t="s">
        <v>319</v>
      </c>
    </row>
    <row r="20" spans="1:6" x14ac:dyDescent="0.25">
      <c r="A20" s="151" t="s">
        <v>320</v>
      </c>
      <c r="B20" s="151">
        <v>30.5</v>
      </c>
      <c r="C20" s="151">
        <v>59.2</v>
      </c>
      <c r="D20" s="151">
        <v>38.4</v>
      </c>
      <c r="E20" s="151">
        <v>38.1</v>
      </c>
      <c r="F20" s="151" t="s">
        <v>321</v>
      </c>
    </row>
    <row r="21" spans="1:6" x14ac:dyDescent="0.25">
      <c r="A21" s="151" t="s">
        <v>322</v>
      </c>
      <c r="B21" s="151">
        <v>30</v>
      </c>
      <c r="C21" s="151">
        <v>45.4</v>
      </c>
      <c r="D21" s="151">
        <v>58.4</v>
      </c>
      <c r="E21" s="151">
        <v>56.1</v>
      </c>
      <c r="F21" s="151" t="s">
        <v>323</v>
      </c>
    </row>
    <row r="22" spans="1:6" x14ac:dyDescent="0.25">
      <c r="A22" s="151" t="s">
        <v>324</v>
      </c>
      <c r="B22" s="151">
        <v>29.7</v>
      </c>
      <c r="C22" s="151">
        <v>54.4</v>
      </c>
      <c r="D22" s="151">
        <v>56.8</v>
      </c>
      <c r="E22" s="151">
        <v>54.1</v>
      </c>
      <c r="F22" s="151" t="s">
        <v>325</v>
      </c>
    </row>
    <row r="23" spans="1:6" x14ac:dyDescent="0.25">
      <c r="A23" s="151" t="s">
        <v>326</v>
      </c>
      <c r="B23" s="151">
        <v>29.3</v>
      </c>
      <c r="C23" s="151">
        <v>41.6</v>
      </c>
      <c r="D23" s="151">
        <v>40.1</v>
      </c>
      <c r="E23" s="151">
        <v>37.799999999999997</v>
      </c>
      <c r="F23" s="151" t="s">
        <v>327</v>
      </c>
    </row>
    <row r="24" spans="1:6" x14ac:dyDescent="0.25">
      <c r="A24" s="151" t="s">
        <v>328</v>
      </c>
      <c r="B24" s="151">
        <v>28.7</v>
      </c>
      <c r="C24" s="151">
        <v>36.6</v>
      </c>
      <c r="D24" s="151">
        <v>42.1</v>
      </c>
      <c r="E24" s="151">
        <v>34.799999999999997</v>
      </c>
      <c r="F24" s="151" t="s">
        <v>329</v>
      </c>
    </row>
    <row r="25" spans="1:6" x14ac:dyDescent="0.25">
      <c r="A25" s="151" t="s">
        <v>330</v>
      </c>
      <c r="B25" s="151">
        <v>28.5</v>
      </c>
      <c r="C25" s="151">
        <v>61.1</v>
      </c>
      <c r="D25" s="151">
        <v>49.8</v>
      </c>
      <c r="E25" s="151">
        <v>43.3</v>
      </c>
      <c r="F25" s="151" t="s">
        <v>331</v>
      </c>
    </row>
    <row r="26" spans="1:6" x14ac:dyDescent="0.25">
      <c r="A26" s="151" t="s">
        <v>185</v>
      </c>
      <c r="B26" s="151">
        <v>28</v>
      </c>
      <c r="C26" s="151">
        <v>52.2</v>
      </c>
      <c r="D26" s="151">
        <v>43.7</v>
      </c>
      <c r="E26" s="151">
        <v>35.799999999999997</v>
      </c>
      <c r="F26" s="151" t="s">
        <v>332</v>
      </c>
    </row>
    <row r="27" spans="1:6" x14ac:dyDescent="0.25">
      <c r="A27" s="151" t="s">
        <v>333</v>
      </c>
      <c r="B27" s="151">
        <v>27.7</v>
      </c>
      <c r="C27" s="151">
        <v>33</v>
      </c>
      <c r="D27" s="151">
        <v>34.6</v>
      </c>
      <c r="E27" s="151">
        <v>33</v>
      </c>
      <c r="F27" s="151" t="s">
        <v>334</v>
      </c>
    </row>
    <row r="28" spans="1:6" x14ac:dyDescent="0.25">
      <c r="A28" s="151" t="s">
        <v>335</v>
      </c>
      <c r="B28" s="151">
        <v>26.9</v>
      </c>
      <c r="C28" s="151">
        <v>36</v>
      </c>
      <c r="D28" s="151">
        <v>39.200000000000003</v>
      </c>
      <c r="E28" s="151">
        <v>34.9</v>
      </c>
      <c r="F28" s="151" t="s">
        <v>336</v>
      </c>
    </row>
    <row r="29" spans="1:6" x14ac:dyDescent="0.25">
      <c r="A29" s="151" t="s">
        <v>337</v>
      </c>
      <c r="B29" s="151">
        <v>25.8</v>
      </c>
      <c r="C29" s="151">
        <v>33.200000000000003</v>
      </c>
      <c r="D29" s="151">
        <v>43.3</v>
      </c>
      <c r="E29" s="151">
        <v>37</v>
      </c>
      <c r="F29" s="151" t="s">
        <v>338</v>
      </c>
    </row>
    <row r="30" spans="1:6" x14ac:dyDescent="0.25">
      <c r="A30" s="151" t="s">
        <v>339</v>
      </c>
      <c r="B30" s="151">
        <v>25.3</v>
      </c>
      <c r="C30" s="151">
        <v>44.2</v>
      </c>
      <c r="D30" s="151">
        <v>45.3</v>
      </c>
      <c r="E30" s="151">
        <v>36.299999999999997</v>
      </c>
      <c r="F30" s="151" t="s">
        <v>340</v>
      </c>
    </row>
    <row r="31" spans="1:6" x14ac:dyDescent="0.25">
      <c r="A31" s="151" t="s">
        <v>341</v>
      </c>
      <c r="B31" s="151">
        <v>25.1</v>
      </c>
      <c r="C31" s="151">
        <v>61.4</v>
      </c>
      <c r="D31" s="151">
        <v>47.7</v>
      </c>
      <c r="E31" s="151">
        <v>42.2</v>
      </c>
      <c r="F31" s="151" t="s">
        <v>342</v>
      </c>
    </row>
    <row r="32" spans="1:6" x14ac:dyDescent="0.25">
      <c r="A32" s="151" t="s">
        <v>343</v>
      </c>
      <c r="B32" s="151">
        <v>24.9</v>
      </c>
      <c r="C32" s="151">
        <v>21.9</v>
      </c>
      <c r="D32" s="151">
        <v>35.1</v>
      </c>
      <c r="E32" s="151">
        <v>30.9</v>
      </c>
      <c r="F32" s="151" t="s">
        <v>344</v>
      </c>
    </row>
    <row r="33" spans="1:6" x14ac:dyDescent="0.25">
      <c r="A33" s="151" t="s">
        <v>191</v>
      </c>
      <c r="B33" s="151">
        <v>24.7</v>
      </c>
      <c r="C33" s="151">
        <v>53.4</v>
      </c>
      <c r="D33" s="151">
        <v>45.6</v>
      </c>
      <c r="E33" s="151">
        <v>38.1</v>
      </c>
      <c r="F33" s="151" t="s">
        <v>345</v>
      </c>
    </row>
    <row r="34" spans="1:6" x14ac:dyDescent="0.25">
      <c r="A34" s="154" t="s">
        <v>176</v>
      </c>
      <c r="B34" s="154">
        <v>23.9</v>
      </c>
      <c r="C34" s="154">
        <v>47.1</v>
      </c>
      <c r="D34" s="154">
        <v>48.7</v>
      </c>
      <c r="E34" s="154">
        <v>38.1</v>
      </c>
      <c r="F34" s="154" t="s">
        <v>346</v>
      </c>
    </row>
    <row r="35" spans="1:6" x14ac:dyDescent="0.25">
      <c r="A35" s="151" t="s">
        <v>347</v>
      </c>
      <c r="B35" s="151">
        <v>22.7</v>
      </c>
      <c r="C35" s="151">
        <v>46.3</v>
      </c>
      <c r="D35" s="151">
        <v>41</v>
      </c>
      <c r="E35" s="151">
        <v>32.299999999999997</v>
      </c>
      <c r="F35" s="151" t="s">
        <v>348</v>
      </c>
    </row>
    <row r="36" spans="1:6" x14ac:dyDescent="0.25">
      <c r="A36" s="151" t="s">
        <v>181</v>
      </c>
      <c r="B36" s="151">
        <v>22.2</v>
      </c>
      <c r="C36" s="151">
        <v>52.4</v>
      </c>
      <c r="D36" s="151">
        <v>43.5</v>
      </c>
      <c r="E36" s="151">
        <v>32.6</v>
      </c>
      <c r="F36" s="151" t="s">
        <v>349</v>
      </c>
    </row>
    <row r="37" spans="1:6" x14ac:dyDescent="0.25">
      <c r="A37" s="151" t="s">
        <v>192</v>
      </c>
      <c r="B37" s="151">
        <v>22</v>
      </c>
      <c r="C37" s="151">
        <v>38.200000000000003</v>
      </c>
      <c r="D37" s="151">
        <v>46.1</v>
      </c>
      <c r="E37" s="151">
        <v>38.799999999999997</v>
      </c>
      <c r="F37" s="151" t="s">
        <v>350</v>
      </c>
    </row>
    <row r="38" spans="1:6" x14ac:dyDescent="0.25">
      <c r="A38" s="151" t="s">
        <v>184</v>
      </c>
      <c r="B38" s="151">
        <v>21.5</v>
      </c>
      <c r="C38" s="151">
        <v>47.8</v>
      </c>
      <c r="D38" s="151">
        <v>41.2</v>
      </c>
      <c r="E38" s="151">
        <v>34.299999999999997</v>
      </c>
      <c r="F38" s="151" t="s">
        <v>351</v>
      </c>
    </row>
    <row r="39" spans="1:6" x14ac:dyDescent="0.25">
      <c r="A39" s="151" t="s">
        <v>187</v>
      </c>
      <c r="B39" s="151">
        <v>21.3</v>
      </c>
      <c r="C39" s="151">
        <v>37</v>
      </c>
      <c r="D39" s="151">
        <v>39.9</v>
      </c>
      <c r="E39" s="151">
        <v>28.3</v>
      </c>
      <c r="F39" s="151" t="s">
        <v>352</v>
      </c>
    </row>
    <row r="40" spans="1:6" x14ac:dyDescent="0.25">
      <c r="A40" s="151" t="s">
        <v>353</v>
      </c>
      <c r="B40" s="151">
        <v>21.1</v>
      </c>
      <c r="C40" s="151">
        <v>43.7</v>
      </c>
      <c r="D40" s="151">
        <v>43.2</v>
      </c>
      <c r="E40" s="151">
        <v>33.200000000000003</v>
      </c>
      <c r="F40" s="151" t="s">
        <v>354</v>
      </c>
    </row>
    <row r="41" spans="1:6" x14ac:dyDescent="0.25">
      <c r="A41" s="151" t="s">
        <v>355</v>
      </c>
      <c r="B41" s="151">
        <v>20.9</v>
      </c>
      <c r="C41" s="151">
        <v>43.9</v>
      </c>
      <c r="D41" s="151">
        <v>42.3</v>
      </c>
      <c r="E41" s="151">
        <v>32.799999999999997</v>
      </c>
      <c r="F41" s="151" t="s">
        <v>356</v>
      </c>
    </row>
    <row r="42" spans="1:6" x14ac:dyDescent="0.25">
      <c r="A42" s="151" t="s">
        <v>190</v>
      </c>
      <c r="B42" s="151">
        <v>18.2</v>
      </c>
      <c r="C42" s="151">
        <v>40.799999999999997</v>
      </c>
      <c r="D42" s="151">
        <v>43.2</v>
      </c>
      <c r="E42" s="151">
        <v>26.4</v>
      </c>
      <c r="F42" s="151" t="s">
        <v>357</v>
      </c>
    </row>
    <row r="43" spans="1:6" x14ac:dyDescent="0.25">
      <c r="A43" s="151" t="s">
        <v>358</v>
      </c>
      <c r="B43" s="151">
        <v>17.8</v>
      </c>
      <c r="C43" s="151">
        <v>43.2</v>
      </c>
      <c r="D43" s="151">
        <v>40.1</v>
      </c>
      <c r="E43" s="151">
        <v>30.5</v>
      </c>
      <c r="F43" s="151" t="s">
        <v>359</v>
      </c>
    </row>
    <row r="44" spans="1:6" x14ac:dyDescent="0.25">
      <c r="A44" s="151" t="s">
        <v>360</v>
      </c>
      <c r="B44" s="151">
        <v>17.7</v>
      </c>
      <c r="C44" s="151">
        <v>41</v>
      </c>
      <c r="D44" s="151">
        <v>40.799999999999997</v>
      </c>
      <c r="E44" s="151">
        <v>30.1</v>
      </c>
      <c r="F44" s="151" t="s">
        <v>361</v>
      </c>
    </row>
    <row r="45" spans="1:6" x14ac:dyDescent="0.25">
      <c r="A45" s="151" t="s">
        <v>362</v>
      </c>
      <c r="B45" s="151">
        <v>17.399999999999999</v>
      </c>
      <c r="C45" s="151">
        <v>51.5</v>
      </c>
      <c r="D45" s="151">
        <v>48.2</v>
      </c>
      <c r="E45" s="151">
        <v>48.6</v>
      </c>
      <c r="F45" s="151" t="s">
        <v>363</v>
      </c>
    </row>
    <row r="46" spans="1:6" x14ac:dyDescent="0.25">
      <c r="A46" s="151" t="s">
        <v>364</v>
      </c>
      <c r="B46" s="151">
        <v>17.399999999999999</v>
      </c>
      <c r="C46" s="151">
        <v>43.3</v>
      </c>
      <c r="D46" s="151">
        <v>48.7</v>
      </c>
      <c r="E46" s="151">
        <v>33.200000000000003</v>
      </c>
      <c r="F46" s="151" t="s">
        <v>365</v>
      </c>
    </row>
    <row r="47" spans="1:6" x14ac:dyDescent="0.25">
      <c r="A47" s="151" t="s">
        <v>366</v>
      </c>
      <c r="B47" s="151">
        <v>16</v>
      </c>
      <c r="C47" s="151">
        <v>26.1</v>
      </c>
      <c r="D47" s="151">
        <v>31.7</v>
      </c>
      <c r="E47" s="151">
        <v>20.100000000000001</v>
      </c>
      <c r="F47" s="151" t="s">
        <v>367</v>
      </c>
    </row>
    <row r="48" spans="1:6" x14ac:dyDescent="0.25">
      <c r="A48" s="151" t="s">
        <v>368</v>
      </c>
      <c r="B48" s="151">
        <v>15.9</v>
      </c>
      <c r="C48" s="151">
        <v>50.3</v>
      </c>
      <c r="D48" s="151">
        <v>41.8</v>
      </c>
      <c r="E48" s="151">
        <v>41.2</v>
      </c>
      <c r="F48" s="151" t="s">
        <v>369</v>
      </c>
    </row>
    <row r="49" spans="1:6" x14ac:dyDescent="0.25">
      <c r="A49" s="151" t="s">
        <v>370</v>
      </c>
      <c r="B49" s="151">
        <v>15.8</v>
      </c>
      <c r="C49" s="151">
        <v>37.4</v>
      </c>
      <c r="D49" s="151">
        <v>37.1</v>
      </c>
      <c r="E49" s="151">
        <v>28.1</v>
      </c>
      <c r="F49" s="151" t="s">
        <v>371</v>
      </c>
    </row>
    <row r="50" spans="1:6" x14ac:dyDescent="0.25">
      <c r="A50" s="151" t="s">
        <v>177</v>
      </c>
      <c r="B50" s="151">
        <v>14.7</v>
      </c>
      <c r="C50" s="151">
        <v>36.4</v>
      </c>
      <c r="D50" s="151">
        <v>39.1</v>
      </c>
      <c r="E50" s="151">
        <v>27.9</v>
      </c>
      <c r="F50" s="151" t="s">
        <v>372</v>
      </c>
    </row>
    <row r="51" spans="1:6" x14ac:dyDescent="0.25">
      <c r="A51" s="151" t="s">
        <v>373</v>
      </c>
      <c r="B51" s="151">
        <v>12.5</v>
      </c>
      <c r="C51" s="151">
        <v>40</v>
      </c>
      <c r="D51" s="151">
        <v>34.700000000000003</v>
      </c>
      <c r="E51" s="151">
        <v>26.6</v>
      </c>
      <c r="F51" s="151" t="s">
        <v>374</v>
      </c>
    </row>
    <row r="52" spans="1:6" x14ac:dyDescent="0.25">
      <c r="A52" s="151" t="s">
        <v>375</v>
      </c>
      <c r="B52" s="151">
        <v>9.6</v>
      </c>
      <c r="C52" s="151">
        <v>18.5</v>
      </c>
      <c r="D52" s="151">
        <v>27.1</v>
      </c>
      <c r="E52" s="151">
        <v>16.2</v>
      </c>
      <c r="F52" s="151" t="s">
        <v>376</v>
      </c>
    </row>
    <row r="53" spans="1:6" x14ac:dyDescent="0.25">
      <c r="A53" s="151" t="s">
        <v>377</v>
      </c>
      <c r="C53" s="151">
        <v>48.9</v>
      </c>
      <c r="D53" s="151">
        <v>53.3</v>
      </c>
      <c r="E53" s="151">
        <v>53</v>
      </c>
      <c r="F53" s="151" t="s">
        <v>378</v>
      </c>
    </row>
    <row r="54" spans="1:6" x14ac:dyDescent="0.25">
      <c r="A54" s="151" t="s">
        <v>324</v>
      </c>
      <c r="C54" s="151">
        <v>47.2</v>
      </c>
      <c r="D54" s="151">
        <v>63.5</v>
      </c>
      <c r="E54" s="151">
        <v>50.4</v>
      </c>
      <c r="F54" s="151" t="s">
        <v>379</v>
      </c>
    </row>
    <row r="56" spans="1:6" x14ac:dyDescent="0.25">
      <c r="A56" s="151" t="s">
        <v>380</v>
      </c>
    </row>
  </sheetData>
  <hyperlinks>
    <hyperlink ref="I6" r:id="rId1" xr:uid="{139DAFDF-0EFA-4A77-9B47-2071496248B4}"/>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4E398-4BBA-42FC-A76C-6D1799FDC3DE}">
  <sheetPr codeName="Ark28"/>
  <dimension ref="A1:H32"/>
  <sheetViews>
    <sheetView zoomScale="85" zoomScaleNormal="85" workbookViewId="0">
      <selection activeCell="B1" sqref="B1"/>
    </sheetView>
  </sheetViews>
  <sheetFormatPr baseColWidth="10" defaultRowHeight="15" x14ac:dyDescent="0.25"/>
  <cols>
    <col min="1" max="4" width="12.5703125" customWidth="1"/>
  </cols>
  <sheetData>
    <row r="1" spans="1:8" s="274" customFormat="1" x14ac:dyDescent="0.25">
      <c r="A1" s="274" t="s">
        <v>702</v>
      </c>
      <c r="B1" s="283" t="s">
        <v>514</v>
      </c>
      <c r="C1" s="284"/>
      <c r="D1" s="276"/>
      <c r="E1" s="276"/>
    </row>
    <row r="2" spans="1:8" s="274" customFormat="1" x14ac:dyDescent="0.25">
      <c r="B2" s="283"/>
      <c r="C2" s="284"/>
      <c r="D2" s="276"/>
      <c r="E2" s="276"/>
    </row>
    <row r="3" spans="1:8" x14ac:dyDescent="0.25">
      <c r="A3" s="215"/>
      <c r="B3" s="216" t="s">
        <v>144</v>
      </c>
      <c r="C3" s="216" t="s">
        <v>145</v>
      </c>
      <c r="D3" s="216" t="s">
        <v>8</v>
      </c>
    </row>
    <row r="4" spans="1:8" x14ac:dyDescent="0.25">
      <c r="A4" s="217">
        <v>2000</v>
      </c>
      <c r="B4" s="218">
        <v>78410</v>
      </c>
      <c r="C4" s="218">
        <v>113044</v>
      </c>
      <c r="D4" s="218">
        <v>191454</v>
      </c>
      <c r="G4" t="s">
        <v>205</v>
      </c>
      <c r="H4" s="25" t="s">
        <v>548</v>
      </c>
    </row>
    <row r="5" spans="1:8" x14ac:dyDescent="0.25">
      <c r="A5" s="217">
        <v>2001</v>
      </c>
      <c r="B5" s="218">
        <v>79740</v>
      </c>
      <c r="C5" s="218">
        <v>117874</v>
      </c>
      <c r="D5" s="218">
        <v>197614</v>
      </c>
    </row>
    <row r="6" spans="1:8" x14ac:dyDescent="0.25">
      <c r="A6" s="217" t="s">
        <v>515</v>
      </c>
      <c r="B6" s="218">
        <v>83328</v>
      </c>
      <c r="C6" s="218">
        <v>125365</v>
      </c>
      <c r="D6" s="218">
        <v>208693</v>
      </c>
    </row>
    <row r="7" spans="1:8" x14ac:dyDescent="0.25">
      <c r="A7" s="217">
        <v>2003</v>
      </c>
      <c r="B7" s="218">
        <v>84097</v>
      </c>
      <c r="C7" s="218">
        <v>125673</v>
      </c>
      <c r="D7" s="218">
        <v>209770</v>
      </c>
    </row>
    <row r="8" spans="1:8" x14ac:dyDescent="0.25">
      <c r="A8" s="217">
        <v>2004</v>
      </c>
      <c r="B8" s="218">
        <v>85143</v>
      </c>
      <c r="C8" s="218">
        <v>125858</v>
      </c>
      <c r="D8" s="218">
        <v>211001</v>
      </c>
    </row>
    <row r="9" spans="1:8" x14ac:dyDescent="0.25">
      <c r="A9" s="217">
        <v>2005</v>
      </c>
      <c r="B9" s="218">
        <v>84966</v>
      </c>
      <c r="C9" s="218">
        <v>126298</v>
      </c>
      <c r="D9" s="218">
        <v>211264</v>
      </c>
    </row>
    <row r="10" spans="1:8" x14ac:dyDescent="0.25">
      <c r="A10" s="217">
        <v>2006</v>
      </c>
      <c r="B10" s="218">
        <v>83805</v>
      </c>
      <c r="C10" s="218">
        <v>127424</v>
      </c>
      <c r="D10" s="218">
        <v>211229</v>
      </c>
    </row>
    <row r="11" spans="1:8" x14ac:dyDescent="0.25">
      <c r="A11" s="217">
        <v>2007</v>
      </c>
      <c r="B11" s="218">
        <v>81428</v>
      </c>
      <c r="C11" s="218">
        <v>126568</v>
      </c>
      <c r="D11" s="218">
        <v>207996</v>
      </c>
    </row>
    <row r="12" spans="1:8" x14ac:dyDescent="0.25">
      <c r="A12" s="217">
        <v>2008</v>
      </c>
      <c r="B12" s="218">
        <v>83215</v>
      </c>
      <c r="C12" s="218">
        <v>130776</v>
      </c>
      <c r="D12" s="218">
        <v>213991</v>
      </c>
    </row>
    <row r="13" spans="1:8" x14ac:dyDescent="0.25">
      <c r="A13" s="217">
        <v>2009</v>
      </c>
      <c r="B13" s="218">
        <v>87623</v>
      </c>
      <c r="C13" s="218">
        <v>135297</v>
      </c>
      <c r="D13" s="218">
        <v>222920</v>
      </c>
    </row>
    <row r="14" spans="1:8" x14ac:dyDescent="0.25">
      <c r="A14" s="217">
        <v>2010</v>
      </c>
      <c r="B14" s="218">
        <v>90609</v>
      </c>
      <c r="C14" s="218">
        <v>137138</v>
      </c>
      <c r="D14" s="218">
        <v>227747</v>
      </c>
    </row>
    <row r="15" spans="1:8" x14ac:dyDescent="0.25">
      <c r="A15" s="217">
        <v>2011</v>
      </c>
      <c r="B15" s="219">
        <v>94376</v>
      </c>
      <c r="C15" s="219">
        <v>141464</v>
      </c>
      <c r="D15" s="219">
        <v>235840</v>
      </c>
    </row>
    <row r="16" spans="1:8" x14ac:dyDescent="0.25">
      <c r="A16" s="217">
        <v>2012</v>
      </c>
      <c r="B16" s="218">
        <v>98449</v>
      </c>
      <c r="C16" s="218">
        <v>147123</v>
      </c>
      <c r="D16" s="218">
        <v>245572</v>
      </c>
    </row>
    <row r="17" spans="1:4" x14ac:dyDescent="0.25">
      <c r="A17" s="217">
        <v>2013</v>
      </c>
      <c r="B17" s="218">
        <v>103612</v>
      </c>
      <c r="C17" s="218">
        <v>149705</v>
      </c>
      <c r="D17" s="218">
        <v>253317</v>
      </c>
    </row>
    <row r="18" spans="1:4" x14ac:dyDescent="0.25">
      <c r="A18" s="217">
        <v>2014</v>
      </c>
      <c r="B18" s="218">
        <v>103485</v>
      </c>
      <c r="C18" s="218">
        <v>152103</v>
      </c>
      <c r="D18" s="218">
        <v>255588</v>
      </c>
    </row>
    <row r="19" spans="1:4" x14ac:dyDescent="0.25">
      <c r="A19" s="217">
        <v>2015</v>
      </c>
      <c r="B19" s="218">
        <v>107690</v>
      </c>
      <c r="C19" s="218">
        <v>158738</v>
      </c>
      <c r="D19" s="218">
        <v>266428</v>
      </c>
    </row>
    <row r="20" spans="1:4" x14ac:dyDescent="0.25">
      <c r="A20" s="220">
        <v>2016</v>
      </c>
      <c r="B20" s="221">
        <v>110573</v>
      </c>
      <c r="C20" s="221">
        <v>162654</v>
      </c>
      <c r="D20" s="221">
        <v>273227</v>
      </c>
    </row>
    <row r="21" spans="1:4" x14ac:dyDescent="0.25">
      <c r="A21" s="220">
        <v>2017</v>
      </c>
      <c r="B21" s="221">
        <v>113038</v>
      </c>
      <c r="C21" s="221">
        <v>164599</v>
      </c>
      <c r="D21" s="221">
        <v>277637</v>
      </c>
    </row>
    <row r="22" spans="1:4" x14ac:dyDescent="0.25">
      <c r="A22" s="220">
        <v>2018</v>
      </c>
      <c r="B22" s="221">
        <v>113046</v>
      </c>
      <c r="C22" s="221">
        <v>165288</v>
      </c>
      <c r="D22" s="221">
        <v>278334</v>
      </c>
    </row>
    <row r="23" spans="1:4" x14ac:dyDescent="0.25">
      <c r="A23" s="220">
        <v>2019</v>
      </c>
      <c r="B23" s="222">
        <v>113663</v>
      </c>
      <c r="C23" s="222">
        <v>168039</v>
      </c>
      <c r="D23" s="218">
        <v>281702</v>
      </c>
    </row>
    <row r="24" spans="1:4" x14ac:dyDescent="0.25">
      <c r="A24" s="220">
        <v>2020</v>
      </c>
      <c r="B24" s="222">
        <v>117248</v>
      </c>
      <c r="C24" s="222">
        <v>175586</v>
      </c>
      <c r="D24" s="218">
        <v>292834</v>
      </c>
    </row>
    <row r="25" spans="1:4" x14ac:dyDescent="0.25">
      <c r="A25" s="220">
        <v>2021</v>
      </c>
      <c r="B25" s="222">
        <v>121750</v>
      </c>
      <c r="C25" s="222">
        <v>183135</v>
      </c>
      <c r="D25" s="218">
        <v>304885</v>
      </c>
    </row>
    <row r="26" spans="1:4" x14ac:dyDescent="0.25">
      <c r="A26" s="223" t="s">
        <v>516</v>
      </c>
      <c r="B26" s="224"/>
      <c r="C26" s="224"/>
      <c r="D26" s="224"/>
    </row>
    <row r="27" spans="1:4" x14ac:dyDescent="0.25">
      <c r="A27" s="225" t="s">
        <v>517</v>
      </c>
      <c r="B27" s="200"/>
      <c r="C27" s="200"/>
      <c r="D27" s="200"/>
    </row>
    <row r="30" spans="1:4" x14ac:dyDescent="0.25">
      <c r="A30" t="s">
        <v>518</v>
      </c>
    </row>
    <row r="31" spans="1:4" x14ac:dyDescent="0.25">
      <c r="A31" s="201" t="s">
        <v>519</v>
      </c>
      <c r="B31" t="s">
        <v>520</v>
      </c>
    </row>
    <row r="32" spans="1:4" x14ac:dyDescent="0.25">
      <c r="A32" s="202" t="s">
        <v>521</v>
      </c>
      <c r="B32" s="203" t="s">
        <v>522</v>
      </c>
    </row>
  </sheetData>
  <hyperlinks>
    <hyperlink ref="B32" r:id="rId1" xr:uid="{AAA6F9EA-7F54-4B61-9B10-86CC651A8E23}"/>
    <hyperlink ref="H4" r:id="rId2" xr:uid="{0CB0FB85-464E-4BBB-89A5-15232D6CC355}"/>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81F5-2394-4DFA-ADE9-56B95FF6EA95}">
  <sheetPr codeName="Ark2"/>
  <dimension ref="A1:AO39"/>
  <sheetViews>
    <sheetView zoomScale="82" zoomScaleNormal="82" workbookViewId="0">
      <pane xSplit="1" ySplit="6" topLeftCell="B7" activePane="bottomRight" state="frozen"/>
      <selection activeCell="I33" sqref="I33"/>
      <selection pane="topRight" activeCell="I33" sqref="I33"/>
      <selection pane="bottomLeft" activeCell="I33" sqref="I33"/>
      <selection pane="bottomRight" activeCell="Q6" sqref="Q6"/>
    </sheetView>
  </sheetViews>
  <sheetFormatPr baseColWidth="10" defaultRowHeight="15" x14ac:dyDescent="0.25"/>
  <cols>
    <col min="16" max="16" width="13.140625" customWidth="1"/>
  </cols>
  <sheetData>
    <row r="1" spans="1:41" x14ac:dyDescent="0.25">
      <c r="A1" s="18" t="s">
        <v>0</v>
      </c>
      <c r="B1" s="18" t="s">
        <v>1</v>
      </c>
      <c r="C1" s="1"/>
      <c r="D1" s="189" t="s">
        <v>400</v>
      </c>
      <c r="E1" s="1"/>
      <c r="F1" s="1"/>
      <c r="G1" s="1"/>
      <c r="H1" s="1"/>
      <c r="I1" s="1"/>
      <c r="J1" s="1"/>
      <c r="K1" s="1"/>
      <c r="L1" s="1"/>
      <c r="M1" s="1"/>
      <c r="N1" s="1"/>
      <c r="O1" s="1"/>
      <c r="P1" s="1"/>
      <c r="Q1" s="1"/>
      <c r="R1" s="1"/>
      <c r="S1" s="2"/>
      <c r="T1" s="1"/>
      <c r="U1" s="2"/>
      <c r="V1" s="2"/>
      <c r="W1" s="2"/>
      <c r="X1" s="2"/>
      <c r="Y1" s="2"/>
      <c r="Z1" s="2"/>
      <c r="AA1" s="2"/>
      <c r="AB1" s="2"/>
      <c r="AC1" s="2"/>
      <c r="AD1" s="2"/>
      <c r="AE1" s="2"/>
      <c r="AF1" s="2"/>
      <c r="AG1" s="2"/>
      <c r="AH1" s="2"/>
      <c r="AI1" s="2"/>
      <c r="AJ1" s="2"/>
      <c r="AK1" s="2"/>
      <c r="AL1" s="2"/>
      <c r="AM1" s="2"/>
      <c r="AN1" s="2"/>
      <c r="AO1" s="2"/>
    </row>
    <row r="5" spans="1:41" x14ac:dyDescent="0.25">
      <c r="A5" s="336" t="s">
        <v>2</v>
      </c>
      <c r="B5" s="336"/>
      <c r="C5" s="336"/>
      <c r="D5" s="336"/>
      <c r="E5" s="336"/>
      <c r="F5" s="336"/>
      <c r="G5" s="337" t="s">
        <v>3</v>
      </c>
      <c r="H5" s="337"/>
      <c r="I5" s="337"/>
      <c r="J5" s="337"/>
      <c r="K5" s="337"/>
      <c r="L5" s="337"/>
      <c r="M5" s="336" t="s">
        <v>4</v>
      </c>
      <c r="N5" s="336"/>
    </row>
    <row r="6" spans="1:41" x14ac:dyDescent="0.25">
      <c r="A6" t="s">
        <v>157</v>
      </c>
      <c r="B6" t="s">
        <v>5</v>
      </c>
      <c r="C6" t="s">
        <v>6</v>
      </c>
      <c r="D6" t="s">
        <v>7</v>
      </c>
      <c r="E6" t="s">
        <v>8</v>
      </c>
      <c r="F6" t="s">
        <v>9</v>
      </c>
      <c r="G6" s="4" t="s">
        <v>157</v>
      </c>
      <c r="H6" t="s">
        <v>5</v>
      </c>
      <c r="I6" t="s">
        <v>6</v>
      </c>
      <c r="J6" t="s">
        <v>7</v>
      </c>
      <c r="K6" t="s">
        <v>8</v>
      </c>
      <c r="L6" t="s">
        <v>9</v>
      </c>
      <c r="M6" t="s">
        <v>157</v>
      </c>
      <c r="N6" t="s">
        <v>9</v>
      </c>
      <c r="P6" t="s">
        <v>205</v>
      </c>
      <c r="Q6" s="25" t="s">
        <v>399</v>
      </c>
    </row>
    <row r="7" spans="1:41" x14ac:dyDescent="0.25">
      <c r="A7">
        <v>1970</v>
      </c>
      <c r="B7" s="5">
        <v>3067</v>
      </c>
      <c r="C7" s="5">
        <v>3820</v>
      </c>
      <c r="D7" s="6">
        <v>2970</v>
      </c>
      <c r="E7" s="7">
        <f>B7+C7+D7</f>
        <v>9857</v>
      </c>
      <c r="F7" s="7"/>
      <c r="G7" s="3">
        <v>1970</v>
      </c>
      <c r="H7" s="8">
        <v>4510</v>
      </c>
      <c r="I7" s="8">
        <v>5648</v>
      </c>
      <c r="J7" s="8">
        <v>6819</v>
      </c>
      <c r="K7" s="8">
        <v>16977</v>
      </c>
      <c r="L7" s="9"/>
    </row>
    <row r="8" spans="1:41" x14ac:dyDescent="0.25">
      <c r="A8">
        <v>1972</v>
      </c>
      <c r="B8" s="5">
        <v>3395</v>
      </c>
      <c r="C8" s="5">
        <v>4400</v>
      </c>
      <c r="D8" s="6">
        <v>3600</v>
      </c>
      <c r="E8" s="7">
        <f t="shared" ref="E8:E38" si="0">B8+C8+D8</f>
        <v>11395</v>
      </c>
      <c r="F8" s="7">
        <f>(E8-E7)/E7*100</f>
        <v>15.603124682966421</v>
      </c>
      <c r="G8" s="3">
        <v>1972</v>
      </c>
      <c r="H8" s="8">
        <v>4753</v>
      </c>
      <c r="I8" s="8">
        <v>6865</v>
      </c>
      <c r="J8" s="8">
        <v>8058</v>
      </c>
      <c r="K8" s="8">
        <v>19676</v>
      </c>
      <c r="L8" s="7">
        <f>(K8-K7)/K7*100</f>
        <v>15.897979619485186</v>
      </c>
      <c r="N8" s="7"/>
    </row>
    <row r="9" spans="1:41" x14ac:dyDescent="0.25">
      <c r="A9">
        <v>1974</v>
      </c>
      <c r="B9" s="5">
        <v>3460</v>
      </c>
      <c r="C9" s="5">
        <v>5007</v>
      </c>
      <c r="D9" s="6">
        <v>3992</v>
      </c>
      <c r="E9" s="7">
        <f t="shared" si="0"/>
        <v>12459</v>
      </c>
      <c r="F9" s="7">
        <f t="shared" ref="F9:F38" si="1">(E9-E8)/E8*100</f>
        <v>9.3374286967968398</v>
      </c>
      <c r="G9" s="3">
        <v>1974</v>
      </c>
      <c r="H9" s="8">
        <v>5152</v>
      </c>
      <c r="I9" s="8">
        <v>7599</v>
      </c>
      <c r="J9" s="8">
        <v>9069</v>
      </c>
      <c r="K9" s="8">
        <v>21820</v>
      </c>
      <c r="L9" s="7">
        <f t="shared" ref="L9:L38" si="2">(K9-K8)/K8*100</f>
        <v>10.896523683675543</v>
      </c>
      <c r="N9" s="7"/>
    </row>
    <row r="10" spans="1:41" x14ac:dyDescent="0.25">
      <c r="A10">
        <v>1977</v>
      </c>
      <c r="B10" s="5">
        <v>4003</v>
      </c>
      <c r="C10" s="5">
        <v>5333</v>
      </c>
      <c r="D10" s="6">
        <v>4524</v>
      </c>
      <c r="E10" s="7">
        <f t="shared" si="0"/>
        <v>13860</v>
      </c>
      <c r="F10" s="7">
        <f t="shared" si="1"/>
        <v>11.244883216951601</v>
      </c>
      <c r="G10" s="3">
        <v>1977</v>
      </c>
      <c r="H10" s="8">
        <v>5851</v>
      </c>
      <c r="I10" s="8">
        <v>8108</v>
      </c>
      <c r="J10" s="8">
        <v>9993</v>
      </c>
      <c r="K10" s="8">
        <v>23952</v>
      </c>
      <c r="L10" s="7">
        <f t="shared" si="2"/>
        <v>9.7708524289642522</v>
      </c>
      <c r="N10" s="7"/>
    </row>
    <row r="11" spans="1:41" x14ac:dyDescent="0.25">
      <c r="A11">
        <v>1979</v>
      </c>
      <c r="B11" s="5">
        <v>4390</v>
      </c>
      <c r="C11" s="5">
        <v>5638</v>
      </c>
      <c r="D11" s="6">
        <v>4782</v>
      </c>
      <c r="E11" s="7">
        <f t="shared" si="0"/>
        <v>14810</v>
      </c>
      <c r="F11" s="7">
        <f t="shared" si="1"/>
        <v>6.854256854256854</v>
      </c>
      <c r="G11" s="3">
        <v>1979</v>
      </c>
      <c r="H11" s="8">
        <v>6402</v>
      </c>
      <c r="I11" s="8">
        <v>8605</v>
      </c>
      <c r="J11" s="8">
        <v>10147</v>
      </c>
      <c r="K11" s="8">
        <v>25154</v>
      </c>
      <c r="L11" s="7">
        <f t="shared" si="2"/>
        <v>5.0183700734802938</v>
      </c>
      <c r="N11" s="7"/>
    </row>
    <row r="12" spans="1:41" x14ac:dyDescent="0.25">
      <c r="A12">
        <v>1981</v>
      </c>
      <c r="B12" s="5">
        <v>4201</v>
      </c>
      <c r="C12" s="5">
        <v>5885</v>
      </c>
      <c r="D12" s="6">
        <v>4939</v>
      </c>
      <c r="E12" s="7">
        <f t="shared" si="0"/>
        <v>15025</v>
      </c>
      <c r="F12" s="7">
        <f t="shared" si="1"/>
        <v>1.4517218095881161</v>
      </c>
      <c r="G12" s="3">
        <v>1981</v>
      </c>
      <c r="H12" s="8">
        <v>6473</v>
      </c>
      <c r="I12" s="8">
        <v>9138</v>
      </c>
      <c r="J12" s="8">
        <v>10686</v>
      </c>
      <c r="K12" s="8">
        <v>26297</v>
      </c>
      <c r="L12" s="7">
        <f t="shared" si="2"/>
        <v>4.5440089051443113</v>
      </c>
      <c r="M12" s="117">
        <v>1975</v>
      </c>
      <c r="N12" s="7"/>
    </row>
    <row r="13" spans="1:41" x14ac:dyDescent="0.25">
      <c r="A13">
        <v>1983</v>
      </c>
      <c r="B13" s="5">
        <v>4409</v>
      </c>
      <c r="C13" s="5">
        <v>6801</v>
      </c>
      <c r="D13" s="6">
        <v>4978</v>
      </c>
      <c r="E13" s="7">
        <f t="shared" si="0"/>
        <v>16188</v>
      </c>
      <c r="F13" s="7">
        <f t="shared" si="1"/>
        <v>7.7404326123128113</v>
      </c>
      <c r="G13" s="3">
        <v>1983</v>
      </c>
      <c r="H13" s="8">
        <v>7254</v>
      </c>
      <c r="I13" s="8">
        <v>9793</v>
      </c>
      <c r="J13" s="8">
        <v>10883</v>
      </c>
      <c r="K13" s="8">
        <v>27930</v>
      </c>
      <c r="L13" s="7">
        <f t="shared" si="2"/>
        <v>6.2098338213484432</v>
      </c>
      <c r="M13" s="118">
        <v>2014</v>
      </c>
      <c r="N13" s="7">
        <f t="shared" ref="N13:N38" si="3">(M13-M12)/M12*100</f>
        <v>1.9746835443037976</v>
      </c>
    </row>
    <row r="14" spans="1:41" x14ac:dyDescent="0.25">
      <c r="A14">
        <v>1985</v>
      </c>
      <c r="B14" s="5">
        <v>6687</v>
      </c>
      <c r="C14" s="5">
        <v>7095</v>
      </c>
      <c r="D14" s="6">
        <v>5254</v>
      </c>
      <c r="E14" s="7">
        <f t="shared" si="0"/>
        <v>19036</v>
      </c>
      <c r="F14" s="7">
        <f t="shared" si="1"/>
        <v>17.593278972078082</v>
      </c>
      <c r="G14" s="3">
        <v>1985</v>
      </c>
      <c r="H14" s="8">
        <v>10041</v>
      </c>
      <c r="I14" s="8">
        <v>9818</v>
      </c>
      <c r="J14" s="8">
        <v>11120</v>
      </c>
      <c r="K14" s="8">
        <v>30979</v>
      </c>
      <c r="L14" s="7">
        <f t="shared" si="2"/>
        <v>10.916577157178661</v>
      </c>
      <c r="M14" s="118">
        <v>2068</v>
      </c>
      <c r="N14" s="7">
        <f t="shared" si="3"/>
        <v>2.6812313803376364</v>
      </c>
    </row>
    <row r="15" spans="1:41" x14ac:dyDescent="0.25">
      <c r="A15">
        <v>1987</v>
      </c>
      <c r="B15" s="5">
        <v>7187</v>
      </c>
      <c r="C15" s="5">
        <v>7619</v>
      </c>
      <c r="D15" s="6">
        <v>5334</v>
      </c>
      <c r="E15" s="7">
        <f t="shared" si="0"/>
        <v>20140</v>
      </c>
      <c r="F15" s="7">
        <f t="shared" si="1"/>
        <v>5.7995377180079846</v>
      </c>
      <c r="G15" s="3">
        <v>1987</v>
      </c>
      <c r="H15" s="8">
        <v>10332</v>
      </c>
      <c r="I15" s="8">
        <v>10077</v>
      </c>
      <c r="J15" s="8">
        <v>11489</v>
      </c>
      <c r="K15" s="8">
        <v>31898</v>
      </c>
      <c r="L15" s="7">
        <f t="shared" si="2"/>
        <v>2.966525710965493</v>
      </c>
      <c r="M15" s="118">
        <v>2171</v>
      </c>
      <c r="N15" s="7">
        <f t="shared" si="3"/>
        <v>4.9806576402321081</v>
      </c>
    </row>
    <row r="16" spans="1:41" x14ac:dyDescent="0.25">
      <c r="A16">
        <v>1989</v>
      </c>
      <c r="B16" s="5">
        <v>6579</v>
      </c>
      <c r="C16" s="5">
        <v>8108</v>
      </c>
      <c r="D16" s="6">
        <v>5784</v>
      </c>
      <c r="E16" s="7">
        <f t="shared" si="0"/>
        <v>20471</v>
      </c>
      <c r="F16" s="7">
        <f t="shared" si="1"/>
        <v>1.6434955312810327</v>
      </c>
      <c r="G16" s="3">
        <v>1989</v>
      </c>
      <c r="H16" s="8">
        <v>9734</v>
      </c>
      <c r="I16" s="8">
        <v>10639</v>
      </c>
      <c r="J16" s="8">
        <v>12498</v>
      </c>
      <c r="K16" s="8">
        <v>32871</v>
      </c>
      <c r="L16" s="7">
        <f t="shared" si="2"/>
        <v>3.0503479841996364</v>
      </c>
      <c r="M16" s="118">
        <v>2155</v>
      </c>
      <c r="N16" s="7">
        <f t="shared" si="3"/>
        <v>-0.7369875633348687</v>
      </c>
    </row>
    <row r="17" spans="1:14" x14ac:dyDescent="0.25">
      <c r="A17">
        <v>1991</v>
      </c>
      <c r="B17" s="5">
        <v>6747</v>
      </c>
      <c r="C17" s="5">
        <v>7810</v>
      </c>
      <c r="D17" s="6">
        <v>5973</v>
      </c>
      <c r="E17" s="7">
        <f t="shared" si="0"/>
        <v>20530</v>
      </c>
      <c r="F17" s="7">
        <f t="shared" si="1"/>
        <v>0.2882125934248449</v>
      </c>
      <c r="G17" s="3">
        <v>1991</v>
      </c>
      <c r="H17" s="8">
        <v>8634</v>
      </c>
      <c r="I17" s="8">
        <v>10094</v>
      </c>
      <c r="J17" s="8">
        <v>12745</v>
      </c>
      <c r="K17" s="8">
        <v>31473</v>
      </c>
      <c r="L17" s="7">
        <f t="shared" si="2"/>
        <v>-4.2529889568312491</v>
      </c>
      <c r="M17" s="118">
        <v>1991</v>
      </c>
      <c r="N17" s="7">
        <f t="shared" si="3"/>
        <v>-7.6102088167053372</v>
      </c>
    </row>
    <row r="18" spans="1:14" x14ac:dyDescent="0.25">
      <c r="A18">
        <v>1993</v>
      </c>
      <c r="B18" s="5">
        <v>7482</v>
      </c>
      <c r="C18" s="5">
        <v>8026</v>
      </c>
      <c r="D18" s="5">
        <v>6658</v>
      </c>
      <c r="E18" s="7">
        <f t="shared" si="0"/>
        <v>22166</v>
      </c>
      <c r="F18" s="7">
        <f t="shared" si="1"/>
        <v>7.9688261081344374</v>
      </c>
      <c r="G18" s="3">
        <v>1993</v>
      </c>
      <c r="H18" s="8">
        <v>9402</v>
      </c>
      <c r="I18" s="8">
        <v>10514</v>
      </c>
      <c r="J18" s="8">
        <v>14063</v>
      </c>
      <c r="K18" s="8">
        <v>33979</v>
      </c>
      <c r="L18" s="7">
        <f t="shared" si="2"/>
        <v>7.962380453086773</v>
      </c>
      <c r="M18" s="117">
        <v>2131</v>
      </c>
      <c r="N18" s="7">
        <f t="shared" si="3"/>
        <v>7.031642390758412</v>
      </c>
    </row>
    <row r="19" spans="1:14" x14ac:dyDescent="0.25">
      <c r="A19">
        <v>1995</v>
      </c>
      <c r="B19" s="5">
        <v>9437</v>
      </c>
      <c r="C19" s="5">
        <v>7611</v>
      </c>
      <c r="D19" s="5">
        <v>6955</v>
      </c>
      <c r="E19" s="7">
        <f t="shared" si="0"/>
        <v>24003</v>
      </c>
      <c r="F19" s="7">
        <f t="shared" si="1"/>
        <v>8.2874672922493904</v>
      </c>
      <c r="G19" s="3">
        <v>1995</v>
      </c>
      <c r="H19" s="8">
        <v>12631</v>
      </c>
      <c r="I19" s="8">
        <v>10092</v>
      </c>
      <c r="J19" s="8">
        <v>18192</v>
      </c>
      <c r="K19" s="8">
        <v>40915</v>
      </c>
      <c r="L19" s="7">
        <f t="shared" si="2"/>
        <v>20.41260778716266</v>
      </c>
      <c r="M19" s="117">
        <v>2186</v>
      </c>
      <c r="N19" s="7">
        <f t="shared" si="3"/>
        <v>2.5809479117785075</v>
      </c>
    </row>
    <row r="20" spans="1:14" x14ac:dyDescent="0.25">
      <c r="A20">
        <v>1997</v>
      </c>
      <c r="B20" s="5">
        <v>10410</v>
      </c>
      <c r="C20" s="5">
        <v>7463</v>
      </c>
      <c r="D20" s="5">
        <v>7062</v>
      </c>
      <c r="E20" s="7">
        <f t="shared" si="0"/>
        <v>24935</v>
      </c>
      <c r="F20" s="7">
        <f t="shared" si="1"/>
        <v>3.8828479773361666</v>
      </c>
      <c r="G20" s="3">
        <v>1997</v>
      </c>
      <c r="H20" s="8">
        <v>14326</v>
      </c>
      <c r="I20" s="8">
        <v>9998</v>
      </c>
      <c r="J20" s="8">
        <v>19648</v>
      </c>
      <c r="K20" s="8">
        <v>43972</v>
      </c>
      <c r="L20" s="7">
        <f t="shared" si="2"/>
        <v>7.4715874373701574</v>
      </c>
      <c r="M20" s="117">
        <v>2287</v>
      </c>
      <c r="N20" s="7">
        <f t="shared" si="3"/>
        <v>4.6203110704483077</v>
      </c>
    </row>
    <row r="21" spans="1:14" x14ac:dyDescent="0.25">
      <c r="A21">
        <v>1999</v>
      </c>
      <c r="B21" s="5">
        <v>10995</v>
      </c>
      <c r="C21" s="5">
        <v>7136</v>
      </c>
      <c r="D21" s="5">
        <v>7313</v>
      </c>
      <c r="E21" s="7">
        <f t="shared" si="0"/>
        <v>25444</v>
      </c>
      <c r="F21" s="7">
        <f t="shared" si="1"/>
        <v>2.0413073992380188</v>
      </c>
      <c r="G21" s="3">
        <v>1999</v>
      </c>
      <c r="H21" s="8">
        <v>14545</v>
      </c>
      <c r="I21" s="8">
        <v>9279</v>
      </c>
      <c r="J21" s="8">
        <v>20069</v>
      </c>
      <c r="K21" s="8">
        <v>43893</v>
      </c>
      <c r="L21" s="7">
        <f t="shared" si="2"/>
        <v>-0.17965978349859002</v>
      </c>
      <c r="M21" s="117">
        <v>2333</v>
      </c>
      <c r="N21" s="7">
        <f t="shared" si="3"/>
        <v>2.0113686051595976</v>
      </c>
    </row>
    <row r="22" spans="1:14" x14ac:dyDescent="0.25">
      <c r="A22">
        <v>2001</v>
      </c>
      <c r="B22" s="5">
        <v>12273</v>
      </c>
      <c r="C22" s="5">
        <v>6988</v>
      </c>
      <c r="D22" s="5">
        <v>7484</v>
      </c>
      <c r="E22" s="7">
        <f t="shared" si="0"/>
        <v>26745</v>
      </c>
      <c r="F22" s="7">
        <f t="shared" si="1"/>
        <v>5.113189750039302</v>
      </c>
      <c r="G22" s="3">
        <v>2001</v>
      </c>
      <c r="H22" s="8">
        <v>17995</v>
      </c>
      <c r="I22" s="8">
        <v>9285</v>
      </c>
      <c r="J22" s="8">
        <v>21114</v>
      </c>
      <c r="K22" s="8">
        <v>48394</v>
      </c>
      <c r="L22" s="7">
        <f t="shared" si="2"/>
        <v>10.254482491513453</v>
      </c>
      <c r="M22" s="117">
        <v>2361</v>
      </c>
      <c r="N22" s="7">
        <f t="shared" si="3"/>
        <v>1.2001714530647234</v>
      </c>
    </row>
    <row r="23" spans="1:14" x14ac:dyDescent="0.25">
      <c r="A23">
        <v>2003</v>
      </c>
      <c r="B23" s="5">
        <v>13390</v>
      </c>
      <c r="C23" s="5">
        <v>7238</v>
      </c>
      <c r="D23" s="5">
        <v>7918</v>
      </c>
      <c r="E23" s="7">
        <f t="shared" si="0"/>
        <v>28546</v>
      </c>
      <c r="F23" s="7">
        <f t="shared" si="1"/>
        <v>6.7339689661618989</v>
      </c>
      <c r="G23" s="3">
        <v>2003</v>
      </c>
      <c r="H23" s="8">
        <v>19356</v>
      </c>
      <c r="I23" s="8">
        <v>9411</v>
      </c>
      <c r="J23" s="8">
        <v>21961</v>
      </c>
      <c r="K23" s="8">
        <v>50728</v>
      </c>
      <c r="L23" s="7">
        <f t="shared" si="2"/>
        <v>4.8229119312311441</v>
      </c>
      <c r="M23" s="117">
        <v>2375</v>
      </c>
      <c r="N23" s="7">
        <f t="shared" si="3"/>
        <v>0.59296908089792466</v>
      </c>
    </row>
    <row r="24" spans="1:14" x14ac:dyDescent="0.25">
      <c r="A24">
        <v>2005</v>
      </c>
      <c r="B24" s="5">
        <v>13288</v>
      </c>
      <c r="C24" s="5">
        <v>7276</v>
      </c>
      <c r="D24" s="5">
        <v>9420</v>
      </c>
      <c r="E24" s="7">
        <f t="shared" si="0"/>
        <v>29984</v>
      </c>
      <c r="F24" s="7">
        <f t="shared" si="1"/>
        <v>5.0374833601905689</v>
      </c>
      <c r="G24" s="3">
        <v>2005</v>
      </c>
      <c r="H24" s="8">
        <v>20215</v>
      </c>
      <c r="I24" s="8">
        <v>9425</v>
      </c>
      <c r="J24" s="8">
        <v>24205</v>
      </c>
      <c r="K24" s="8">
        <v>53845</v>
      </c>
      <c r="L24" s="7">
        <f t="shared" si="2"/>
        <v>6.1445355622141618</v>
      </c>
      <c r="M24" s="117">
        <v>2399.5010000000002</v>
      </c>
      <c r="N24" s="7">
        <f t="shared" si="3"/>
        <v>1.0316210526315877</v>
      </c>
    </row>
    <row r="25" spans="1:14" x14ac:dyDescent="0.25">
      <c r="A25">
        <v>2007</v>
      </c>
      <c r="B25" s="5">
        <v>14848</v>
      </c>
      <c r="C25" s="5">
        <v>7796</v>
      </c>
      <c r="D25" s="5">
        <v>11011</v>
      </c>
      <c r="E25" s="7">
        <f t="shared" si="0"/>
        <v>33655</v>
      </c>
      <c r="F25" s="7">
        <f t="shared" si="1"/>
        <v>12.24319637139808</v>
      </c>
      <c r="G25" s="3">
        <v>2007</v>
      </c>
      <c r="H25" s="8">
        <v>21464</v>
      </c>
      <c r="I25" s="8">
        <v>10618</v>
      </c>
      <c r="J25" s="8">
        <v>27074</v>
      </c>
      <c r="K25" s="8">
        <v>59156</v>
      </c>
      <c r="L25" s="7">
        <f t="shared" si="2"/>
        <v>9.863497074937321</v>
      </c>
      <c r="M25" s="117">
        <v>2507</v>
      </c>
      <c r="N25" s="7">
        <f t="shared" si="3"/>
        <v>4.4800564784094599</v>
      </c>
    </row>
    <row r="26" spans="1:14" x14ac:dyDescent="0.25">
      <c r="A26">
        <v>2008</v>
      </c>
      <c r="B26" s="5">
        <v>15996</v>
      </c>
      <c r="C26" s="5">
        <v>8165</v>
      </c>
      <c r="D26" s="5">
        <v>11341</v>
      </c>
      <c r="E26" s="7">
        <f t="shared" si="0"/>
        <v>35502</v>
      </c>
      <c r="F26" s="7">
        <f t="shared" si="1"/>
        <v>5.4880404100430846</v>
      </c>
      <c r="G26" s="3">
        <v>2008</v>
      </c>
      <c r="H26" s="8">
        <v>23472</v>
      </c>
      <c r="I26" s="8">
        <v>11111</v>
      </c>
      <c r="J26" s="8">
        <v>28092</v>
      </c>
      <c r="K26" s="8">
        <v>62675</v>
      </c>
      <c r="L26" s="7">
        <f t="shared" si="2"/>
        <v>5.9486780715396579</v>
      </c>
      <c r="M26" s="117">
        <v>2591</v>
      </c>
      <c r="N26" s="7">
        <f t="shared" si="3"/>
        <v>3.3506182688472275</v>
      </c>
    </row>
    <row r="27" spans="1:14" x14ac:dyDescent="0.25">
      <c r="A27">
        <v>2009</v>
      </c>
      <c r="B27" s="5">
        <v>15673</v>
      </c>
      <c r="C27" s="5">
        <v>8763</v>
      </c>
      <c r="D27" s="5">
        <v>11655</v>
      </c>
      <c r="E27" s="7">
        <f t="shared" si="0"/>
        <v>36091</v>
      </c>
      <c r="F27" s="7">
        <f t="shared" si="1"/>
        <v>1.6590614613261223</v>
      </c>
      <c r="G27" s="3">
        <v>2009</v>
      </c>
      <c r="H27" s="8">
        <v>23468</v>
      </c>
      <c r="I27" s="8">
        <v>11716</v>
      </c>
      <c r="J27" s="8">
        <v>28942</v>
      </c>
      <c r="K27" s="8">
        <v>64126</v>
      </c>
      <c r="L27" s="7">
        <f t="shared" si="2"/>
        <v>2.3151176705225369</v>
      </c>
      <c r="M27" s="117">
        <v>2590</v>
      </c>
      <c r="N27" s="7">
        <f t="shared" si="3"/>
        <v>-3.8595137012736397E-2</v>
      </c>
    </row>
    <row r="28" spans="1:14" x14ac:dyDescent="0.25">
      <c r="A28">
        <v>2010</v>
      </c>
      <c r="B28" s="5">
        <v>15321</v>
      </c>
      <c r="C28" s="5">
        <v>8832</v>
      </c>
      <c r="D28" s="5">
        <v>11968</v>
      </c>
      <c r="E28" s="7">
        <f t="shared" si="0"/>
        <v>36121</v>
      </c>
      <c r="F28" s="7">
        <f t="shared" si="1"/>
        <v>8.3123216314316586E-2</v>
      </c>
      <c r="G28" s="3">
        <v>2010</v>
      </c>
      <c r="H28" s="8">
        <v>22939</v>
      </c>
      <c r="I28" s="8">
        <v>11854</v>
      </c>
      <c r="J28" s="8">
        <v>29083</v>
      </c>
      <c r="K28" s="8">
        <v>63876</v>
      </c>
      <c r="L28" s="7">
        <f t="shared" si="2"/>
        <v>-0.3898574681096591</v>
      </c>
      <c r="M28" s="117">
        <v>2602</v>
      </c>
      <c r="N28" s="7">
        <f t="shared" si="3"/>
        <v>0.46332046332046328</v>
      </c>
    </row>
    <row r="29" spans="1:14" x14ac:dyDescent="0.25">
      <c r="A29">
        <v>2011</v>
      </c>
      <c r="B29" s="5">
        <v>15545</v>
      </c>
      <c r="C29" s="5">
        <v>9123</v>
      </c>
      <c r="D29" s="5">
        <v>12282</v>
      </c>
      <c r="E29" s="7">
        <f t="shared" si="0"/>
        <v>36950</v>
      </c>
      <c r="F29" s="7">
        <f t="shared" si="1"/>
        <v>2.2950638132942056</v>
      </c>
      <c r="G29" s="3">
        <v>2011</v>
      </c>
      <c r="H29" s="8">
        <v>23317</v>
      </c>
      <c r="I29" s="8">
        <v>12106</v>
      </c>
      <c r="J29" s="8">
        <v>29294</v>
      </c>
      <c r="K29" s="8">
        <v>64717</v>
      </c>
      <c r="L29" s="7">
        <f t="shared" si="2"/>
        <v>1.3166134385371657</v>
      </c>
      <c r="M29" s="117">
        <v>2629</v>
      </c>
      <c r="N29" s="7">
        <f t="shared" si="3"/>
        <v>1.037663335895465</v>
      </c>
    </row>
    <row r="30" spans="1:14" x14ac:dyDescent="0.25">
      <c r="A30">
        <v>2012</v>
      </c>
      <c r="B30" s="5">
        <v>16062</v>
      </c>
      <c r="C30" s="5">
        <v>9232</v>
      </c>
      <c r="D30" s="5">
        <v>12413</v>
      </c>
      <c r="E30" s="7">
        <f t="shared" si="0"/>
        <v>37707</v>
      </c>
      <c r="F30" s="7">
        <f t="shared" si="1"/>
        <v>2.0487144790257106</v>
      </c>
      <c r="G30" s="3">
        <v>2012</v>
      </c>
      <c r="H30" s="8">
        <v>24730</v>
      </c>
      <c r="I30" s="8">
        <v>12079</v>
      </c>
      <c r="J30" s="8">
        <v>29276</v>
      </c>
      <c r="K30" s="8">
        <v>66085</v>
      </c>
      <c r="L30" s="7">
        <f t="shared" si="2"/>
        <v>2.1138186257088556</v>
      </c>
      <c r="M30" s="117">
        <v>2677</v>
      </c>
      <c r="N30" s="7">
        <f t="shared" si="3"/>
        <v>1.8257892734880183</v>
      </c>
    </row>
    <row r="31" spans="1:14" x14ac:dyDescent="0.25">
      <c r="A31">
        <v>2013</v>
      </c>
      <c r="B31" s="5">
        <v>16371.2</v>
      </c>
      <c r="C31" s="5">
        <v>9449</v>
      </c>
      <c r="D31" s="5">
        <v>12714</v>
      </c>
      <c r="E31" s="7">
        <f t="shared" si="0"/>
        <v>38534.199999999997</v>
      </c>
      <c r="F31" s="7">
        <f t="shared" si="1"/>
        <v>2.1937571273238312</v>
      </c>
      <c r="G31" s="3">
        <v>2013</v>
      </c>
      <c r="H31" s="8">
        <v>25324</v>
      </c>
      <c r="I31" s="8">
        <v>12297</v>
      </c>
      <c r="J31" s="8">
        <v>30583</v>
      </c>
      <c r="K31" s="8">
        <v>68204</v>
      </c>
      <c r="L31" s="7">
        <f t="shared" si="2"/>
        <v>3.2064765075281834</v>
      </c>
      <c r="M31" s="117">
        <v>2704</v>
      </c>
      <c r="N31" s="7">
        <f t="shared" si="3"/>
        <v>1.0085917071348525</v>
      </c>
    </row>
    <row r="32" spans="1:14" x14ac:dyDescent="0.25">
      <c r="A32">
        <v>2014</v>
      </c>
      <c r="B32" s="5">
        <v>18053.2</v>
      </c>
      <c r="C32" s="5">
        <v>9355</v>
      </c>
      <c r="D32" s="5">
        <v>13010</v>
      </c>
      <c r="E32" s="7">
        <f t="shared" si="0"/>
        <v>40418.199999999997</v>
      </c>
      <c r="F32" s="7">
        <f t="shared" si="1"/>
        <v>4.8891633925188538</v>
      </c>
      <c r="G32" s="3">
        <v>2014</v>
      </c>
      <c r="H32" s="8">
        <v>28153</v>
      </c>
      <c r="I32" s="8">
        <v>12265</v>
      </c>
      <c r="J32" s="8">
        <v>31529</v>
      </c>
      <c r="K32" s="8">
        <v>71947</v>
      </c>
      <c r="L32" s="7">
        <f t="shared" si="2"/>
        <v>5.4879479209430526</v>
      </c>
      <c r="M32" s="117">
        <v>2734</v>
      </c>
      <c r="N32" s="7">
        <f t="shared" si="3"/>
        <v>1.1094674556213018</v>
      </c>
    </row>
    <row r="33" spans="1:14" x14ac:dyDescent="0.25">
      <c r="A33">
        <v>2015</v>
      </c>
      <c r="B33" s="5">
        <v>19087</v>
      </c>
      <c r="C33" s="5">
        <v>9370</v>
      </c>
      <c r="D33" s="5">
        <v>13952</v>
      </c>
      <c r="E33" s="7">
        <f t="shared" si="0"/>
        <v>42409</v>
      </c>
      <c r="F33" s="7">
        <f t="shared" si="1"/>
        <v>4.9255038571732612</v>
      </c>
      <c r="G33" s="3">
        <v>2015</v>
      </c>
      <c r="H33" s="8">
        <v>31068</v>
      </c>
      <c r="I33" s="8">
        <v>12323</v>
      </c>
      <c r="J33" s="8">
        <v>33166</v>
      </c>
      <c r="K33" s="8">
        <v>76557</v>
      </c>
      <c r="L33" s="7">
        <f t="shared" si="2"/>
        <v>6.4074944056041252</v>
      </c>
      <c r="M33" s="117">
        <v>2772.3262812680855</v>
      </c>
      <c r="N33" s="7">
        <f t="shared" si="3"/>
        <v>1.4018391100250729</v>
      </c>
    </row>
    <row r="34" spans="1:14" x14ac:dyDescent="0.25">
      <c r="A34">
        <v>2016</v>
      </c>
      <c r="B34" s="5">
        <v>19615.599999999999</v>
      </c>
      <c r="C34" s="5">
        <v>9365</v>
      </c>
      <c r="D34" s="5">
        <v>14937</v>
      </c>
      <c r="E34" s="7">
        <f t="shared" si="0"/>
        <v>43917.599999999999</v>
      </c>
      <c r="F34" s="7">
        <f t="shared" si="1"/>
        <v>3.5572637883468095</v>
      </c>
      <c r="G34" s="3">
        <v>2016</v>
      </c>
      <c r="H34" s="8">
        <v>33495.199999999997</v>
      </c>
      <c r="I34" s="8">
        <v>12241</v>
      </c>
      <c r="J34" s="8">
        <v>34948</v>
      </c>
      <c r="K34" s="8">
        <v>80684.2</v>
      </c>
      <c r="L34" s="7">
        <f t="shared" si="2"/>
        <v>5.3910158444035128</v>
      </c>
      <c r="M34" s="117">
        <v>2780.4385937514357</v>
      </c>
      <c r="N34" s="7">
        <f t="shared" si="3"/>
        <v>0.292617522625786</v>
      </c>
    </row>
    <row r="35" spans="1:14" x14ac:dyDescent="0.25">
      <c r="A35">
        <v>2017</v>
      </c>
      <c r="B35" s="5">
        <v>21204.9</v>
      </c>
      <c r="C35" s="5">
        <v>9355</v>
      </c>
      <c r="D35" s="5">
        <v>15675</v>
      </c>
      <c r="E35" s="7">
        <f t="shared" si="0"/>
        <v>46234.9</v>
      </c>
      <c r="F35" s="7">
        <f t="shared" si="1"/>
        <v>5.276472302675927</v>
      </c>
      <c r="G35" s="3">
        <v>2017</v>
      </c>
      <c r="H35" s="8">
        <v>36087.300000000003</v>
      </c>
      <c r="I35" s="8">
        <v>12582</v>
      </c>
      <c r="J35" s="8">
        <v>36666</v>
      </c>
      <c r="K35" s="8">
        <v>85335.3</v>
      </c>
      <c r="L35" s="7">
        <f t="shared" si="2"/>
        <v>5.7645734852672588</v>
      </c>
      <c r="M35" s="117">
        <v>2771.422122601211</v>
      </c>
      <c r="N35" s="7">
        <f t="shared" si="3"/>
        <v>-0.32428233338753742</v>
      </c>
    </row>
    <row r="36" spans="1:14" x14ac:dyDescent="0.25">
      <c r="A36">
        <v>2018</v>
      </c>
      <c r="B36" s="5">
        <v>20979.3</v>
      </c>
      <c r="C36" s="5">
        <v>9384.7999999999993</v>
      </c>
      <c r="D36" s="5">
        <v>16237.400000000001</v>
      </c>
      <c r="E36" s="7">
        <f t="shared" si="0"/>
        <v>46601.5</v>
      </c>
      <c r="F36" s="7">
        <f t="shared" si="1"/>
        <v>0.79290752223969019</v>
      </c>
      <c r="G36" s="10">
        <v>2018</v>
      </c>
      <c r="H36" s="8">
        <v>36795.599999999999</v>
      </c>
      <c r="I36" s="8">
        <v>12895</v>
      </c>
      <c r="J36" s="8">
        <v>36919</v>
      </c>
      <c r="K36" s="8">
        <v>86609.600000000006</v>
      </c>
      <c r="L36" s="7">
        <f t="shared" si="2"/>
        <v>1.4932858969265976</v>
      </c>
      <c r="M36" s="117">
        <v>2804.8508777570573</v>
      </c>
      <c r="N36" s="7">
        <f t="shared" si="3"/>
        <v>1.2061950030358672</v>
      </c>
    </row>
    <row r="37" spans="1:14" x14ac:dyDescent="0.25">
      <c r="A37">
        <v>2019</v>
      </c>
      <c r="B37" s="5">
        <v>22178</v>
      </c>
      <c r="C37" s="5">
        <v>9587</v>
      </c>
      <c r="D37" s="5">
        <v>16957.356099999994</v>
      </c>
      <c r="E37" s="7">
        <f t="shared" si="0"/>
        <v>48722.35609999999</v>
      </c>
      <c r="F37" s="7">
        <f t="shared" si="1"/>
        <v>4.5510468547149552</v>
      </c>
      <c r="G37" s="10">
        <v>2019</v>
      </c>
      <c r="H37" s="8">
        <v>38848</v>
      </c>
      <c r="I37" s="8">
        <v>13061</v>
      </c>
      <c r="J37" s="8">
        <v>37955</v>
      </c>
      <c r="K37" s="8">
        <v>89864</v>
      </c>
      <c r="L37" s="7">
        <f t="shared" si="2"/>
        <v>3.7575511259721717</v>
      </c>
      <c r="M37" s="117">
        <v>2832.5532946893632</v>
      </c>
      <c r="N37" s="7">
        <f t="shared" si="3"/>
        <v>0.98766095381364782</v>
      </c>
    </row>
    <row r="38" spans="1:14" x14ac:dyDescent="0.25">
      <c r="A38">
        <v>2020</v>
      </c>
      <c r="B38" s="5">
        <v>23090</v>
      </c>
      <c r="C38" s="5">
        <v>9731</v>
      </c>
      <c r="D38" s="5">
        <v>16126</v>
      </c>
      <c r="E38" s="7">
        <f t="shared" si="0"/>
        <v>48947</v>
      </c>
      <c r="F38" s="7">
        <f t="shared" si="1"/>
        <v>0.46106945144225092</v>
      </c>
      <c r="G38" s="10">
        <v>2020</v>
      </c>
      <c r="H38" s="8">
        <v>38604</v>
      </c>
      <c r="I38" s="8">
        <v>13576</v>
      </c>
      <c r="J38" s="8">
        <v>38021</v>
      </c>
      <c r="K38" s="8">
        <v>90201</v>
      </c>
      <c r="L38" s="7">
        <f t="shared" si="2"/>
        <v>0.37501112792664471</v>
      </c>
      <c r="M38" s="117">
        <v>2840.0628347281295</v>
      </c>
      <c r="N38" s="7">
        <f t="shared" si="3"/>
        <v>0.26511557797855534</v>
      </c>
    </row>
    <row r="39" spans="1:14" x14ac:dyDescent="0.25">
      <c r="B39" s="7">
        <f>(B38-B28)/B28*100</f>
        <v>50.70817831734221</v>
      </c>
      <c r="C39" s="7">
        <f>(C38-C28)/C28*100</f>
        <v>10.178894927536232</v>
      </c>
      <c r="D39" s="7">
        <f>(D38-D28)/D28*100</f>
        <v>34.742647058823529</v>
      </c>
      <c r="E39" s="7">
        <f>(E38-E28)/E28*100</f>
        <v>35.508429999169458</v>
      </c>
      <c r="H39" s="7">
        <f>(H38-H28)/H28*100</f>
        <v>68.2898121103797</v>
      </c>
      <c r="I39" s="7">
        <f>(I38-I28)/I28*100</f>
        <v>14.526742028007424</v>
      </c>
      <c r="J39" s="7">
        <f>(J38-J28)/J28*100</f>
        <v>30.732730461094111</v>
      </c>
      <c r="K39" s="7">
        <f>(K38-K28)/K28*100</f>
        <v>41.212662032688336</v>
      </c>
      <c r="L39" s="9"/>
      <c r="M39" s="7">
        <f>(M38-M28)/M28*100</f>
        <v>9.1492250087674662</v>
      </c>
      <c r="N39" s="7"/>
    </row>
  </sheetData>
  <mergeCells count="3">
    <mergeCell ref="A5:F5"/>
    <mergeCell ref="G5:L5"/>
    <mergeCell ref="M5:N5"/>
  </mergeCells>
  <hyperlinks>
    <hyperlink ref="Q6" r:id="rId1" xr:uid="{5256FF34-0D05-47C0-921B-FEA8B4AE9802}"/>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07B7-829D-4D1F-8FC5-9F8A27981A79}">
  <sheetPr codeName="Ark29"/>
  <dimension ref="A1:H27"/>
  <sheetViews>
    <sheetView workbookViewId="0">
      <selection activeCell="B1" sqref="B1"/>
    </sheetView>
  </sheetViews>
  <sheetFormatPr baseColWidth="10" defaultRowHeight="15" x14ac:dyDescent="0.25"/>
  <cols>
    <col min="1" max="1" width="39.5703125" customWidth="1"/>
  </cols>
  <sheetData>
    <row r="1" spans="1:8" s="274" customFormat="1" x14ac:dyDescent="0.25">
      <c r="A1" s="274" t="s">
        <v>706</v>
      </c>
      <c r="B1" s="282" t="s">
        <v>528</v>
      </c>
      <c r="C1" s="281"/>
      <c r="D1" s="281"/>
      <c r="E1" s="281"/>
      <c r="F1" s="281"/>
    </row>
    <row r="2" spans="1:8" x14ac:dyDescent="0.25">
      <c r="A2" s="237"/>
      <c r="B2" s="237"/>
      <c r="C2" s="237"/>
      <c r="D2" s="237"/>
      <c r="E2" s="237"/>
    </row>
    <row r="3" spans="1:8" x14ac:dyDescent="0.25">
      <c r="A3" s="215"/>
      <c r="B3" s="216" t="s">
        <v>130</v>
      </c>
      <c r="C3" s="216" t="s">
        <v>131</v>
      </c>
      <c r="D3" s="216" t="s">
        <v>132</v>
      </c>
      <c r="E3" s="216" t="s">
        <v>133</v>
      </c>
    </row>
    <row r="4" spans="1:8" x14ac:dyDescent="0.25">
      <c r="A4" s="226" t="s">
        <v>105</v>
      </c>
      <c r="B4" s="222">
        <v>5235</v>
      </c>
      <c r="C4" s="222">
        <v>5552</v>
      </c>
      <c r="D4" s="222">
        <v>6064</v>
      </c>
      <c r="E4" s="222">
        <v>6573</v>
      </c>
      <c r="G4" t="s">
        <v>205</v>
      </c>
      <c r="H4" s="25" t="s">
        <v>549</v>
      </c>
    </row>
    <row r="5" spans="1:8" x14ac:dyDescent="0.25">
      <c r="A5" s="226" t="s">
        <v>437</v>
      </c>
      <c r="B5" s="222">
        <v>11175</v>
      </c>
      <c r="C5" s="222">
        <v>10801</v>
      </c>
      <c r="D5" s="222">
        <v>11141</v>
      </c>
      <c r="E5" s="222">
        <v>11467</v>
      </c>
    </row>
    <row r="6" spans="1:8" x14ac:dyDescent="0.25">
      <c r="A6" s="226" t="s">
        <v>442</v>
      </c>
      <c r="B6" s="222">
        <v>11867</v>
      </c>
      <c r="C6" s="222">
        <v>11629</v>
      </c>
      <c r="D6" s="222">
        <v>12473</v>
      </c>
      <c r="E6" s="222">
        <v>12639</v>
      </c>
    </row>
    <row r="7" spans="1:8" x14ac:dyDescent="0.25">
      <c r="A7" s="226" t="s">
        <v>441</v>
      </c>
      <c r="B7" s="222">
        <v>13023</v>
      </c>
      <c r="C7" s="222">
        <v>12849</v>
      </c>
      <c r="D7" s="222">
        <v>13463</v>
      </c>
      <c r="E7" s="222">
        <v>14041</v>
      </c>
    </row>
    <row r="8" spans="1:8" x14ac:dyDescent="0.25">
      <c r="A8" s="226"/>
      <c r="B8" s="222"/>
      <c r="C8" s="222"/>
      <c r="D8" s="222"/>
      <c r="E8" s="222"/>
    </row>
    <row r="9" spans="1:8" x14ac:dyDescent="0.25">
      <c r="A9" s="226"/>
      <c r="B9" s="216" t="s">
        <v>130</v>
      </c>
      <c r="C9" s="216" t="s">
        <v>131</v>
      </c>
      <c r="D9" s="216" t="s">
        <v>132</v>
      </c>
      <c r="E9" s="216" t="s">
        <v>133</v>
      </c>
    </row>
    <row r="10" spans="1:8" x14ac:dyDescent="0.25">
      <c r="A10" s="226" t="s">
        <v>428</v>
      </c>
      <c r="B10" s="222">
        <v>13642</v>
      </c>
      <c r="C10" s="222">
        <v>14259</v>
      </c>
      <c r="D10" s="222">
        <v>15513</v>
      </c>
      <c r="E10" s="222">
        <v>15528</v>
      </c>
    </row>
    <row r="11" spans="1:8" x14ac:dyDescent="0.25">
      <c r="A11" s="226" t="s">
        <v>523</v>
      </c>
      <c r="B11" s="222">
        <v>8181</v>
      </c>
      <c r="C11" s="222">
        <v>9105</v>
      </c>
      <c r="D11" s="222">
        <v>12824</v>
      </c>
      <c r="E11" s="222">
        <v>15575</v>
      </c>
    </row>
    <row r="12" spans="1:8" x14ac:dyDescent="0.25">
      <c r="A12" s="226" t="s">
        <v>524</v>
      </c>
      <c r="B12" s="222">
        <v>16540</v>
      </c>
      <c r="C12" s="222">
        <v>16424</v>
      </c>
      <c r="D12" s="222">
        <v>16799</v>
      </c>
      <c r="E12" s="222">
        <v>16991</v>
      </c>
    </row>
    <row r="13" spans="1:8" x14ac:dyDescent="0.25">
      <c r="A13" s="226" t="s">
        <v>430</v>
      </c>
      <c r="B13" s="222">
        <v>15836</v>
      </c>
      <c r="C13" s="222">
        <v>16134</v>
      </c>
      <c r="D13" s="222">
        <v>15738</v>
      </c>
      <c r="E13" s="222">
        <v>17124</v>
      </c>
    </row>
    <row r="14" spans="1:8" x14ac:dyDescent="0.25">
      <c r="A14" s="226" t="s">
        <v>444</v>
      </c>
      <c r="B14" s="222">
        <v>18105</v>
      </c>
      <c r="C14" s="222">
        <v>17890</v>
      </c>
      <c r="D14" s="222">
        <v>17810</v>
      </c>
      <c r="E14" s="222">
        <v>17966</v>
      </c>
    </row>
    <row r="15" spans="1:8" x14ac:dyDescent="0.25">
      <c r="A15" s="226" t="s">
        <v>101</v>
      </c>
      <c r="B15" s="222">
        <v>17607</v>
      </c>
      <c r="C15" s="222">
        <v>17955</v>
      </c>
      <c r="D15" s="222">
        <v>18905</v>
      </c>
      <c r="E15" s="222">
        <v>20124</v>
      </c>
    </row>
    <row r="16" spans="1:8" x14ac:dyDescent="0.25">
      <c r="A16" s="226" t="s">
        <v>525</v>
      </c>
      <c r="B16" s="222">
        <v>19728</v>
      </c>
      <c r="C16" s="222">
        <v>19301</v>
      </c>
      <c r="D16" s="222">
        <v>21031</v>
      </c>
      <c r="E16" s="222">
        <v>21475</v>
      </c>
    </row>
    <row r="17" spans="1:5" x14ac:dyDescent="0.25">
      <c r="A17" s="226" t="s">
        <v>438</v>
      </c>
      <c r="B17" s="222">
        <v>20428</v>
      </c>
      <c r="C17" s="222">
        <v>20729</v>
      </c>
      <c r="D17" s="222">
        <v>21302</v>
      </c>
      <c r="E17" s="222">
        <v>21790</v>
      </c>
    </row>
    <row r="18" spans="1:5" x14ac:dyDescent="0.25">
      <c r="A18" s="226" t="s">
        <v>102</v>
      </c>
      <c r="B18" s="222">
        <v>27354</v>
      </c>
      <c r="C18" s="222">
        <v>27177</v>
      </c>
      <c r="D18" s="222">
        <v>26543</v>
      </c>
      <c r="E18" s="222">
        <v>26059</v>
      </c>
    </row>
    <row r="19" spans="1:5" x14ac:dyDescent="0.25">
      <c r="A19" s="226" t="s">
        <v>103</v>
      </c>
      <c r="B19" s="222">
        <v>40763</v>
      </c>
      <c r="C19" s="222">
        <v>41654</v>
      </c>
      <c r="D19" s="222">
        <v>41923</v>
      </c>
      <c r="E19" s="222">
        <v>43693</v>
      </c>
    </row>
    <row r="20" spans="1:5" x14ac:dyDescent="0.25">
      <c r="A20" s="225" t="s">
        <v>517</v>
      </c>
      <c r="B20" s="227"/>
      <c r="C20" s="227"/>
      <c r="D20" s="227"/>
      <c r="E20" s="228">
        <f>SUM(E10:E19)</f>
        <v>216325</v>
      </c>
    </row>
    <row r="21" spans="1:5" x14ac:dyDescent="0.25">
      <c r="E21" s="229">
        <v>304885</v>
      </c>
    </row>
    <row r="23" spans="1:5" x14ac:dyDescent="0.25">
      <c r="E23" s="230">
        <f>SUM(E20/E21*100)</f>
        <v>70.952982272004192</v>
      </c>
    </row>
    <row r="24" spans="1:5" x14ac:dyDescent="0.25">
      <c r="E24">
        <f>SUM(E19/E21)*100</f>
        <v>14.330977253718617</v>
      </c>
    </row>
    <row r="26" spans="1:5" x14ac:dyDescent="0.25">
      <c r="A26" t="s">
        <v>518</v>
      </c>
    </row>
    <row r="27" spans="1:5" x14ac:dyDescent="0.25">
      <c r="A27" t="s">
        <v>526</v>
      </c>
      <c r="B27" s="25" t="s">
        <v>527</v>
      </c>
    </row>
  </sheetData>
  <hyperlinks>
    <hyperlink ref="B27" r:id="rId1" xr:uid="{8F40471B-7AA6-44AD-941C-BC6BB5B2869E}"/>
    <hyperlink ref="H4" r:id="rId2" xr:uid="{0FD3CAF9-DA7B-484E-9558-5F037665C7CF}"/>
  </hyperlinks>
  <pageMargins left="0.7" right="0.7" top="0.75" bottom="0.75" header="0.3" footer="0.3"/>
  <pageSetup paperSize="9" orientation="portrait" verticalDpi="0"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971D4-BADA-4156-8746-16849ACB160C}">
  <sheetPr codeName="Ark30"/>
  <dimension ref="A1:K46"/>
  <sheetViews>
    <sheetView workbookViewId="0">
      <selection activeCell="B1" sqref="B1"/>
    </sheetView>
  </sheetViews>
  <sheetFormatPr baseColWidth="10" defaultRowHeight="15" x14ac:dyDescent="0.25"/>
  <cols>
    <col min="1" max="1" width="18.140625" customWidth="1"/>
    <col min="4" max="4" width="21.5703125" customWidth="1"/>
    <col min="5" max="5" width="19.42578125" customWidth="1"/>
    <col min="7" max="7" width="21.5703125" customWidth="1"/>
    <col min="8" max="8" width="7.42578125" customWidth="1"/>
    <col min="10" max="10" width="21.5703125" customWidth="1"/>
    <col min="11" max="11" width="7.42578125" customWidth="1"/>
  </cols>
  <sheetData>
    <row r="1" spans="1:11" s="274" customFormat="1" x14ac:dyDescent="0.25">
      <c r="A1" s="274" t="s">
        <v>707</v>
      </c>
      <c r="B1" s="282" t="s">
        <v>528</v>
      </c>
      <c r="C1" s="282"/>
      <c r="D1" s="282"/>
      <c r="E1" s="282"/>
      <c r="F1" s="282"/>
      <c r="G1" s="282"/>
      <c r="H1" s="282"/>
      <c r="I1" s="282"/>
      <c r="J1" s="282"/>
    </row>
    <row r="2" spans="1:11" x14ac:dyDescent="0.25">
      <c r="A2" s="231"/>
      <c r="B2" s="231"/>
      <c r="C2" s="231"/>
      <c r="D2" s="231"/>
      <c r="E2" s="231"/>
      <c r="F2" s="231"/>
      <c r="G2" s="231"/>
      <c r="H2" s="231"/>
      <c r="I2" s="231"/>
    </row>
    <row r="3" spans="1:11" x14ac:dyDescent="0.25">
      <c r="A3" s="231"/>
      <c r="B3" s="226" t="s">
        <v>529</v>
      </c>
      <c r="C3" s="231"/>
      <c r="D3" s="231"/>
      <c r="E3" s="231"/>
      <c r="F3" s="231"/>
      <c r="G3" s="231"/>
      <c r="H3" s="231"/>
      <c r="I3" s="231"/>
    </row>
    <row r="4" spans="1:11" x14ac:dyDescent="0.25">
      <c r="B4" s="232" t="s">
        <v>130</v>
      </c>
      <c r="C4" s="232" t="s">
        <v>131</v>
      </c>
      <c r="D4" s="340" t="s">
        <v>530</v>
      </c>
      <c r="E4" s="340"/>
      <c r="F4" s="232" t="s">
        <v>132</v>
      </c>
      <c r="G4" s="340" t="s">
        <v>531</v>
      </c>
      <c r="H4" s="340"/>
      <c r="I4" s="232" t="s">
        <v>133</v>
      </c>
      <c r="J4" s="340" t="s">
        <v>532</v>
      </c>
      <c r="K4" s="340"/>
    </row>
    <row r="5" spans="1:11" x14ac:dyDescent="0.25">
      <c r="A5" s="232" t="s">
        <v>533</v>
      </c>
      <c r="B5" s="233">
        <v>278334</v>
      </c>
      <c r="C5" s="233">
        <v>281702</v>
      </c>
      <c r="D5" s="233">
        <f>SUM(C5-B5)</f>
        <v>3368</v>
      </c>
      <c r="E5" s="230">
        <f>SUM(D5/B5)*100</f>
        <v>1.2100569818994444</v>
      </c>
      <c r="F5" s="233">
        <v>292834</v>
      </c>
      <c r="G5" s="233">
        <f>SUM(F5-C5)</f>
        <v>11132</v>
      </c>
      <c r="H5" s="230">
        <f t="shared" ref="H5:H11" si="0">SUM(G5/C5)*100</f>
        <v>3.9516936336980208</v>
      </c>
      <c r="I5" s="233">
        <v>304885</v>
      </c>
      <c r="J5" s="233">
        <f>SUM(I5-F5)</f>
        <v>12051</v>
      </c>
      <c r="K5" s="230">
        <f>SUM(J5/F5)*100</f>
        <v>4.1153008188939806</v>
      </c>
    </row>
    <row r="6" spans="1:11" x14ac:dyDescent="0.25">
      <c r="A6" s="232" t="s">
        <v>534</v>
      </c>
      <c r="B6" s="233">
        <v>64900</v>
      </c>
      <c r="C6" s="233">
        <v>65430</v>
      </c>
      <c r="D6" s="233">
        <f t="shared" ref="D6:D11" si="1">SUM(C6-B6)</f>
        <v>530</v>
      </c>
      <c r="E6" s="230">
        <f t="shared" ref="E6:E11" si="2">SUM(D6/B6)*100</f>
        <v>0.81664098613251146</v>
      </c>
      <c r="F6" s="233">
        <v>67621</v>
      </c>
      <c r="G6" s="233">
        <f t="shared" ref="G6:G11" si="3">SUM(F6-C6)</f>
        <v>2191</v>
      </c>
      <c r="H6" s="230">
        <f t="shared" si="0"/>
        <v>3.3486168424270213</v>
      </c>
      <c r="I6" s="233">
        <v>68561</v>
      </c>
      <c r="J6" s="233">
        <f t="shared" ref="J6:J11" si="4">SUM(I6-F6)</f>
        <v>940</v>
      </c>
      <c r="K6" s="230">
        <f t="shared" ref="K6:K11" si="5">SUM(J6/F6)*100</f>
        <v>1.3901007083598289</v>
      </c>
    </row>
    <row r="7" spans="1:11" x14ac:dyDescent="0.25">
      <c r="A7" s="232" t="s">
        <v>535</v>
      </c>
      <c r="B7" s="233">
        <v>76605</v>
      </c>
      <c r="C7" s="233">
        <v>78178</v>
      </c>
      <c r="D7" s="233">
        <f t="shared" si="1"/>
        <v>1573</v>
      </c>
      <c r="E7" s="230">
        <f t="shared" si="2"/>
        <v>2.0533907708374128</v>
      </c>
      <c r="F7" s="233">
        <v>79164</v>
      </c>
      <c r="G7" s="233">
        <f t="shared" si="3"/>
        <v>986</v>
      </c>
      <c r="H7" s="230">
        <f t="shared" si="0"/>
        <v>1.2612243853769602</v>
      </c>
      <c r="I7" s="233">
        <v>82655</v>
      </c>
      <c r="J7" s="233">
        <f t="shared" si="4"/>
        <v>3491</v>
      </c>
      <c r="K7" s="230">
        <f t="shared" si="5"/>
        <v>4.4098327522611287</v>
      </c>
    </row>
    <row r="8" spans="1:11" x14ac:dyDescent="0.25">
      <c r="A8" s="232" t="s">
        <v>536</v>
      </c>
      <c r="B8" s="233">
        <v>58052</v>
      </c>
      <c r="C8" s="233">
        <v>58188</v>
      </c>
      <c r="D8" s="233">
        <f t="shared" si="1"/>
        <v>136</v>
      </c>
      <c r="E8" s="230">
        <f t="shared" si="2"/>
        <v>0.23427272100875079</v>
      </c>
      <c r="F8" s="233">
        <v>60524</v>
      </c>
      <c r="G8" s="233">
        <f t="shared" si="3"/>
        <v>2336</v>
      </c>
      <c r="H8" s="230">
        <f t="shared" si="0"/>
        <v>4.0145734515707705</v>
      </c>
      <c r="I8" s="233">
        <v>62427</v>
      </c>
      <c r="J8" s="233">
        <f t="shared" si="4"/>
        <v>1903</v>
      </c>
      <c r="K8" s="230">
        <f t="shared" si="5"/>
        <v>3.1442072566254713</v>
      </c>
    </row>
    <row r="9" spans="1:11" x14ac:dyDescent="0.25">
      <c r="A9" s="232" t="s">
        <v>537</v>
      </c>
      <c r="B9" s="233">
        <v>25039</v>
      </c>
      <c r="C9" s="233">
        <v>25609</v>
      </c>
      <c r="D9" s="233">
        <f t="shared" si="1"/>
        <v>570</v>
      </c>
      <c r="E9" s="230">
        <f t="shared" si="2"/>
        <v>2.2764487399656539</v>
      </c>
      <c r="F9" s="233">
        <v>28290</v>
      </c>
      <c r="G9" s="233">
        <f t="shared" si="3"/>
        <v>2681</v>
      </c>
      <c r="H9" s="230">
        <f t="shared" si="0"/>
        <v>10.468975750712641</v>
      </c>
      <c r="I9" s="233">
        <v>29635</v>
      </c>
      <c r="J9" s="233">
        <f t="shared" si="4"/>
        <v>1345</v>
      </c>
      <c r="K9" s="230">
        <f t="shared" si="5"/>
        <v>4.7543301519971726</v>
      </c>
    </row>
    <row r="10" spans="1:11" x14ac:dyDescent="0.25">
      <c r="A10" s="232" t="s">
        <v>538</v>
      </c>
      <c r="B10" s="233">
        <v>42186</v>
      </c>
      <c r="C10" s="233">
        <v>42339</v>
      </c>
      <c r="D10" s="233">
        <f t="shared" si="1"/>
        <v>153</v>
      </c>
      <c r="E10" s="230">
        <f t="shared" si="2"/>
        <v>0.36267956193998008</v>
      </c>
      <c r="F10" s="233">
        <v>44685</v>
      </c>
      <c r="G10" s="233">
        <f t="shared" si="3"/>
        <v>2346</v>
      </c>
      <c r="H10" s="230">
        <f t="shared" si="0"/>
        <v>5.5409905760646216</v>
      </c>
      <c r="I10" s="233">
        <v>47803</v>
      </c>
      <c r="J10" s="233">
        <f t="shared" si="4"/>
        <v>3118</v>
      </c>
      <c r="K10" s="230">
        <f t="shared" si="5"/>
        <v>6.9777330200290919</v>
      </c>
    </row>
    <row r="11" spans="1:11" x14ac:dyDescent="0.25">
      <c r="A11" s="232" t="s">
        <v>539</v>
      </c>
      <c r="B11" s="233">
        <v>11552</v>
      </c>
      <c r="C11" s="233">
        <v>11958</v>
      </c>
      <c r="D11" s="233">
        <f t="shared" si="1"/>
        <v>406</v>
      </c>
      <c r="E11" s="230">
        <f t="shared" si="2"/>
        <v>3.5145429362880884</v>
      </c>
      <c r="F11" s="233">
        <v>12550</v>
      </c>
      <c r="G11" s="233">
        <f t="shared" si="3"/>
        <v>592</v>
      </c>
      <c r="H11" s="230">
        <f t="shared" si="0"/>
        <v>4.950660645592909</v>
      </c>
      <c r="I11" s="233">
        <v>13804</v>
      </c>
      <c r="J11" s="233">
        <f t="shared" si="4"/>
        <v>1254</v>
      </c>
      <c r="K11" s="230">
        <f t="shared" si="5"/>
        <v>9.9920318725099602</v>
      </c>
    </row>
    <row r="13" spans="1:11" x14ac:dyDescent="0.25">
      <c r="A13" t="s">
        <v>540</v>
      </c>
      <c r="C13" s="25" t="s">
        <v>541</v>
      </c>
      <c r="D13" s="25"/>
      <c r="E13" s="25"/>
    </row>
    <row r="16" spans="1:11" ht="30" customHeight="1" x14ac:dyDescent="0.25">
      <c r="A16" s="338" t="s">
        <v>542</v>
      </c>
      <c r="B16" s="338"/>
      <c r="C16" s="338"/>
      <c r="D16" s="338"/>
      <c r="E16" s="338"/>
    </row>
    <row r="17" spans="1:8" ht="45" x14ac:dyDescent="0.25">
      <c r="A17" s="9"/>
      <c r="B17" s="234" t="s">
        <v>131</v>
      </c>
      <c r="C17" s="235" t="s">
        <v>132</v>
      </c>
      <c r="D17" s="235" t="s">
        <v>133</v>
      </c>
      <c r="E17" s="236" t="s">
        <v>543</v>
      </c>
      <c r="G17" t="s">
        <v>205</v>
      </c>
      <c r="H17" s="25" t="s">
        <v>550</v>
      </c>
    </row>
    <row r="18" spans="1:8" x14ac:dyDescent="0.25">
      <c r="A18" s="208" t="s">
        <v>534</v>
      </c>
      <c r="B18" s="208">
        <v>0.81664098613251146</v>
      </c>
      <c r="C18" s="208">
        <v>3.3486168424270213</v>
      </c>
      <c r="D18" s="208">
        <v>1.3901007083598289</v>
      </c>
      <c r="E18" s="208">
        <v>1.806837003650428</v>
      </c>
    </row>
    <row r="19" spans="1:8" x14ac:dyDescent="0.25">
      <c r="A19" s="208" t="s">
        <v>535</v>
      </c>
      <c r="B19" s="208">
        <v>2.0533907708374128</v>
      </c>
      <c r="C19" s="208">
        <v>1.2612243853769602</v>
      </c>
      <c r="D19" s="208">
        <v>4.4098327522611287</v>
      </c>
      <c r="E19" s="208">
        <v>3.0026388682681739</v>
      </c>
    </row>
    <row r="20" spans="1:8" x14ac:dyDescent="0.25">
      <c r="A20" s="208" t="s">
        <v>536</v>
      </c>
      <c r="B20" s="208">
        <v>0.23427272100875079</v>
      </c>
      <c r="C20" s="208">
        <v>4.0145734515707705</v>
      </c>
      <c r="D20" s="208">
        <v>3.1442072566254713</v>
      </c>
      <c r="E20" s="208">
        <v>2.9086091525986508</v>
      </c>
    </row>
    <row r="21" spans="1:8" x14ac:dyDescent="0.25">
      <c r="A21" s="208" t="s">
        <v>537</v>
      </c>
      <c r="B21" s="208">
        <v>2.2764487399656539</v>
      </c>
      <c r="C21" s="208">
        <v>10.468975750712641</v>
      </c>
      <c r="D21" s="208">
        <v>4.7543301519971726</v>
      </c>
      <c r="E21" s="208">
        <v>2.9621079936726926</v>
      </c>
    </row>
    <row r="22" spans="1:8" x14ac:dyDescent="0.25">
      <c r="A22" s="208" t="s">
        <v>538</v>
      </c>
      <c r="B22" s="208">
        <v>0.36267956193998008</v>
      </c>
      <c r="C22" s="208">
        <v>5.5409905760646216</v>
      </c>
      <c r="D22" s="208">
        <v>6.9777330200290919</v>
      </c>
      <c r="E22" s="208">
        <v>1.251704153835451</v>
      </c>
    </row>
    <row r="23" spans="1:8" x14ac:dyDescent="0.25">
      <c r="A23" s="208" t="s">
        <v>539</v>
      </c>
      <c r="B23" s="208">
        <v>3.5145429362880884</v>
      </c>
      <c r="C23" s="208">
        <v>4.950660645592909</v>
      </c>
      <c r="D23" s="208">
        <v>9.9920318725099602</v>
      </c>
      <c r="E23" s="208">
        <v>2.968496520280238</v>
      </c>
    </row>
    <row r="43" spans="1:1" x14ac:dyDescent="0.25">
      <c r="A43" t="s">
        <v>544</v>
      </c>
    </row>
    <row r="44" spans="1:1" x14ac:dyDescent="0.25">
      <c r="A44" t="s">
        <v>545</v>
      </c>
    </row>
    <row r="45" spans="1:1" x14ac:dyDescent="0.25">
      <c r="A45" t="s">
        <v>546</v>
      </c>
    </row>
    <row r="46" spans="1:1" x14ac:dyDescent="0.25">
      <c r="A46" t="s">
        <v>547</v>
      </c>
    </row>
  </sheetData>
  <mergeCells count="4">
    <mergeCell ref="D4:E4"/>
    <mergeCell ref="G4:H4"/>
    <mergeCell ref="J4:K4"/>
    <mergeCell ref="A16:E16"/>
  </mergeCells>
  <hyperlinks>
    <hyperlink ref="C13" r:id="rId1" xr:uid="{886F16EE-463F-49DD-9A98-A75ABE511D15}"/>
    <hyperlink ref="H17" r:id="rId2" xr:uid="{40A31FCB-B466-44E9-8505-81896DDA6F06}"/>
  </hyperlinks>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174F1-B6F8-4A29-B029-F84DB441BF84}">
  <sheetPr codeName="Ark31"/>
  <dimension ref="A1:G34"/>
  <sheetViews>
    <sheetView workbookViewId="0">
      <selection activeCell="B1" sqref="B1"/>
    </sheetView>
  </sheetViews>
  <sheetFormatPr baseColWidth="10" defaultRowHeight="15" x14ac:dyDescent="0.25"/>
  <cols>
    <col min="1" max="1" width="39.7109375" customWidth="1"/>
    <col min="6" max="6" width="16.42578125" customWidth="1"/>
  </cols>
  <sheetData>
    <row r="1" spans="1:7" s="274" customFormat="1" x14ac:dyDescent="0.25">
      <c r="A1" s="274" t="s">
        <v>708</v>
      </c>
      <c r="B1" s="274" t="s">
        <v>671</v>
      </c>
    </row>
    <row r="3" spans="1:7" x14ac:dyDescent="0.25">
      <c r="B3" s="272">
        <v>2001</v>
      </c>
      <c r="C3" s="272">
        <v>2011</v>
      </c>
      <c r="D3" s="272">
        <v>2021</v>
      </c>
    </row>
    <row r="4" spans="1:7" x14ac:dyDescent="0.25">
      <c r="A4" s="264" t="s">
        <v>672</v>
      </c>
      <c r="B4" s="230">
        <v>38.103871174149518</v>
      </c>
      <c r="C4" s="230">
        <v>43.091311343523728</v>
      </c>
      <c r="D4" s="233"/>
      <c r="F4" t="s">
        <v>205</v>
      </c>
      <c r="G4" s="25" t="s">
        <v>701</v>
      </c>
    </row>
    <row r="5" spans="1:7" x14ac:dyDescent="0.25">
      <c r="A5" s="264" t="s">
        <v>673</v>
      </c>
      <c r="B5" s="230">
        <v>52.350345879405189</v>
      </c>
      <c r="C5" s="230">
        <v>55.137572543943882</v>
      </c>
      <c r="D5" s="233"/>
    </row>
    <row r="6" spans="1:7" x14ac:dyDescent="0.25">
      <c r="A6" s="264" t="s">
        <v>674</v>
      </c>
      <c r="B6" s="230">
        <v>42.984054669703873</v>
      </c>
      <c r="C6" s="230">
        <v>47.168192219679632</v>
      </c>
      <c r="D6" s="233"/>
    </row>
    <row r="7" spans="1:7" x14ac:dyDescent="0.25">
      <c r="A7" s="264" t="s">
        <v>675</v>
      </c>
      <c r="B7" s="230">
        <v>52.242498117807337</v>
      </c>
      <c r="C7" s="230">
        <v>55.245261854128202</v>
      </c>
      <c r="D7" s="230">
        <v>59.093523925738687</v>
      </c>
    </row>
    <row r="8" spans="1:7" x14ac:dyDescent="0.25">
      <c r="A8" s="264" t="s">
        <v>676</v>
      </c>
      <c r="B8" s="230">
        <v>36.400268636668905</v>
      </c>
      <c r="C8" s="230">
        <v>43.283956816469995</v>
      </c>
      <c r="D8" s="233"/>
    </row>
    <row r="9" spans="1:7" x14ac:dyDescent="0.25">
      <c r="A9" s="264" t="s">
        <v>677</v>
      </c>
      <c r="B9" s="230">
        <v>39.338988008189531</v>
      </c>
      <c r="C9" s="230">
        <v>43.976593308739346</v>
      </c>
      <c r="D9" s="233"/>
    </row>
    <row r="10" spans="1:7" x14ac:dyDescent="0.25">
      <c r="A10" s="264" t="s">
        <v>678</v>
      </c>
      <c r="B10" s="230">
        <v>42.416576316106493</v>
      </c>
      <c r="C10" s="230">
        <v>49.361973628243298</v>
      </c>
      <c r="D10" s="233"/>
    </row>
    <row r="11" spans="1:7" x14ac:dyDescent="0.25">
      <c r="A11" s="264" t="s">
        <v>679</v>
      </c>
      <c r="B11" s="230">
        <v>40.009236453201972</v>
      </c>
      <c r="C11" s="230">
        <v>43.771282633371165</v>
      </c>
      <c r="D11" s="233"/>
    </row>
    <row r="12" spans="1:7" x14ac:dyDescent="0.25">
      <c r="A12" s="264" t="s">
        <v>680</v>
      </c>
      <c r="B12" s="230">
        <v>43.500557413600895</v>
      </c>
      <c r="C12" s="230">
        <v>48.885421310744533</v>
      </c>
      <c r="D12" s="233"/>
    </row>
    <row r="13" spans="1:7" x14ac:dyDescent="0.25">
      <c r="A13" s="264" t="s">
        <v>681</v>
      </c>
      <c r="B13" s="230">
        <v>41.556512698648447</v>
      </c>
      <c r="C13" s="230">
        <v>48.648302370275466</v>
      </c>
      <c r="D13" s="233"/>
    </row>
    <row r="14" spans="1:7" x14ac:dyDescent="0.25">
      <c r="A14" s="264" t="s">
        <v>682</v>
      </c>
      <c r="B14" s="230">
        <v>40.956811466649903</v>
      </c>
      <c r="C14" s="230">
        <v>47.02722063037249</v>
      </c>
      <c r="D14" s="230">
        <v>53.244192008835242</v>
      </c>
    </row>
    <row r="15" spans="1:7" x14ac:dyDescent="0.25">
      <c r="A15" s="264" t="s">
        <v>683</v>
      </c>
      <c r="B15" s="230">
        <v>42.871413003995642</v>
      </c>
      <c r="C15" s="230">
        <v>51.109736292630117</v>
      </c>
      <c r="D15" s="233"/>
    </row>
    <row r="16" spans="1:7" x14ac:dyDescent="0.25">
      <c r="A16" s="264" t="s">
        <v>684</v>
      </c>
      <c r="B16" s="230">
        <v>36.79513184584178</v>
      </c>
      <c r="C16" s="230">
        <v>42.796765894891585</v>
      </c>
      <c r="D16" s="233"/>
    </row>
    <row r="17" spans="1:4" x14ac:dyDescent="0.25">
      <c r="A17" s="264" t="s">
        <v>685</v>
      </c>
      <c r="B17" s="230">
        <v>37.40965596993351</v>
      </c>
      <c r="C17" s="230">
        <v>44.826322060306111</v>
      </c>
      <c r="D17" s="230">
        <v>53.427914110429455</v>
      </c>
    </row>
    <row r="18" spans="1:4" x14ac:dyDescent="0.25">
      <c r="A18" s="264" t="s">
        <v>686</v>
      </c>
      <c r="B18" s="230">
        <v>42.993813839735289</v>
      </c>
      <c r="C18" s="230">
        <v>50.675121631225061</v>
      </c>
      <c r="D18" s="233"/>
    </row>
    <row r="19" spans="1:4" x14ac:dyDescent="0.25">
      <c r="A19" s="264" t="s">
        <v>687</v>
      </c>
      <c r="B19" s="230">
        <v>33.711830596900413</v>
      </c>
      <c r="C19" s="230">
        <v>44.176564438929269</v>
      </c>
      <c r="D19" s="233"/>
    </row>
    <row r="20" spans="1:4" x14ac:dyDescent="0.25">
      <c r="A20" s="264" t="s">
        <v>696</v>
      </c>
      <c r="B20" s="230">
        <v>32.909322187897509</v>
      </c>
      <c r="C20" s="230">
        <v>41.308444763528676</v>
      </c>
      <c r="D20" s="230">
        <v>51.618152232869285</v>
      </c>
    </row>
    <row r="21" spans="1:4" x14ac:dyDescent="0.25">
      <c r="A21" s="264" t="s">
        <v>697</v>
      </c>
      <c r="B21" s="230">
        <v>33.103044496487122</v>
      </c>
      <c r="C21" s="230">
        <v>43.778229448961156</v>
      </c>
      <c r="D21" s="233"/>
    </row>
    <row r="22" spans="1:4" x14ac:dyDescent="0.25">
      <c r="A22" s="264" t="s">
        <v>698</v>
      </c>
      <c r="B22" s="230">
        <v>27.207759060745278</v>
      </c>
      <c r="C22" s="230">
        <v>40.747077274023383</v>
      </c>
      <c r="D22" s="233"/>
    </row>
    <row r="23" spans="1:4" x14ac:dyDescent="0.25">
      <c r="A23" s="264" t="s">
        <v>688</v>
      </c>
      <c r="C23" s="230"/>
      <c r="D23" s="230">
        <v>54.525032092426187</v>
      </c>
    </row>
    <row r="24" spans="1:4" x14ac:dyDescent="0.25">
      <c r="A24" s="264" t="s">
        <v>689</v>
      </c>
      <c r="C24" s="230"/>
      <c r="D24" s="230">
        <v>50.134236021944666</v>
      </c>
    </row>
    <row r="25" spans="1:4" x14ac:dyDescent="0.25">
      <c r="A25" s="264" t="s">
        <v>690</v>
      </c>
      <c r="C25" s="230"/>
      <c r="D25" s="230">
        <v>52.40283258554517</v>
      </c>
    </row>
    <row r="26" spans="1:4" x14ac:dyDescent="0.25">
      <c r="A26" s="264" t="s">
        <v>691</v>
      </c>
      <c r="C26" s="230"/>
      <c r="D26" s="230">
        <v>53.173693858845098</v>
      </c>
    </row>
    <row r="27" spans="1:4" x14ac:dyDescent="0.25">
      <c r="A27" s="264" t="s">
        <v>692</v>
      </c>
      <c r="C27" s="230"/>
      <c r="D27" s="230">
        <v>57.726550480466088</v>
      </c>
    </row>
    <row r="28" spans="1:4" x14ac:dyDescent="0.25">
      <c r="A28" s="264" t="s">
        <v>699</v>
      </c>
      <c r="C28" s="230"/>
      <c r="D28" s="230">
        <v>60.345851758959803</v>
      </c>
    </row>
    <row r="29" spans="1:4" x14ac:dyDescent="0.25">
      <c r="A29" s="264" t="s">
        <v>700</v>
      </c>
      <c r="C29" s="230"/>
      <c r="D29" s="230">
        <v>55.228848821081833</v>
      </c>
    </row>
    <row r="30" spans="1:4" x14ac:dyDescent="0.25">
      <c r="A30" s="199" t="s">
        <v>693</v>
      </c>
      <c r="B30" s="230"/>
      <c r="C30" s="230"/>
      <c r="D30" s="233"/>
    </row>
    <row r="33" spans="1:2" x14ac:dyDescent="0.25">
      <c r="A33" t="s">
        <v>694</v>
      </c>
    </row>
    <row r="34" spans="1:2" x14ac:dyDescent="0.25">
      <c r="B34" s="268" t="s">
        <v>695</v>
      </c>
    </row>
  </sheetData>
  <hyperlinks>
    <hyperlink ref="B34" r:id="rId1" xr:uid="{370DBDF3-7486-4899-92C4-CD8226A017EC}"/>
    <hyperlink ref="G4" r:id="rId2" xr:uid="{E4ADED7A-ACAF-46D8-9B34-948718256E4A}"/>
  </hyperlinks>
  <pageMargins left="0.7" right="0.7" top="0.75" bottom="0.75" header="0.3" footer="0.3"/>
  <pageSetup paperSize="9" orientation="portrait" r:id="rId3"/>
  <drawing r:id="rId4"/>
  <legacy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48CB-614A-4338-8A97-457299CC8296}">
  <sheetPr codeName="Ark32"/>
  <dimension ref="A1:G19"/>
  <sheetViews>
    <sheetView zoomScaleNormal="100" workbookViewId="0">
      <selection activeCell="B1" sqref="B1"/>
    </sheetView>
  </sheetViews>
  <sheetFormatPr baseColWidth="10" defaultRowHeight="15" x14ac:dyDescent="0.25"/>
  <cols>
    <col min="1" max="4" width="12.5703125" customWidth="1"/>
  </cols>
  <sheetData>
    <row r="1" spans="1:7" s="274" customFormat="1" x14ac:dyDescent="0.25">
      <c r="A1" s="274" t="s">
        <v>709</v>
      </c>
      <c r="B1" s="278" t="s">
        <v>419</v>
      </c>
      <c r="C1" s="279"/>
      <c r="D1" s="277"/>
      <c r="E1" s="277"/>
    </row>
    <row r="2" spans="1:7" s="274" customFormat="1" x14ac:dyDescent="0.25">
      <c r="B2" s="278"/>
      <c r="C2" s="279"/>
      <c r="D2" s="277"/>
      <c r="E2" s="277"/>
    </row>
    <row r="3" spans="1:7" x14ac:dyDescent="0.25">
      <c r="A3" s="239"/>
      <c r="B3" s="240" t="s">
        <v>144</v>
      </c>
      <c r="C3" s="240" t="s">
        <v>145</v>
      </c>
      <c r="D3" s="240" t="s">
        <v>8</v>
      </c>
      <c r="E3" s="238"/>
      <c r="F3" s="241" t="s">
        <v>205</v>
      </c>
      <c r="G3" s="144" t="s">
        <v>551</v>
      </c>
    </row>
    <row r="4" spans="1:7" x14ac:dyDescent="0.25">
      <c r="A4" s="242">
        <v>2013</v>
      </c>
      <c r="B4" s="197">
        <v>48200</v>
      </c>
      <c r="C4" s="197">
        <v>68959</v>
      </c>
      <c r="D4" s="197">
        <v>117159</v>
      </c>
      <c r="E4" s="238"/>
      <c r="F4" s="238"/>
      <c r="G4" s="238"/>
    </row>
    <row r="5" spans="1:7" x14ac:dyDescent="0.25">
      <c r="A5" s="242">
        <v>2014</v>
      </c>
      <c r="B5" s="197">
        <v>49205</v>
      </c>
      <c r="C5" s="197">
        <v>70709</v>
      </c>
      <c r="D5" s="197">
        <v>119914</v>
      </c>
      <c r="E5" s="238"/>
      <c r="F5" s="238"/>
      <c r="G5" s="238"/>
    </row>
    <row r="6" spans="1:7" x14ac:dyDescent="0.25">
      <c r="A6" s="242">
        <v>2015</v>
      </c>
      <c r="B6" s="197">
        <v>52653</v>
      </c>
      <c r="C6" s="197">
        <v>75276</v>
      </c>
      <c r="D6" s="197">
        <v>127929</v>
      </c>
      <c r="E6" s="238"/>
      <c r="F6" s="238"/>
      <c r="G6" s="238"/>
    </row>
    <row r="7" spans="1:7" x14ac:dyDescent="0.25">
      <c r="A7" s="243">
        <v>2016</v>
      </c>
      <c r="B7" s="198">
        <v>54761</v>
      </c>
      <c r="C7" s="198">
        <v>77260</v>
      </c>
      <c r="D7" s="198">
        <v>132021</v>
      </c>
      <c r="E7" s="238"/>
      <c r="F7" s="238"/>
      <c r="G7" s="238"/>
    </row>
    <row r="8" spans="1:7" x14ac:dyDescent="0.25">
      <c r="A8" s="243">
        <v>2017</v>
      </c>
      <c r="B8" s="198">
        <v>56043</v>
      </c>
      <c r="C8" s="198">
        <v>79544</v>
      </c>
      <c r="D8" s="198">
        <v>135587</v>
      </c>
      <c r="E8" s="238"/>
      <c r="F8" s="198"/>
      <c r="G8" s="238"/>
    </row>
    <row r="9" spans="1:7" x14ac:dyDescent="0.25">
      <c r="A9" s="243">
        <v>2018</v>
      </c>
      <c r="B9" s="198">
        <v>58718</v>
      </c>
      <c r="C9" s="198">
        <v>83286</v>
      </c>
      <c r="D9" s="198">
        <v>142004</v>
      </c>
      <c r="E9" s="238"/>
      <c r="F9" s="238"/>
      <c r="G9" s="238"/>
    </row>
    <row r="10" spans="1:7" x14ac:dyDescent="0.25">
      <c r="A10" s="243">
        <v>2019</v>
      </c>
      <c r="B10" s="244">
        <v>56629</v>
      </c>
      <c r="C10" s="244">
        <v>82103</v>
      </c>
      <c r="D10" s="197">
        <v>138732</v>
      </c>
      <c r="E10" s="238"/>
      <c r="F10" s="238"/>
      <c r="G10" s="238"/>
    </row>
    <row r="11" spans="1:7" x14ac:dyDescent="0.25">
      <c r="A11" s="243">
        <v>2020</v>
      </c>
      <c r="B11" s="244">
        <v>61311</v>
      </c>
      <c r="C11" s="244">
        <v>89473</v>
      </c>
      <c r="D11" s="197">
        <v>150784</v>
      </c>
      <c r="E11" s="238"/>
      <c r="F11" s="238"/>
      <c r="G11" s="238"/>
    </row>
    <row r="12" spans="1:7" x14ac:dyDescent="0.25">
      <c r="A12" s="242">
        <v>2021</v>
      </c>
      <c r="B12" s="244">
        <v>62356</v>
      </c>
      <c r="C12" s="244">
        <v>91732</v>
      </c>
      <c r="D12" s="197">
        <v>154088</v>
      </c>
      <c r="E12" s="238"/>
      <c r="F12" s="238"/>
      <c r="G12" s="238"/>
    </row>
    <row r="13" spans="1:7" x14ac:dyDescent="0.25">
      <c r="A13" s="242">
        <v>2022</v>
      </c>
      <c r="B13" s="244">
        <v>54225</v>
      </c>
      <c r="C13" s="244">
        <v>80729</v>
      </c>
      <c r="D13" s="197">
        <v>134954</v>
      </c>
      <c r="E13" s="238"/>
      <c r="F13" s="238"/>
      <c r="G13" s="238"/>
    </row>
    <row r="14" spans="1:7" x14ac:dyDescent="0.25">
      <c r="A14" s="199" t="s">
        <v>420</v>
      </c>
      <c r="B14" s="245"/>
      <c r="C14" s="245"/>
      <c r="D14" s="245"/>
      <c r="E14" s="238"/>
      <c r="F14" s="238"/>
      <c r="G14" s="238"/>
    </row>
    <row r="18" spans="1:2" x14ac:dyDescent="0.25">
      <c r="A18" s="201"/>
    </row>
    <row r="19" spans="1:2" x14ac:dyDescent="0.25">
      <c r="A19" s="202"/>
      <c r="B19" s="203"/>
    </row>
  </sheetData>
  <hyperlinks>
    <hyperlink ref="G3" r:id="rId1" xr:uid="{E44B30DE-0463-41FF-88AE-84D4B50024B8}"/>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0509-549D-498D-BE10-2A7535207FF3}">
  <sheetPr codeName="Ark33"/>
  <dimension ref="A1:F32"/>
  <sheetViews>
    <sheetView workbookViewId="0">
      <selection activeCell="B1" sqref="B1"/>
    </sheetView>
  </sheetViews>
  <sheetFormatPr baseColWidth="10" defaultRowHeight="15" x14ac:dyDescent="0.25"/>
  <cols>
    <col min="1" max="1" width="57.28515625" customWidth="1"/>
    <col min="5" max="5" width="12.42578125" customWidth="1"/>
  </cols>
  <sheetData>
    <row r="1" spans="1:6" s="274" customFormat="1" x14ac:dyDescent="0.25">
      <c r="A1" s="274" t="s">
        <v>710</v>
      </c>
      <c r="B1" s="280" t="s">
        <v>705</v>
      </c>
      <c r="C1" s="280"/>
      <c r="D1" s="280"/>
    </row>
    <row r="2" spans="1:6" s="274" customFormat="1" x14ac:dyDescent="0.25">
      <c r="B2" s="280"/>
      <c r="C2" s="280"/>
      <c r="D2" s="280"/>
    </row>
    <row r="3" spans="1:6" x14ac:dyDescent="0.25">
      <c r="A3" s="204" t="s">
        <v>421</v>
      </c>
      <c r="B3" s="196" t="s">
        <v>175</v>
      </c>
      <c r="C3" s="196" t="s">
        <v>422</v>
      </c>
    </row>
    <row r="4" spans="1:6" x14ac:dyDescent="0.25">
      <c r="A4" s="205" t="s">
        <v>423</v>
      </c>
      <c r="B4" s="206">
        <v>-178</v>
      </c>
      <c r="C4" s="207">
        <v>-0.1128725428027901</v>
      </c>
      <c r="E4" s="208" t="s">
        <v>205</v>
      </c>
      <c r="F4" s="25" t="s">
        <v>553</v>
      </c>
    </row>
    <row r="5" spans="1:6" x14ac:dyDescent="0.25">
      <c r="A5" s="205" t="s">
        <v>424</v>
      </c>
      <c r="B5" s="206">
        <v>9</v>
      </c>
      <c r="C5" s="207">
        <v>2.5280898876404494E-2</v>
      </c>
    </row>
    <row r="6" spans="1:6" x14ac:dyDescent="0.25">
      <c r="A6" s="205" t="s">
        <v>425</v>
      </c>
      <c r="B6" s="206">
        <v>-91</v>
      </c>
      <c r="C6" s="207">
        <v>-0.17913385826771652</v>
      </c>
    </row>
    <row r="7" spans="1:6" x14ac:dyDescent="0.25">
      <c r="A7" s="205" t="s">
        <v>426</v>
      </c>
      <c r="B7" s="206">
        <v>-18</v>
      </c>
      <c r="C7" s="207">
        <v>-0.12676056338028169</v>
      </c>
    </row>
    <row r="8" spans="1:6" x14ac:dyDescent="0.25">
      <c r="A8" s="205" t="s">
        <v>427</v>
      </c>
      <c r="B8" s="206">
        <v>-407</v>
      </c>
      <c r="C8" s="207">
        <v>-0.23046432616081541</v>
      </c>
    </row>
    <row r="9" spans="1:6" x14ac:dyDescent="0.25">
      <c r="A9" s="205" t="s">
        <v>428</v>
      </c>
      <c r="B9" s="206">
        <v>1231</v>
      </c>
      <c r="C9" s="207">
        <v>0.1580433945307485</v>
      </c>
    </row>
    <row r="10" spans="1:6" x14ac:dyDescent="0.25">
      <c r="A10" s="205" t="s">
        <v>429</v>
      </c>
      <c r="B10" s="206">
        <v>-319</v>
      </c>
      <c r="C10" s="207">
        <v>-8.0453972257250941E-2</v>
      </c>
    </row>
    <row r="11" spans="1:6" x14ac:dyDescent="0.25">
      <c r="A11" s="205" t="s">
        <v>430</v>
      </c>
      <c r="B11" s="206">
        <v>-1013</v>
      </c>
      <c r="C11" s="207">
        <v>-0.12216594307766522</v>
      </c>
    </row>
    <row r="12" spans="1:6" x14ac:dyDescent="0.25">
      <c r="A12" s="205" t="s">
        <v>431</v>
      </c>
      <c r="B12" s="206">
        <v>-282</v>
      </c>
      <c r="C12" s="207">
        <v>-0.19957537154989385</v>
      </c>
    </row>
    <row r="13" spans="1:6" x14ac:dyDescent="0.25">
      <c r="A13" s="205" t="s">
        <v>432</v>
      </c>
      <c r="B13" s="206">
        <v>-270</v>
      </c>
      <c r="C13" s="207">
        <v>-0.30577576443941112</v>
      </c>
    </row>
    <row r="14" spans="1:6" x14ac:dyDescent="0.25">
      <c r="A14" s="205" t="s">
        <v>433</v>
      </c>
      <c r="B14" s="206">
        <v>-47</v>
      </c>
      <c r="C14" s="207">
        <v>-0.22274881516587677</v>
      </c>
    </row>
    <row r="15" spans="1:6" x14ac:dyDescent="0.25">
      <c r="A15" s="205" t="s">
        <v>434</v>
      </c>
      <c r="B15" s="206">
        <v>-148</v>
      </c>
      <c r="C15" s="207">
        <v>-6.6636650157586672E-2</v>
      </c>
    </row>
    <row r="16" spans="1:6" x14ac:dyDescent="0.25">
      <c r="A16" s="205" t="s">
        <v>435</v>
      </c>
      <c r="B16" s="206">
        <v>-82</v>
      </c>
      <c r="C16" s="207">
        <v>-7.4141048824593131E-2</v>
      </c>
    </row>
    <row r="17" spans="1:3" x14ac:dyDescent="0.25">
      <c r="A17" s="205" t="s">
        <v>436</v>
      </c>
      <c r="B17" s="206">
        <v>-66</v>
      </c>
      <c r="C17" s="207">
        <v>-5.2884615384615384E-2</v>
      </c>
    </row>
    <row r="18" spans="1:3" x14ac:dyDescent="0.25">
      <c r="A18" s="205" t="s">
        <v>105</v>
      </c>
      <c r="B18" s="206">
        <v>-368</v>
      </c>
      <c r="C18" s="207">
        <v>-0.12153236459709379</v>
      </c>
    </row>
    <row r="19" spans="1:3" x14ac:dyDescent="0.25">
      <c r="A19" s="205" t="s">
        <v>437</v>
      </c>
      <c r="B19" s="206">
        <v>-1509</v>
      </c>
      <c r="C19" s="207">
        <v>-0.25024875621890547</v>
      </c>
    </row>
    <row r="20" spans="1:3" x14ac:dyDescent="0.25">
      <c r="A20" s="205" t="s">
        <v>103</v>
      </c>
      <c r="B20" s="206">
        <v>-2175</v>
      </c>
      <c r="C20" s="207">
        <v>-8.4633643332425387E-2</v>
      </c>
    </row>
    <row r="21" spans="1:3" x14ac:dyDescent="0.25">
      <c r="A21" s="205" t="s">
        <v>438</v>
      </c>
      <c r="B21" s="206">
        <v>-2599</v>
      </c>
      <c r="C21" s="207">
        <v>-0.16185079088304893</v>
      </c>
    </row>
    <row r="22" spans="1:3" x14ac:dyDescent="0.25">
      <c r="A22" s="205" t="s">
        <v>439</v>
      </c>
      <c r="B22" s="206">
        <v>-310</v>
      </c>
      <c r="C22" s="207">
        <v>-0.13230900554844216</v>
      </c>
    </row>
    <row r="23" spans="1:3" x14ac:dyDescent="0.25">
      <c r="A23" s="205" t="s">
        <v>440</v>
      </c>
      <c r="B23" s="206">
        <v>1</v>
      </c>
      <c r="C23" s="207">
        <v>3.7037037037037035E-2</v>
      </c>
    </row>
    <row r="24" spans="1:3" x14ac:dyDescent="0.25">
      <c r="A24" s="205" t="s">
        <v>441</v>
      </c>
      <c r="B24" s="206">
        <v>-780</v>
      </c>
      <c r="C24" s="207">
        <v>-0.11106364801366937</v>
      </c>
    </row>
    <row r="25" spans="1:3" x14ac:dyDescent="0.25">
      <c r="A25" s="205" t="s">
        <v>101</v>
      </c>
      <c r="B25" s="206">
        <v>-1650</v>
      </c>
      <c r="C25" s="207">
        <v>-0.13449625040756438</v>
      </c>
    </row>
    <row r="26" spans="1:3" x14ac:dyDescent="0.25">
      <c r="A26" s="205" t="s">
        <v>102</v>
      </c>
      <c r="B26" s="206">
        <v>-2217</v>
      </c>
      <c r="C26" s="207">
        <v>-0.11379151054765693</v>
      </c>
    </row>
    <row r="27" spans="1:3" x14ac:dyDescent="0.25">
      <c r="A27" s="205" t="s">
        <v>442</v>
      </c>
      <c r="B27" s="206">
        <v>-1956</v>
      </c>
      <c r="C27" s="207">
        <v>-0.24115398841080016</v>
      </c>
    </row>
    <row r="28" spans="1:3" x14ac:dyDescent="0.25">
      <c r="A28" s="205" t="s">
        <v>443</v>
      </c>
      <c r="B28" s="206">
        <v>-1694</v>
      </c>
      <c r="C28" s="207">
        <v>-0.17269854215516361</v>
      </c>
    </row>
    <row r="29" spans="1:3" x14ac:dyDescent="0.25">
      <c r="A29" s="205" t="s">
        <v>444</v>
      </c>
      <c r="B29" s="206">
        <v>-1168</v>
      </c>
      <c r="C29" s="207">
        <v>-0.12944696885736451</v>
      </c>
    </row>
    <row r="30" spans="1:3" x14ac:dyDescent="0.25">
      <c r="A30" s="205" t="s">
        <v>445</v>
      </c>
      <c r="B30" s="206">
        <v>-1028</v>
      </c>
      <c r="C30" s="207">
        <v>-0.27716365597196008</v>
      </c>
    </row>
    <row r="31" spans="1:3" x14ac:dyDescent="0.25">
      <c r="A31" s="341" t="s">
        <v>420</v>
      </c>
      <c r="B31" s="341"/>
      <c r="C31" s="341"/>
    </row>
    <row r="32" spans="1:3" ht="22.5" customHeight="1" x14ac:dyDescent="0.25">
      <c r="A32" s="342" t="s">
        <v>446</v>
      </c>
      <c r="B32" s="342"/>
      <c r="C32" s="342"/>
    </row>
  </sheetData>
  <mergeCells count="2">
    <mergeCell ref="A31:C31"/>
    <mergeCell ref="A32:C32"/>
  </mergeCells>
  <hyperlinks>
    <hyperlink ref="F4" r:id="rId1" xr:uid="{E6823E19-6A34-43BC-95B2-A6E5722D87B1}"/>
  </hyperlinks>
  <pageMargins left="0.7" right="0.7" top="0.75" bottom="0.75" header="0.3" footer="0.3"/>
  <pageSetup paperSize="9" orientation="portrait" verticalDpi="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9860-A0CE-426E-99D4-8A7C9359DE0E}">
  <sheetPr codeName="Ark34"/>
  <dimension ref="A1:Q21"/>
  <sheetViews>
    <sheetView zoomScale="115" zoomScaleNormal="115" workbookViewId="0">
      <selection activeCell="B1" sqref="B1"/>
    </sheetView>
  </sheetViews>
  <sheetFormatPr baseColWidth="10" defaultRowHeight="15" x14ac:dyDescent="0.25"/>
  <cols>
    <col min="1" max="1" width="42.28515625" customWidth="1"/>
    <col min="7" max="7" width="13" customWidth="1"/>
  </cols>
  <sheetData>
    <row r="1" spans="1:17" s="274" customFormat="1" ht="30" customHeight="1" x14ac:dyDescent="0.25">
      <c r="A1" s="274" t="s">
        <v>711</v>
      </c>
      <c r="B1" s="280" t="s">
        <v>704</v>
      </c>
      <c r="C1" s="280"/>
      <c r="D1" s="280"/>
    </row>
    <row r="2" spans="1:17" s="274" customFormat="1" ht="30" customHeight="1" x14ac:dyDescent="0.25">
      <c r="B2" s="280"/>
      <c r="C2" s="280"/>
      <c r="D2" s="280"/>
    </row>
    <row r="3" spans="1:17" x14ac:dyDescent="0.25">
      <c r="A3" s="204" t="s">
        <v>421</v>
      </c>
      <c r="B3" s="196" t="s">
        <v>175</v>
      </c>
      <c r="C3" s="196" t="s">
        <v>422</v>
      </c>
      <c r="G3" t="s">
        <v>205</v>
      </c>
      <c r="H3" s="25" t="s">
        <v>552</v>
      </c>
      <c r="P3" s="196">
        <v>2021</v>
      </c>
      <c r="Q3" s="196">
        <v>2022</v>
      </c>
    </row>
    <row r="4" spans="1:17" x14ac:dyDescent="0.25">
      <c r="A4" t="s">
        <v>447</v>
      </c>
      <c r="B4" s="206">
        <v>-361</v>
      </c>
      <c r="C4" s="210">
        <v>-0.108019150209455</v>
      </c>
      <c r="P4" s="9">
        <v>3342</v>
      </c>
      <c r="Q4" s="9">
        <v>2981</v>
      </c>
    </row>
    <row r="5" spans="1:17" x14ac:dyDescent="0.25">
      <c r="A5" t="s">
        <v>448</v>
      </c>
      <c r="B5" s="206">
        <v>-6539</v>
      </c>
      <c r="C5" s="210">
        <v>-0.166010815202214</v>
      </c>
      <c r="P5" s="9">
        <v>39389</v>
      </c>
      <c r="Q5" s="9">
        <v>32850</v>
      </c>
    </row>
    <row r="6" spans="1:17" x14ac:dyDescent="0.25">
      <c r="A6" t="s">
        <v>449</v>
      </c>
      <c r="B6" s="206">
        <v>-588</v>
      </c>
      <c r="C6" s="210">
        <v>-0.13300158335218301</v>
      </c>
      <c r="P6" s="9">
        <v>4421</v>
      </c>
      <c r="Q6" s="9">
        <v>3833</v>
      </c>
    </row>
    <row r="7" spans="1:17" x14ac:dyDescent="0.25">
      <c r="A7" t="s">
        <v>450</v>
      </c>
      <c r="B7" s="206">
        <v>-340</v>
      </c>
      <c r="C7" s="210">
        <v>-0.105100463678516</v>
      </c>
      <c r="P7" s="9">
        <v>3235</v>
      </c>
      <c r="Q7" s="9">
        <v>2895</v>
      </c>
    </row>
    <row r="8" spans="1:17" x14ac:dyDescent="0.25">
      <c r="A8" t="s">
        <v>451</v>
      </c>
      <c r="B8" s="206">
        <v>-452</v>
      </c>
      <c r="C8" s="210">
        <v>-6.2448190107764603E-2</v>
      </c>
      <c r="P8" s="9">
        <v>7238</v>
      </c>
      <c r="Q8" s="9">
        <v>6786</v>
      </c>
    </row>
    <row r="9" spans="1:17" x14ac:dyDescent="0.25">
      <c r="A9" t="s">
        <v>452</v>
      </c>
      <c r="B9" s="206">
        <v>-1790</v>
      </c>
      <c r="C9" s="210">
        <v>-0.163994502977554</v>
      </c>
      <c r="P9" s="9">
        <v>10915</v>
      </c>
      <c r="Q9" s="9">
        <v>9125</v>
      </c>
    </row>
    <row r="10" spans="1:17" x14ac:dyDescent="0.25">
      <c r="A10" t="s">
        <v>453</v>
      </c>
      <c r="B10" s="206">
        <v>-137</v>
      </c>
      <c r="C10" s="210">
        <v>-0.114836546521375</v>
      </c>
      <c r="P10" s="9">
        <v>1193</v>
      </c>
      <c r="Q10" s="9">
        <v>1056</v>
      </c>
    </row>
    <row r="11" spans="1:17" x14ac:dyDescent="0.25">
      <c r="A11" t="s">
        <v>454</v>
      </c>
      <c r="B11" s="206">
        <v>-1416</v>
      </c>
      <c r="C11" s="210">
        <v>-0.11400048305289399</v>
      </c>
      <c r="P11" s="9">
        <v>12421</v>
      </c>
      <c r="Q11" s="9">
        <v>11005</v>
      </c>
    </row>
    <row r="12" spans="1:17" x14ac:dyDescent="0.25">
      <c r="A12" t="s">
        <v>455</v>
      </c>
      <c r="B12" s="206">
        <v>-710</v>
      </c>
      <c r="C12" s="210">
        <v>-0.14657308009909201</v>
      </c>
      <c r="P12" s="9">
        <v>4844</v>
      </c>
      <c r="Q12" s="9">
        <v>4134</v>
      </c>
    </row>
    <row r="13" spans="1:17" x14ac:dyDescent="0.25">
      <c r="A13" t="s">
        <v>456</v>
      </c>
      <c r="B13" s="206">
        <v>-698</v>
      </c>
      <c r="C13" s="210">
        <v>-0.23855092276144901</v>
      </c>
      <c r="P13" s="9">
        <v>2926</v>
      </c>
      <c r="Q13" s="9">
        <v>2228</v>
      </c>
    </row>
    <row r="14" spans="1:17" x14ac:dyDescent="0.25">
      <c r="A14" t="s">
        <v>457</v>
      </c>
      <c r="B14" s="206">
        <v>-479</v>
      </c>
      <c r="C14" s="210">
        <v>-0.111551001397299</v>
      </c>
      <c r="P14" s="9">
        <v>4294</v>
      </c>
      <c r="Q14" s="9">
        <v>3815</v>
      </c>
    </row>
    <row r="15" spans="1:17" x14ac:dyDescent="0.25">
      <c r="A15" t="s">
        <v>458</v>
      </c>
      <c r="B15" s="206">
        <v>-4</v>
      </c>
      <c r="C15" s="210">
        <v>-1.1235955056179799E-2</v>
      </c>
      <c r="P15" s="9">
        <v>356</v>
      </c>
      <c r="Q15" s="9">
        <v>352</v>
      </c>
    </row>
    <row r="16" spans="1:17" x14ac:dyDescent="0.25">
      <c r="A16" t="s">
        <v>459</v>
      </c>
      <c r="B16" s="206">
        <v>-2842</v>
      </c>
      <c r="C16" s="210">
        <v>-0.15791520809023701</v>
      </c>
      <c r="P16" s="9">
        <v>17997</v>
      </c>
      <c r="Q16" s="9">
        <v>15155</v>
      </c>
    </row>
    <row r="17" spans="1:17" x14ac:dyDescent="0.25">
      <c r="A17" t="s">
        <v>460</v>
      </c>
      <c r="B17" s="206">
        <v>-1302</v>
      </c>
      <c r="C17" s="210">
        <v>-0.219339622641509</v>
      </c>
      <c r="P17" s="9">
        <v>5936</v>
      </c>
      <c r="Q17" s="9">
        <v>4634</v>
      </c>
    </row>
    <row r="18" spans="1:17" x14ac:dyDescent="0.25">
      <c r="A18" t="s">
        <v>461</v>
      </c>
      <c r="B18" s="206">
        <v>-834</v>
      </c>
      <c r="C18" s="210">
        <v>-5.5581472842385897E-2</v>
      </c>
      <c r="P18" s="9">
        <v>15005</v>
      </c>
      <c r="Q18" s="9">
        <v>14171</v>
      </c>
    </row>
    <row r="19" spans="1:17" x14ac:dyDescent="0.25">
      <c r="A19" t="s">
        <v>462</v>
      </c>
      <c r="B19" s="206">
        <v>-642</v>
      </c>
      <c r="C19" s="210">
        <v>-3.1201399688957999E-2</v>
      </c>
      <c r="P19" s="9">
        <v>20576</v>
      </c>
      <c r="Q19" s="9">
        <v>19934</v>
      </c>
    </row>
    <row r="20" spans="1:17" x14ac:dyDescent="0.25">
      <c r="A20" s="199" t="s">
        <v>420</v>
      </c>
      <c r="B20" s="206"/>
      <c r="C20" s="207"/>
      <c r="O20" t="s">
        <v>8</v>
      </c>
      <c r="P20" s="9">
        <v>154088</v>
      </c>
      <c r="Q20" s="9">
        <v>134954</v>
      </c>
    </row>
    <row r="21" spans="1:17" x14ac:dyDescent="0.25">
      <c r="A21" s="211" t="s">
        <v>463</v>
      </c>
    </row>
  </sheetData>
  <hyperlinks>
    <hyperlink ref="H3" r:id="rId1" xr:uid="{A6D9171A-5EA6-4273-A12C-FC59DB29C638}"/>
  </hyperlinks>
  <pageMargins left="0.7" right="0.7" top="0.75" bottom="0.75" header="0.3" footer="0.3"/>
  <pageSetup paperSize="9" orientation="portrait" verticalDpi="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6AA53-6FD8-4385-9960-9A743F8AC54D}">
  <sheetPr codeName="Ark35"/>
  <dimension ref="A1:C20"/>
  <sheetViews>
    <sheetView workbookViewId="0">
      <selection activeCell="B1" sqref="B1"/>
    </sheetView>
  </sheetViews>
  <sheetFormatPr baseColWidth="10" defaultRowHeight="15" x14ac:dyDescent="0.25"/>
  <cols>
    <col min="1" max="2" width="30.5703125" customWidth="1"/>
    <col min="3" max="3" width="69.7109375" customWidth="1"/>
  </cols>
  <sheetData>
    <row r="1" spans="1:3" s="274" customFormat="1" x14ac:dyDescent="0.25">
      <c r="A1" s="274" t="s">
        <v>712</v>
      </c>
      <c r="B1" s="274" t="s">
        <v>713</v>
      </c>
    </row>
    <row r="3" spans="1:3" x14ac:dyDescent="0.25">
      <c r="A3" s="212" t="s">
        <v>464</v>
      </c>
      <c r="B3" s="212" t="s">
        <v>465</v>
      </c>
      <c r="C3" s="212" t="s">
        <v>466</v>
      </c>
    </row>
    <row r="4" spans="1:3" x14ac:dyDescent="0.25">
      <c r="A4" t="s">
        <v>467</v>
      </c>
      <c r="B4" t="s">
        <v>468</v>
      </c>
      <c r="C4" t="s">
        <v>469</v>
      </c>
    </row>
    <row r="5" spans="1:3" x14ac:dyDescent="0.25">
      <c r="A5" t="s">
        <v>470</v>
      </c>
      <c r="B5" t="s">
        <v>471</v>
      </c>
      <c r="C5" t="s">
        <v>472</v>
      </c>
    </row>
    <row r="6" spans="1:3" x14ac:dyDescent="0.25">
      <c r="A6" t="s">
        <v>473</v>
      </c>
      <c r="B6" t="s">
        <v>474</v>
      </c>
      <c r="C6" t="s">
        <v>475</v>
      </c>
    </row>
    <row r="7" spans="1:3" x14ac:dyDescent="0.25">
      <c r="A7" t="s">
        <v>476</v>
      </c>
      <c r="B7" t="s">
        <v>477</v>
      </c>
      <c r="C7" t="s">
        <v>478</v>
      </c>
    </row>
    <row r="8" spans="1:3" x14ac:dyDescent="0.25">
      <c r="A8" t="s">
        <v>479</v>
      </c>
      <c r="B8" t="s">
        <v>480</v>
      </c>
      <c r="C8" t="s">
        <v>481</v>
      </c>
    </row>
    <row r="9" spans="1:3" x14ac:dyDescent="0.25">
      <c r="A9" t="s">
        <v>482</v>
      </c>
      <c r="B9" t="s">
        <v>483</v>
      </c>
      <c r="C9" t="s">
        <v>484</v>
      </c>
    </row>
    <row r="10" spans="1:3" s="213" customFormat="1" ht="30" x14ac:dyDescent="0.25">
      <c r="A10" s="213" t="s">
        <v>485</v>
      </c>
      <c r="B10" s="213" t="s">
        <v>486</v>
      </c>
      <c r="C10" s="214" t="s">
        <v>487</v>
      </c>
    </row>
    <row r="11" spans="1:3" x14ac:dyDescent="0.25">
      <c r="A11" t="s">
        <v>488</v>
      </c>
      <c r="B11" t="s">
        <v>489</v>
      </c>
      <c r="C11" t="s">
        <v>489</v>
      </c>
    </row>
    <row r="12" spans="1:3" x14ac:dyDescent="0.25">
      <c r="A12" t="s">
        <v>458</v>
      </c>
      <c r="B12" t="s">
        <v>490</v>
      </c>
      <c r="C12" t="s">
        <v>491</v>
      </c>
    </row>
    <row r="13" spans="1:3" s="213" customFormat="1" ht="30" x14ac:dyDescent="0.25">
      <c r="A13" s="214" t="s">
        <v>492</v>
      </c>
      <c r="B13" s="213" t="s">
        <v>493</v>
      </c>
      <c r="C13" s="214" t="s">
        <v>494</v>
      </c>
    </row>
    <row r="14" spans="1:3" x14ac:dyDescent="0.25">
      <c r="A14" t="s">
        <v>495</v>
      </c>
      <c r="B14" t="s">
        <v>496</v>
      </c>
      <c r="C14" t="s">
        <v>497</v>
      </c>
    </row>
    <row r="15" spans="1:3" x14ac:dyDescent="0.25">
      <c r="A15" t="s">
        <v>498</v>
      </c>
      <c r="B15" t="s">
        <v>499</v>
      </c>
      <c r="C15" t="s">
        <v>500</v>
      </c>
    </row>
    <row r="16" spans="1:3" x14ac:dyDescent="0.25">
      <c r="A16" t="s">
        <v>501</v>
      </c>
      <c r="B16" t="s">
        <v>502</v>
      </c>
      <c r="C16" t="s">
        <v>503</v>
      </c>
    </row>
    <row r="17" spans="1:3" s="213" customFormat="1" x14ac:dyDescent="0.25">
      <c r="A17" s="213" t="s">
        <v>504</v>
      </c>
      <c r="B17" s="213" t="s">
        <v>505</v>
      </c>
      <c r="C17" s="214" t="s">
        <v>506</v>
      </c>
    </row>
    <row r="18" spans="1:3" x14ac:dyDescent="0.25">
      <c r="A18" t="s">
        <v>507</v>
      </c>
      <c r="B18" t="s">
        <v>508</v>
      </c>
      <c r="C18" t="s">
        <v>509</v>
      </c>
    </row>
    <row r="19" spans="1:3" x14ac:dyDescent="0.25">
      <c r="A19" t="s">
        <v>510</v>
      </c>
      <c r="B19" t="s">
        <v>511</v>
      </c>
      <c r="C19" t="s">
        <v>512</v>
      </c>
    </row>
    <row r="20" spans="1:3" x14ac:dyDescent="0.25">
      <c r="A20" s="211" t="s">
        <v>513</v>
      </c>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453BF-C909-4FE5-9D32-DF982120E79B}">
  <sheetPr codeName="Ark36"/>
  <dimension ref="A1:G26"/>
  <sheetViews>
    <sheetView workbookViewId="0">
      <selection activeCell="B1" sqref="B1"/>
    </sheetView>
  </sheetViews>
  <sheetFormatPr baseColWidth="10" defaultRowHeight="15" x14ac:dyDescent="0.25"/>
  <cols>
    <col min="1" max="1" width="14.5703125" customWidth="1"/>
    <col min="2" max="2" width="21.5703125" customWidth="1"/>
    <col min="6" max="6" width="13.5703125" customWidth="1"/>
  </cols>
  <sheetData>
    <row r="1" spans="1:7" s="18" customFormat="1" x14ac:dyDescent="0.25">
      <c r="A1" s="18" t="s">
        <v>714</v>
      </c>
      <c r="B1" s="18" t="s">
        <v>716</v>
      </c>
    </row>
    <row r="2" spans="1:7" s="18" customFormat="1" x14ac:dyDescent="0.25"/>
    <row r="3" spans="1:7" ht="30" x14ac:dyDescent="0.25">
      <c r="B3" s="190" t="s">
        <v>717</v>
      </c>
      <c r="C3" s="190" t="s">
        <v>644</v>
      </c>
    </row>
    <row r="4" spans="1:7" x14ac:dyDescent="0.25">
      <c r="A4" s="285">
        <v>1991</v>
      </c>
      <c r="B4" s="286">
        <v>4313</v>
      </c>
      <c r="C4">
        <v>39</v>
      </c>
      <c r="F4" t="s">
        <v>205</v>
      </c>
      <c r="G4" s="25" t="s">
        <v>733</v>
      </c>
    </row>
    <row r="5" spans="1:7" x14ac:dyDescent="0.25">
      <c r="A5" s="287">
        <v>1996</v>
      </c>
      <c r="B5" s="288">
        <v>6569</v>
      </c>
      <c r="C5">
        <v>45</v>
      </c>
    </row>
    <row r="6" spans="1:7" x14ac:dyDescent="0.25">
      <c r="A6" s="287">
        <v>2000</v>
      </c>
      <c r="B6" s="288">
        <v>7420</v>
      </c>
      <c r="C6">
        <v>46</v>
      </c>
    </row>
    <row r="7" spans="1:7" ht="15.75" x14ac:dyDescent="0.25">
      <c r="A7" s="287" t="s">
        <v>718</v>
      </c>
      <c r="B7" s="288">
        <v>7696</v>
      </c>
      <c r="C7" s="289">
        <v>47</v>
      </c>
    </row>
    <row r="8" spans="1:7" x14ac:dyDescent="0.25">
      <c r="A8" s="287">
        <v>2004</v>
      </c>
      <c r="B8" s="288">
        <v>7574</v>
      </c>
      <c r="C8" s="289">
        <v>50</v>
      </c>
    </row>
    <row r="9" spans="1:7" x14ac:dyDescent="0.25">
      <c r="A9" s="287" t="s">
        <v>117</v>
      </c>
      <c r="B9" s="288">
        <v>8443</v>
      </c>
      <c r="C9" s="290">
        <v>51</v>
      </c>
    </row>
    <row r="10" spans="1:7" x14ac:dyDescent="0.25">
      <c r="A10" s="287">
        <v>2006</v>
      </c>
      <c r="B10" s="288">
        <v>9007</v>
      </c>
      <c r="C10" s="290">
        <v>53</v>
      </c>
    </row>
    <row r="11" spans="1:7" x14ac:dyDescent="0.25">
      <c r="A11" s="287">
        <v>2007</v>
      </c>
      <c r="B11" s="288">
        <v>10129</v>
      </c>
      <c r="C11" s="291">
        <v>55</v>
      </c>
    </row>
    <row r="12" spans="1:7" x14ac:dyDescent="0.25">
      <c r="A12" s="287">
        <v>2008</v>
      </c>
      <c r="B12" s="288">
        <v>9111</v>
      </c>
      <c r="C12" s="291">
        <v>54</v>
      </c>
    </row>
    <row r="13" spans="1:7" x14ac:dyDescent="0.25">
      <c r="A13" s="287">
        <v>2009</v>
      </c>
      <c r="B13" s="288">
        <v>11068</v>
      </c>
      <c r="C13" s="291">
        <v>54</v>
      </c>
    </row>
    <row r="14" spans="1:7" x14ac:dyDescent="0.25">
      <c r="A14" s="287">
        <v>2010</v>
      </c>
      <c r="B14" s="288">
        <v>11568</v>
      </c>
      <c r="C14" s="291">
        <v>54</v>
      </c>
    </row>
    <row r="15" spans="1:7" x14ac:dyDescent="0.25">
      <c r="A15" s="287">
        <v>2011</v>
      </c>
      <c r="B15" s="288">
        <v>11913</v>
      </c>
      <c r="C15" s="291">
        <v>55</v>
      </c>
    </row>
    <row r="16" spans="1:7" x14ac:dyDescent="0.25">
      <c r="A16" s="287">
        <v>2012</v>
      </c>
      <c r="B16" s="288">
        <v>12907</v>
      </c>
      <c r="C16" s="291">
        <v>55</v>
      </c>
    </row>
    <row r="17" spans="1:3" x14ac:dyDescent="0.25">
      <c r="A17" s="287">
        <v>2013</v>
      </c>
      <c r="B17" s="288">
        <v>13034</v>
      </c>
      <c r="C17" s="291">
        <v>56</v>
      </c>
    </row>
    <row r="18" spans="1:3" x14ac:dyDescent="0.25">
      <c r="A18" s="287">
        <v>2014</v>
      </c>
      <c r="B18" s="288">
        <v>14008</v>
      </c>
      <c r="C18" s="291">
        <v>55</v>
      </c>
    </row>
    <row r="19" spans="1:3" x14ac:dyDescent="0.25">
      <c r="A19" s="287">
        <v>2015</v>
      </c>
      <c r="B19" s="288">
        <v>13946</v>
      </c>
      <c r="C19" s="291">
        <v>55</v>
      </c>
    </row>
    <row r="20" spans="1:3" x14ac:dyDescent="0.25">
      <c r="A20" s="287">
        <v>2016</v>
      </c>
      <c r="B20" s="288">
        <v>15235</v>
      </c>
      <c r="C20" s="291">
        <v>56</v>
      </c>
    </row>
    <row r="21" spans="1:3" x14ac:dyDescent="0.25">
      <c r="A21" s="287">
        <v>2017</v>
      </c>
      <c r="B21" s="288">
        <v>15854</v>
      </c>
      <c r="C21" s="291">
        <v>57</v>
      </c>
    </row>
    <row r="22" spans="1:3" x14ac:dyDescent="0.25">
      <c r="A22" s="287">
        <v>2018</v>
      </c>
      <c r="B22" s="288">
        <v>16564</v>
      </c>
      <c r="C22" s="291">
        <v>57</v>
      </c>
    </row>
    <row r="23" spans="1:3" x14ac:dyDescent="0.25">
      <c r="A23" s="287">
        <v>2019</v>
      </c>
      <c r="B23" s="288">
        <v>17122</v>
      </c>
      <c r="C23" s="291">
        <v>57</v>
      </c>
    </row>
    <row r="24" spans="1:3" x14ac:dyDescent="0.25">
      <c r="A24" s="287">
        <v>2020</v>
      </c>
      <c r="B24" s="288">
        <v>17033</v>
      </c>
      <c r="C24" s="291">
        <v>58</v>
      </c>
    </row>
    <row r="25" spans="1:3" x14ac:dyDescent="0.25">
      <c r="A25" s="287">
        <v>2021</v>
      </c>
      <c r="B25" s="288">
        <v>20471</v>
      </c>
      <c r="C25" s="291">
        <v>59</v>
      </c>
    </row>
    <row r="26" spans="1:3" x14ac:dyDescent="0.25">
      <c r="A26" t="s">
        <v>719</v>
      </c>
    </row>
  </sheetData>
  <hyperlinks>
    <hyperlink ref="G4" r:id="rId1" xr:uid="{84002DB4-B9D7-4442-B1A2-FE30DC8A24C6}"/>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E374-5C58-4C02-9B29-263D22AE84AE}">
  <sheetPr codeName="Ark37"/>
  <dimension ref="A1:AH35"/>
  <sheetViews>
    <sheetView workbookViewId="0">
      <selection activeCell="B1" sqref="B1"/>
    </sheetView>
  </sheetViews>
  <sheetFormatPr baseColWidth="10" defaultRowHeight="15" x14ac:dyDescent="0.25"/>
  <cols>
    <col min="4" max="4" width="15.140625" customWidth="1"/>
    <col min="6" max="6" width="18.42578125" customWidth="1"/>
    <col min="7" max="8" width="15.140625" customWidth="1"/>
    <col min="9" max="9" width="18" customWidth="1"/>
    <col min="12" max="12" width="14.140625" customWidth="1"/>
  </cols>
  <sheetData>
    <row r="1" spans="1:34" x14ac:dyDescent="0.25">
      <c r="A1" s="18" t="s">
        <v>774</v>
      </c>
      <c r="B1" s="274" t="s">
        <v>720</v>
      </c>
      <c r="C1" s="238"/>
      <c r="D1" s="238"/>
      <c r="E1" s="238"/>
      <c r="F1" s="238"/>
      <c r="G1" s="238"/>
      <c r="H1" s="238"/>
      <c r="I1" s="238"/>
      <c r="J1" s="238"/>
    </row>
    <row r="2" spans="1:34" x14ac:dyDescent="0.25">
      <c r="A2" s="18"/>
      <c r="B2" s="274"/>
      <c r="C2" s="238"/>
      <c r="D2" s="238"/>
      <c r="E2" s="238"/>
      <c r="F2" s="238"/>
      <c r="G2" s="238"/>
      <c r="H2" s="238"/>
      <c r="I2" s="238"/>
      <c r="J2" s="238"/>
    </row>
    <row r="3" spans="1:34" x14ac:dyDescent="0.25">
      <c r="A3" s="18"/>
      <c r="B3" s="274"/>
      <c r="C3" s="238"/>
      <c r="D3" s="238"/>
      <c r="E3" s="238"/>
      <c r="F3" s="238"/>
      <c r="G3" s="238"/>
      <c r="H3" s="238"/>
      <c r="I3" s="238"/>
      <c r="J3" s="238"/>
    </row>
    <row r="4" spans="1:34" ht="45" x14ac:dyDescent="0.25">
      <c r="A4" s="292" t="s">
        <v>157</v>
      </c>
      <c r="B4" s="292" t="s">
        <v>8</v>
      </c>
      <c r="C4" s="293" t="s">
        <v>721</v>
      </c>
      <c r="D4" s="293" t="s">
        <v>280</v>
      </c>
      <c r="E4" s="293" t="s">
        <v>722</v>
      </c>
      <c r="F4" s="294" t="s">
        <v>723</v>
      </c>
      <c r="G4" s="294" t="s">
        <v>724</v>
      </c>
      <c r="H4" s="293" t="s">
        <v>725</v>
      </c>
      <c r="I4" s="293" t="s">
        <v>726</v>
      </c>
    </row>
    <row r="5" spans="1:34" x14ac:dyDescent="0.25">
      <c r="A5" s="295">
        <v>2000</v>
      </c>
      <c r="B5" s="296">
        <v>7420</v>
      </c>
      <c r="C5" s="297">
        <v>881</v>
      </c>
      <c r="D5" s="297">
        <v>971</v>
      </c>
      <c r="E5" s="297">
        <v>883</v>
      </c>
      <c r="F5" s="297">
        <v>770</v>
      </c>
      <c r="G5" s="297">
        <v>2610</v>
      </c>
      <c r="H5" s="297">
        <v>1041</v>
      </c>
      <c r="I5" s="297">
        <v>264</v>
      </c>
      <c r="L5" s="292" t="s">
        <v>205</v>
      </c>
      <c r="M5" s="322" t="s">
        <v>734</v>
      </c>
      <c r="N5" s="295"/>
      <c r="O5" s="295"/>
      <c r="P5" s="295"/>
      <c r="Q5" s="295"/>
      <c r="R5" s="295"/>
      <c r="S5" s="295"/>
      <c r="T5" s="295"/>
      <c r="U5" s="295"/>
      <c r="V5" s="295"/>
      <c r="W5" s="295"/>
      <c r="X5" s="295"/>
      <c r="Y5" s="295"/>
      <c r="Z5" s="295"/>
      <c r="AA5" s="295"/>
      <c r="AB5" s="295"/>
      <c r="AC5" s="295"/>
      <c r="AD5" s="295"/>
      <c r="AE5" s="295"/>
      <c r="AF5" s="295"/>
      <c r="AG5" s="295"/>
      <c r="AH5" s="295"/>
    </row>
    <row r="6" spans="1:34" x14ac:dyDescent="0.25">
      <c r="A6" s="295" t="s">
        <v>727</v>
      </c>
      <c r="B6" s="296">
        <v>6478</v>
      </c>
      <c r="C6" s="297">
        <v>865</v>
      </c>
      <c r="D6" s="297">
        <v>934</v>
      </c>
      <c r="E6" s="297">
        <v>707</v>
      </c>
      <c r="F6" s="297">
        <v>773</v>
      </c>
      <c r="G6" s="297">
        <v>1885</v>
      </c>
      <c r="H6" s="297">
        <v>1065</v>
      </c>
      <c r="I6" s="297">
        <v>249</v>
      </c>
      <c r="L6" s="292"/>
      <c r="M6" s="296"/>
      <c r="N6" s="296"/>
      <c r="O6" s="296"/>
      <c r="P6" s="296"/>
      <c r="Q6" s="296"/>
      <c r="R6" s="296"/>
      <c r="S6" s="296"/>
      <c r="T6" s="296"/>
      <c r="U6" s="296"/>
      <c r="V6" s="296"/>
      <c r="W6" s="296"/>
      <c r="X6" s="296"/>
      <c r="Y6" s="296"/>
      <c r="Z6" s="296"/>
      <c r="AA6" s="296"/>
      <c r="AB6" s="296"/>
      <c r="AC6" s="296"/>
      <c r="AD6" s="296"/>
      <c r="AE6" s="296"/>
      <c r="AF6" s="296"/>
      <c r="AG6" s="296"/>
      <c r="AH6" s="296"/>
    </row>
    <row r="7" spans="1:34" x14ac:dyDescent="0.25">
      <c r="A7" s="295">
        <v>2002</v>
      </c>
      <c r="B7" s="296">
        <v>7149</v>
      </c>
      <c r="C7" s="297">
        <v>898</v>
      </c>
      <c r="D7" s="297">
        <v>939</v>
      </c>
      <c r="E7" s="297">
        <v>728</v>
      </c>
      <c r="F7" s="297">
        <v>773</v>
      </c>
      <c r="G7" s="297">
        <v>2351</v>
      </c>
      <c r="H7" s="297">
        <v>1084</v>
      </c>
      <c r="I7" s="297">
        <v>376</v>
      </c>
      <c r="L7" s="293"/>
      <c r="M7" s="297"/>
      <c r="N7" s="297"/>
      <c r="O7" s="297"/>
      <c r="P7" s="297"/>
      <c r="Q7" s="297"/>
      <c r="R7" s="297"/>
      <c r="S7" s="297"/>
      <c r="T7" s="297"/>
      <c r="U7" s="297"/>
      <c r="V7" s="297"/>
      <c r="W7" s="297"/>
      <c r="X7" s="297"/>
      <c r="Y7" s="297"/>
      <c r="Z7" s="297"/>
      <c r="AA7" s="297"/>
      <c r="AB7" s="297"/>
      <c r="AC7" s="297"/>
      <c r="AD7" s="297"/>
      <c r="AE7" s="297"/>
      <c r="AF7" s="297"/>
      <c r="AG7" s="297"/>
      <c r="AH7" s="297"/>
    </row>
    <row r="8" spans="1:34" x14ac:dyDescent="0.25">
      <c r="A8" s="295" t="s">
        <v>728</v>
      </c>
      <c r="B8" s="296">
        <v>7696</v>
      </c>
      <c r="C8" s="297">
        <v>874</v>
      </c>
      <c r="D8" s="297">
        <v>1008</v>
      </c>
      <c r="E8" s="297">
        <v>658</v>
      </c>
      <c r="F8" s="297">
        <v>1037</v>
      </c>
      <c r="G8" s="297">
        <v>2616</v>
      </c>
      <c r="H8" s="297">
        <v>1182</v>
      </c>
      <c r="I8" s="297">
        <v>321</v>
      </c>
      <c r="L8" s="293"/>
      <c r="M8" s="297"/>
      <c r="N8" s="297"/>
      <c r="O8" s="297"/>
      <c r="P8" s="297"/>
      <c r="Q8" s="297"/>
      <c r="R8" s="297"/>
      <c r="S8" s="297"/>
      <c r="T8" s="297"/>
      <c r="U8" s="297"/>
      <c r="V8" s="297"/>
      <c r="W8" s="297"/>
      <c r="X8" s="297"/>
      <c r="Y8" s="297"/>
      <c r="Z8" s="297"/>
      <c r="AA8" s="297"/>
      <c r="AB8" s="297"/>
      <c r="AC8" s="297"/>
      <c r="AD8" s="297"/>
      <c r="AE8" s="297"/>
      <c r="AF8" s="297"/>
      <c r="AG8" s="297"/>
      <c r="AH8" s="297"/>
    </row>
    <row r="9" spans="1:34" x14ac:dyDescent="0.25">
      <c r="A9" s="295">
        <v>2004</v>
      </c>
      <c r="B9" s="296">
        <v>7574</v>
      </c>
      <c r="C9" s="297">
        <v>1023</v>
      </c>
      <c r="D9" s="297">
        <v>986</v>
      </c>
      <c r="E9" s="297">
        <v>605</v>
      </c>
      <c r="F9" s="297">
        <v>1104</v>
      </c>
      <c r="G9" s="297">
        <v>2317</v>
      </c>
      <c r="H9" s="297">
        <v>1190</v>
      </c>
      <c r="I9" s="297">
        <v>349</v>
      </c>
      <c r="L9" s="293"/>
      <c r="M9" s="297"/>
      <c r="N9" s="297"/>
      <c r="O9" s="297"/>
      <c r="P9" s="297"/>
      <c r="Q9" s="297"/>
      <c r="R9" s="297"/>
      <c r="S9" s="297"/>
      <c r="T9" s="297"/>
      <c r="U9" s="297"/>
      <c r="V9" s="297"/>
      <c r="W9" s="297"/>
      <c r="X9" s="297"/>
      <c r="Y9" s="297"/>
      <c r="Z9" s="297"/>
      <c r="AA9" s="297"/>
      <c r="AB9" s="297"/>
      <c r="AC9" s="297"/>
      <c r="AD9" s="297"/>
      <c r="AE9" s="297"/>
      <c r="AF9" s="297"/>
      <c r="AG9" s="297"/>
      <c r="AH9" s="297"/>
    </row>
    <row r="10" spans="1:34" x14ac:dyDescent="0.25">
      <c r="A10" s="295" t="s">
        <v>117</v>
      </c>
      <c r="B10" s="296">
        <v>8443</v>
      </c>
      <c r="C10" s="297">
        <v>1088</v>
      </c>
      <c r="D10" s="297">
        <v>1300</v>
      </c>
      <c r="E10" s="297">
        <v>647</v>
      </c>
      <c r="F10" s="297">
        <v>961</v>
      </c>
      <c r="G10" s="297">
        <v>2790</v>
      </c>
      <c r="H10" s="297">
        <v>1119</v>
      </c>
      <c r="I10" s="297">
        <v>538</v>
      </c>
      <c r="L10" s="294"/>
      <c r="M10" s="297"/>
      <c r="N10" s="297"/>
      <c r="O10" s="297"/>
      <c r="P10" s="297"/>
      <c r="Q10" s="297"/>
      <c r="R10" s="297"/>
      <c r="S10" s="297"/>
      <c r="T10" s="297"/>
      <c r="U10" s="297"/>
      <c r="V10" s="297"/>
      <c r="W10" s="297"/>
      <c r="X10" s="297"/>
      <c r="Y10" s="297"/>
      <c r="Z10" s="297"/>
      <c r="AA10" s="297"/>
      <c r="AB10" s="297"/>
      <c r="AC10" s="297"/>
      <c r="AD10" s="297"/>
      <c r="AE10" s="297"/>
      <c r="AF10" s="297"/>
      <c r="AG10" s="297"/>
      <c r="AH10" s="297"/>
    </row>
    <row r="11" spans="1:34" x14ac:dyDescent="0.25">
      <c r="A11" s="295">
        <v>2006</v>
      </c>
      <c r="B11" s="296">
        <v>9007</v>
      </c>
      <c r="C11" s="297">
        <v>1299</v>
      </c>
      <c r="D11" s="297">
        <v>1400</v>
      </c>
      <c r="E11" s="297">
        <v>781</v>
      </c>
      <c r="F11" s="297">
        <v>1089</v>
      </c>
      <c r="G11" s="297">
        <v>2715</v>
      </c>
      <c r="H11" s="297">
        <v>1123</v>
      </c>
      <c r="I11" s="297">
        <v>600</v>
      </c>
      <c r="L11" s="294"/>
      <c r="M11" s="297"/>
      <c r="N11" s="297"/>
      <c r="O11" s="297"/>
      <c r="P11" s="297"/>
      <c r="Q11" s="297"/>
      <c r="R11" s="297"/>
      <c r="S11" s="297"/>
      <c r="T11" s="297"/>
      <c r="U11" s="297"/>
      <c r="V11" s="297"/>
      <c r="W11" s="297"/>
      <c r="X11" s="297"/>
      <c r="Y11" s="297"/>
      <c r="Z11" s="297"/>
      <c r="AA11" s="297"/>
      <c r="AB11" s="297"/>
      <c r="AC11" s="297"/>
      <c r="AD11" s="297"/>
      <c r="AE11" s="297"/>
      <c r="AF11" s="297"/>
      <c r="AG11" s="297"/>
      <c r="AH11" s="297"/>
    </row>
    <row r="12" spans="1:34" x14ac:dyDescent="0.25">
      <c r="A12" s="295">
        <v>2007</v>
      </c>
      <c r="B12" s="296">
        <v>10129</v>
      </c>
      <c r="C12" s="297">
        <v>1623</v>
      </c>
      <c r="D12" s="297">
        <v>1662</v>
      </c>
      <c r="E12" s="297">
        <v>835</v>
      </c>
      <c r="F12" s="297">
        <v>983</v>
      </c>
      <c r="G12" s="297">
        <v>2878</v>
      </c>
      <c r="H12" s="297">
        <v>1379</v>
      </c>
      <c r="I12" s="297">
        <v>769</v>
      </c>
      <c r="L12" s="293"/>
      <c r="M12" s="297"/>
      <c r="N12" s="297"/>
      <c r="O12" s="297"/>
      <c r="P12" s="297"/>
      <c r="Q12" s="297"/>
      <c r="R12" s="297"/>
      <c r="S12" s="297"/>
      <c r="T12" s="297"/>
      <c r="U12" s="297"/>
      <c r="V12" s="297"/>
      <c r="W12" s="297"/>
      <c r="X12" s="297"/>
      <c r="Y12" s="297"/>
      <c r="Z12" s="297"/>
      <c r="AA12" s="297"/>
      <c r="AB12" s="297"/>
      <c r="AC12" s="297"/>
      <c r="AD12" s="297"/>
      <c r="AE12" s="297"/>
      <c r="AF12" s="297"/>
      <c r="AG12" s="297"/>
      <c r="AH12" s="297"/>
    </row>
    <row r="13" spans="1:34" x14ac:dyDescent="0.25">
      <c r="A13" s="295">
        <v>2008</v>
      </c>
      <c r="B13" s="296">
        <v>9111</v>
      </c>
      <c r="C13" s="297">
        <v>1226</v>
      </c>
      <c r="D13" s="297">
        <v>1355</v>
      </c>
      <c r="E13" s="297">
        <v>843</v>
      </c>
      <c r="F13" s="297">
        <v>1210</v>
      </c>
      <c r="G13" s="297">
        <v>2452</v>
      </c>
      <c r="H13" s="297">
        <v>1296</v>
      </c>
      <c r="I13" s="297">
        <v>729</v>
      </c>
      <c r="L13" s="293"/>
      <c r="M13" s="297"/>
      <c r="N13" s="297"/>
      <c r="O13" s="297"/>
      <c r="P13" s="297"/>
      <c r="Q13" s="297"/>
      <c r="R13" s="297"/>
      <c r="S13" s="297"/>
      <c r="T13" s="297"/>
      <c r="U13" s="297"/>
      <c r="V13" s="297"/>
      <c r="W13" s="297"/>
      <c r="X13" s="297"/>
      <c r="Y13" s="297"/>
      <c r="Z13" s="297"/>
      <c r="AA13" s="297"/>
      <c r="AB13" s="297"/>
      <c r="AC13" s="297"/>
      <c r="AD13" s="297"/>
      <c r="AE13" s="297"/>
      <c r="AF13" s="297"/>
      <c r="AG13" s="297"/>
      <c r="AH13" s="297"/>
    </row>
    <row r="14" spans="1:34" x14ac:dyDescent="0.25">
      <c r="A14" s="295">
        <v>2009</v>
      </c>
      <c r="B14" s="296">
        <v>11068</v>
      </c>
      <c r="C14" s="297">
        <v>1246</v>
      </c>
      <c r="D14" s="297">
        <v>1295</v>
      </c>
      <c r="E14" s="297">
        <v>783</v>
      </c>
      <c r="F14" s="297">
        <v>2935</v>
      </c>
      <c r="G14" s="297">
        <v>2604</v>
      </c>
      <c r="H14" s="297">
        <v>1415</v>
      </c>
      <c r="I14" s="297">
        <v>790</v>
      </c>
    </row>
    <row r="15" spans="1:34" x14ac:dyDescent="0.25">
      <c r="A15" s="295">
        <v>2010</v>
      </c>
      <c r="B15" s="296">
        <v>11568</v>
      </c>
      <c r="C15" s="297">
        <v>1328</v>
      </c>
      <c r="D15" s="297">
        <v>1429</v>
      </c>
      <c r="E15" s="297">
        <v>846</v>
      </c>
      <c r="F15" s="297">
        <v>2977</v>
      </c>
      <c r="G15" s="297">
        <v>2692</v>
      </c>
      <c r="H15" s="297">
        <v>1563</v>
      </c>
      <c r="I15" s="297">
        <v>733</v>
      </c>
    </row>
    <row r="16" spans="1:34" x14ac:dyDescent="0.25">
      <c r="A16" s="295">
        <v>2011</v>
      </c>
      <c r="B16" s="296">
        <v>11913</v>
      </c>
      <c r="C16" s="297">
        <v>1396</v>
      </c>
      <c r="D16" s="297">
        <v>1402</v>
      </c>
      <c r="E16" s="297">
        <v>859</v>
      </c>
      <c r="F16" s="297">
        <v>2512</v>
      </c>
      <c r="G16" s="297">
        <v>3062</v>
      </c>
      <c r="H16" s="297">
        <v>1764</v>
      </c>
      <c r="I16" s="297">
        <v>918</v>
      </c>
    </row>
    <row r="17" spans="1:9" x14ac:dyDescent="0.25">
      <c r="A17" s="295">
        <v>2012</v>
      </c>
      <c r="B17" s="296">
        <v>12907</v>
      </c>
      <c r="C17" s="297">
        <v>1333</v>
      </c>
      <c r="D17" s="297">
        <v>1479</v>
      </c>
      <c r="E17" s="297">
        <v>905</v>
      </c>
      <c r="F17" s="297">
        <v>2890</v>
      </c>
      <c r="G17" s="297">
        <v>3444</v>
      </c>
      <c r="H17" s="297">
        <v>1906</v>
      </c>
      <c r="I17" s="297">
        <v>950</v>
      </c>
    </row>
    <row r="18" spans="1:9" x14ac:dyDescent="0.25">
      <c r="A18" s="295">
        <v>2013</v>
      </c>
      <c r="B18" s="296">
        <v>13034</v>
      </c>
      <c r="C18" s="297">
        <v>1313</v>
      </c>
      <c r="D18" s="297">
        <v>1483</v>
      </c>
      <c r="E18" s="297">
        <v>996</v>
      </c>
      <c r="F18" s="297">
        <v>2803</v>
      </c>
      <c r="G18" s="297">
        <v>3480</v>
      </c>
      <c r="H18" s="297">
        <v>1798</v>
      </c>
      <c r="I18" s="297">
        <v>1161</v>
      </c>
    </row>
    <row r="19" spans="1:9" x14ac:dyDescent="0.25">
      <c r="A19" s="295">
        <v>2014</v>
      </c>
      <c r="B19" s="296">
        <v>14008</v>
      </c>
      <c r="C19" s="297">
        <v>1424</v>
      </c>
      <c r="D19" s="297">
        <v>1557</v>
      </c>
      <c r="E19" s="297">
        <v>1031</v>
      </c>
      <c r="F19" s="297">
        <v>3086</v>
      </c>
      <c r="G19" s="297">
        <v>3750</v>
      </c>
      <c r="H19" s="297">
        <v>1972</v>
      </c>
      <c r="I19" s="297">
        <v>1188</v>
      </c>
    </row>
    <row r="20" spans="1:9" x14ac:dyDescent="0.25">
      <c r="A20" s="295">
        <v>2015</v>
      </c>
      <c r="B20" s="296">
        <v>13946</v>
      </c>
      <c r="C20" s="297">
        <v>1381</v>
      </c>
      <c r="D20" s="297">
        <v>1435</v>
      </c>
      <c r="E20" s="297">
        <v>917</v>
      </c>
      <c r="F20" s="297">
        <v>3166</v>
      </c>
      <c r="G20" s="297">
        <v>3668</v>
      </c>
      <c r="H20" s="297">
        <v>1937</v>
      </c>
      <c r="I20" s="297">
        <v>1442</v>
      </c>
    </row>
    <row r="21" spans="1:9" x14ac:dyDescent="0.25">
      <c r="A21" s="295">
        <v>2016</v>
      </c>
      <c r="B21" s="296">
        <v>15235</v>
      </c>
      <c r="C21" s="297">
        <v>1410</v>
      </c>
      <c r="D21" s="297">
        <v>1772</v>
      </c>
      <c r="E21" s="297">
        <v>1124</v>
      </c>
      <c r="F21" s="297">
        <v>3136</v>
      </c>
      <c r="G21" s="297">
        <v>4002</v>
      </c>
      <c r="H21" s="297">
        <v>2248</v>
      </c>
      <c r="I21" s="297">
        <v>1543</v>
      </c>
    </row>
    <row r="22" spans="1:9" x14ac:dyDescent="0.25">
      <c r="A22" s="295">
        <v>2017</v>
      </c>
      <c r="B22" s="296">
        <v>15854</v>
      </c>
      <c r="C22" s="297">
        <v>1476</v>
      </c>
      <c r="D22" s="297">
        <v>1741</v>
      </c>
      <c r="E22" s="297">
        <v>1139</v>
      </c>
      <c r="F22" s="297">
        <v>3255</v>
      </c>
      <c r="G22" s="297">
        <v>4333</v>
      </c>
      <c r="H22" s="297">
        <v>2259</v>
      </c>
      <c r="I22" s="297">
        <v>1651</v>
      </c>
    </row>
    <row r="23" spans="1:9" x14ac:dyDescent="0.25">
      <c r="A23" s="295">
        <v>2018</v>
      </c>
      <c r="B23" s="296">
        <v>16564</v>
      </c>
      <c r="C23" s="297">
        <v>1405</v>
      </c>
      <c r="D23" s="297">
        <v>1696</v>
      </c>
      <c r="E23" s="297">
        <v>1006</v>
      </c>
      <c r="F23" s="297">
        <v>3537</v>
      </c>
      <c r="G23" s="297">
        <v>4603</v>
      </c>
      <c r="H23" s="297">
        <v>2531</v>
      </c>
      <c r="I23" s="297">
        <v>1786</v>
      </c>
    </row>
    <row r="24" spans="1:9" x14ac:dyDescent="0.25">
      <c r="A24" s="295">
        <v>2019</v>
      </c>
      <c r="B24" s="296">
        <v>17122</v>
      </c>
      <c r="C24" s="297">
        <v>1480</v>
      </c>
      <c r="D24" s="297">
        <v>1761</v>
      </c>
      <c r="E24" s="297">
        <v>1008</v>
      </c>
      <c r="F24" s="297">
        <v>3326</v>
      </c>
      <c r="G24" s="297">
        <v>4853</v>
      </c>
      <c r="H24" s="297">
        <v>2665</v>
      </c>
      <c r="I24" s="297">
        <v>2029</v>
      </c>
    </row>
    <row r="25" spans="1:9" x14ac:dyDescent="0.25">
      <c r="A25" s="295">
        <v>2020</v>
      </c>
      <c r="B25" s="296">
        <v>17033</v>
      </c>
      <c r="C25" s="297">
        <v>1459</v>
      </c>
      <c r="D25" s="297">
        <v>1682</v>
      </c>
      <c r="E25" s="297">
        <v>925</v>
      </c>
      <c r="F25" s="297">
        <v>3521</v>
      </c>
      <c r="G25" s="297">
        <v>4555</v>
      </c>
      <c r="H25" s="297">
        <v>2689</v>
      </c>
      <c r="I25" s="297">
        <v>2202</v>
      </c>
    </row>
    <row r="26" spans="1:9" x14ac:dyDescent="0.25">
      <c r="A26" s="295">
        <v>2021</v>
      </c>
      <c r="B26" s="296">
        <v>20471</v>
      </c>
      <c r="C26" s="297">
        <v>1549</v>
      </c>
      <c r="D26" s="297">
        <v>1908</v>
      </c>
      <c r="E26" s="297">
        <v>1085</v>
      </c>
      <c r="F26" s="297">
        <v>4157</v>
      </c>
      <c r="G26" s="297">
        <v>5185</v>
      </c>
      <c r="H26" s="297">
        <v>3168</v>
      </c>
      <c r="I26" s="297">
        <v>3419</v>
      </c>
    </row>
    <row r="27" spans="1:9" ht="17.25" x14ac:dyDescent="0.25">
      <c r="A27" s="295" t="s">
        <v>729</v>
      </c>
    </row>
    <row r="28" spans="1:9" ht="17.25" x14ac:dyDescent="0.25">
      <c r="A28" s="295" t="s">
        <v>730</v>
      </c>
    </row>
    <row r="29" spans="1:9" ht="17.25" x14ac:dyDescent="0.25">
      <c r="A29" t="s">
        <v>731</v>
      </c>
    </row>
    <row r="30" spans="1:9" ht="17.25" x14ac:dyDescent="0.25">
      <c r="A30" t="s">
        <v>732</v>
      </c>
    </row>
    <row r="31" spans="1:9" x14ac:dyDescent="0.25">
      <c r="A31" t="s">
        <v>719</v>
      </c>
    </row>
    <row r="33" spans="1:9" x14ac:dyDescent="0.25">
      <c r="A33" s="298">
        <v>2017</v>
      </c>
      <c r="B33" s="230">
        <f>SUM(C33:I33)</f>
        <v>100</v>
      </c>
      <c r="C33" s="230">
        <f t="shared" ref="C33:I33" si="0">SUM(C22/$B$22)*100</f>
        <v>9.3099533240822492</v>
      </c>
      <c r="D33" s="230">
        <f t="shared" si="0"/>
        <v>10.981455784029267</v>
      </c>
      <c r="E33" s="230">
        <f t="shared" si="0"/>
        <v>7.1843067995458556</v>
      </c>
      <c r="F33" s="230">
        <f t="shared" si="0"/>
        <v>20.531096253311468</v>
      </c>
      <c r="G33" s="230">
        <f t="shared" si="0"/>
        <v>27.330642109246877</v>
      </c>
      <c r="H33" s="230">
        <f t="shared" si="0"/>
        <v>14.248770026491735</v>
      </c>
      <c r="I33" s="230">
        <f t="shared" si="0"/>
        <v>10.413775703292545</v>
      </c>
    </row>
    <row r="34" spans="1:9" x14ac:dyDescent="0.25">
      <c r="A34" s="298">
        <v>2020</v>
      </c>
      <c r="B34" s="230">
        <f>SUM(C34:I34)</f>
        <v>100.00000000000001</v>
      </c>
      <c r="C34" s="230">
        <f>SUM(C25/$B$25)*100</f>
        <v>8.5657253566606002</v>
      </c>
      <c r="D34" s="230">
        <f t="shared" ref="D34:I34" si="1">SUM(D25/$B$25)*100</f>
        <v>9.8749486291316853</v>
      </c>
      <c r="E34" s="230">
        <f t="shared" si="1"/>
        <v>5.4306346503845475</v>
      </c>
      <c r="F34" s="230">
        <f t="shared" si="1"/>
        <v>20.671637409734046</v>
      </c>
      <c r="G34" s="230">
        <f t="shared" si="1"/>
        <v>26.742206305407151</v>
      </c>
      <c r="H34" s="230">
        <f t="shared" si="1"/>
        <v>15.787001702577349</v>
      </c>
      <c r="I34" s="230">
        <f t="shared" si="1"/>
        <v>12.927845946104622</v>
      </c>
    </row>
    <row r="35" spans="1:9" x14ac:dyDescent="0.25">
      <c r="A35" s="295">
        <v>2021</v>
      </c>
      <c r="B35" s="230">
        <f>SUM(C35:I35)</f>
        <v>100</v>
      </c>
      <c r="C35" s="230">
        <f t="shared" ref="C35:I35" si="2">SUM(C26/$B$26)*100</f>
        <v>7.5668018172048264</v>
      </c>
      <c r="D35" s="230">
        <f t="shared" si="2"/>
        <v>9.3205021738068474</v>
      </c>
      <c r="E35" s="230">
        <f t="shared" si="2"/>
        <v>5.3001807434907917</v>
      </c>
      <c r="F35" s="230">
        <f t="shared" si="2"/>
        <v>20.306775438425088</v>
      </c>
      <c r="G35" s="230">
        <f t="shared" si="2"/>
        <v>25.328513506912216</v>
      </c>
      <c r="H35" s="230">
        <f t="shared" si="2"/>
        <v>15.475550779150993</v>
      </c>
      <c r="I35" s="230">
        <f t="shared" si="2"/>
        <v>16.701675541009234</v>
      </c>
    </row>
  </sheetData>
  <hyperlinks>
    <hyperlink ref="M5" r:id="rId1" xr:uid="{6DFC6783-BD89-4BA4-96CA-CC1EDBB43B7B}"/>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8EC1-7FB0-40A8-8D26-7E162A514D15}">
  <sheetPr codeName="Ark38"/>
  <dimension ref="A1:I38"/>
  <sheetViews>
    <sheetView zoomScaleNormal="100" workbookViewId="0">
      <selection activeCell="B1" sqref="B1"/>
    </sheetView>
  </sheetViews>
  <sheetFormatPr baseColWidth="10" defaultRowHeight="15" x14ac:dyDescent="0.25"/>
  <cols>
    <col min="1" max="3" width="12.5703125" customWidth="1"/>
    <col min="4" max="4" width="19.85546875" customWidth="1"/>
    <col min="5" max="5" width="21.7109375" customWidth="1"/>
    <col min="8" max="8" width="12.85546875" customWidth="1"/>
  </cols>
  <sheetData>
    <row r="1" spans="1:9" s="274" customFormat="1" x14ac:dyDescent="0.25">
      <c r="A1" s="274" t="s">
        <v>715</v>
      </c>
      <c r="B1" s="278" t="s">
        <v>703</v>
      </c>
      <c r="C1" s="279"/>
      <c r="D1" s="277"/>
      <c r="E1" s="277"/>
    </row>
    <row r="2" spans="1:9" ht="30" x14ac:dyDescent="0.25">
      <c r="A2" s="257"/>
      <c r="B2" s="258" t="s">
        <v>144</v>
      </c>
      <c r="C2" s="258" t="s">
        <v>145</v>
      </c>
      <c r="D2" s="258" t="s">
        <v>600</v>
      </c>
      <c r="E2" s="258" t="s">
        <v>601</v>
      </c>
    </row>
    <row r="3" spans="1:9" x14ac:dyDescent="0.25">
      <c r="A3" s="257" t="s">
        <v>602</v>
      </c>
      <c r="B3" s="197">
        <v>4324</v>
      </c>
      <c r="C3" s="197">
        <v>3046</v>
      </c>
      <c r="D3" s="197">
        <v>7370</v>
      </c>
      <c r="E3" s="9">
        <f>SUM(C3-B3)</f>
        <v>-1278</v>
      </c>
    </row>
    <row r="4" spans="1:9" x14ac:dyDescent="0.25">
      <c r="A4" s="257" t="s">
        <v>603</v>
      </c>
      <c r="B4" s="197">
        <v>4338</v>
      </c>
      <c r="C4" s="197">
        <v>3213</v>
      </c>
      <c r="D4" s="197">
        <v>7551</v>
      </c>
      <c r="E4" s="9">
        <f t="shared" ref="E4:E34" si="0">SUM(C4-B4)</f>
        <v>-1125</v>
      </c>
      <c r="H4" t="s">
        <v>205</v>
      </c>
      <c r="I4" t="s">
        <v>667</v>
      </c>
    </row>
    <row r="5" spans="1:9" x14ac:dyDescent="0.25">
      <c r="A5" s="257" t="s">
        <v>604</v>
      </c>
      <c r="B5" s="197">
        <v>4359</v>
      </c>
      <c r="C5" s="197">
        <v>3445</v>
      </c>
      <c r="D5" s="197">
        <v>7804</v>
      </c>
      <c r="E5" s="9">
        <f t="shared" si="0"/>
        <v>-914</v>
      </c>
    </row>
    <row r="6" spans="1:9" x14ac:dyDescent="0.25">
      <c r="A6" s="257" t="s">
        <v>605</v>
      </c>
      <c r="B6" s="197">
        <v>4250</v>
      </c>
      <c r="C6" s="197">
        <v>3604</v>
      </c>
      <c r="D6" s="197">
        <v>7854</v>
      </c>
      <c r="E6" s="9">
        <f t="shared" si="0"/>
        <v>-646</v>
      </c>
    </row>
    <row r="7" spans="1:9" x14ac:dyDescent="0.25">
      <c r="A7" s="259" t="s">
        <v>606</v>
      </c>
      <c r="B7" s="197">
        <v>4256</v>
      </c>
      <c r="C7" s="197">
        <v>3993</v>
      </c>
      <c r="D7" s="197">
        <v>8249</v>
      </c>
      <c r="E7" s="9">
        <f t="shared" si="0"/>
        <v>-263</v>
      </c>
    </row>
    <row r="8" spans="1:9" x14ac:dyDescent="0.25">
      <c r="A8" s="259" t="s">
        <v>607</v>
      </c>
      <c r="B8" s="197">
        <v>4541</v>
      </c>
      <c r="C8" s="197">
        <v>4713</v>
      </c>
      <c r="D8" s="197">
        <v>9254</v>
      </c>
      <c r="E8" s="9">
        <f t="shared" si="0"/>
        <v>172</v>
      </c>
    </row>
    <row r="9" spans="1:9" x14ac:dyDescent="0.25">
      <c r="A9" s="259" t="s">
        <v>608</v>
      </c>
      <c r="B9" s="197">
        <v>4891</v>
      </c>
      <c r="C9" s="197">
        <v>5519</v>
      </c>
      <c r="D9" s="197">
        <v>10410</v>
      </c>
      <c r="E9" s="9">
        <f t="shared" si="0"/>
        <v>628</v>
      </c>
    </row>
    <row r="10" spans="1:9" x14ac:dyDescent="0.25">
      <c r="A10" s="259" t="s">
        <v>609</v>
      </c>
      <c r="B10" s="197">
        <v>5312</v>
      </c>
      <c r="C10" s="197">
        <v>6260</v>
      </c>
      <c r="D10" s="197">
        <v>11572</v>
      </c>
      <c r="E10" s="9">
        <f t="shared" si="0"/>
        <v>948</v>
      </c>
    </row>
    <row r="11" spans="1:9" x14ac:dyDescent="0.25">
      <c r="A11" s="259" t="s">
        <v>610</v>
      </c>
      <c r="B11" s="197">
        <v>5555</v>
      </c>
      <c r="C11" s="197">
        <v>7021</v>
      </c>
      <c r="D11" s="197">
        <v>12576</v>
      </c>
      <c r="E11" s="9">
        <f t="shared" si="0"/>
        <v>1466</v>
      </c>
    </row>
    <row r="12" spans="1:9" x14ac:dyDescent="0.25">
      <c r="A12" s="259" t="s">
        <v>611</v>
      </c>
      <c r="B12" s="197">
        <v>5976</v>
      </c>
      <c r="C12" s="197">
        <v>7719</v>
      </c>
      <c r="D12" s="197">
        <v>13695</v>
      </c>
      <c r="E12" s="9">
        <f t="shared" si="0"/>
        <v>1743</v>
      </c>
    </row>
    <row r="13" spans="1:9" x14ac:dyDescent="0.25">
      <c r="A13" s="259" t="s">
        <v>612</v>
      </c>
      <c r="B13" s="197">
        <v>6451</v>
      </c>
      <c r="C13" s="197">
        <v>8294</v>
      </c>
      <c r="D13" s="197">
        <v>14745</v>
      </c>
      <c r="E13" s="9">
        <f t="shared" si="0"/>
        <v>1843</v>
      </c>
    </row>
    <row r="14" spans="1:9" x14ac:dyDescent="0.25">
      <c r="A14" s="259" t="s">
        <v>613</v>
      </c>
      <c r="B14" s="197">
        <v>6691</v>
      </c>
      <c r="C14" s="197">
        <v>8347</v>
      </c>
      <c r="D14" s="197">
        <v>15038</v>
      </c>
      <c r="E14" s="9">
        <f t="shared" si="0"/>
        <v>1656</v>
      </c>
    </row>
    <row r="15" spans="1:9" x14ac:dyDescent="0.25">
      <c r="A15" s="259" t="s">
        <v>614</v>
      </c>
      <c r="B15" s="197">
        <v>6766</v>
      </c>
      <c r="C15" s="197">
        <v>8441</v>
      </c>
      <c r="D15" s="197">
        <v>15207</v>
      </c>
      <c r="E15" s="9">
        <f t="shared" si="0"/>
        <v>1675</v>
      </c>
    </row>
    <row r="16" spans="1:9" x14ac:dyDescent="0.25">
      <c r="A16" s="259" t="s">
        <v>615</v>
      </c>
      <c r="B16" s="197">
        <v>6740</v>
      </c>
      <c r="C16" s="197">
        <v>8324</v>
      </c>
      <c r="D16" s="197">
        <v>15064</v>
      </c>
      <c r="E16" s="9">
        <f t="shared" si="0"/>
        <v>1584</v>
      </c>
    </row>
    <row r="17" spans="1:5" x14ac:dyDescent="0.25">
      <c r="A17" s="259" t="s">
        <v>616</v>
      </c>
      <c r="B17" s="197">
        <v>6066</v>
      </c>
      <c r="C17" s="197">
        <v>7848</v>
      </c>
      <c r="D17" s="197">
        <v>13914</v>
      </c>
      <c r="E17" s="9">
        <f t="shared" si="0"/>
        <v>1782</v>
      </c>
    </row>
    <row r="18" spans="1:5" x14ac:dyDescent="0.25">
      <c r="A18" s="259" t="s">
        <v>617</v>
      </c>
      <c r="B18" s="260">
        <v>5522</v>
      </c>
      <c r="C18" s="260">
        <v>7469</v>
      </c>
      <c r="D18" s="260">
        <v>12991</v>
      </c>
      <c r="E18" s="9">
        <f t="shared" si="0"/>
        <v>1947</v>
      </c>
    </row>
    <row r="19" spans="1:5" x14ac:dyDescent="0.25">
      <c r="A19" s="259" t="s">
        <v>618</v>
      </c>
      <c r="B19" s="197">
        <v>5205</v>
      </c>
      <c r="C19" s="197">
        <v>7170</v>
      </c>
      <c r="D19" s="197">
        <v>12375</v>
      </c>
      <c r="E19" s="9">
        <f t="shared" si="0"/>
        <v>1965</v>
      </c>
    </row>
    <row r="20" spans="1:5" x14ac:dyDescent="0.25">
      <c r="A20" s="259" t="s">
        <v>619</v>
      </c>
      <c r="B20" s="197">
        <v>4958</v>
      </c>
      <c r="C20" s="197">
        <v>6835</v>
      </c>
      <c r="D20" s="197">
        <v>11793</v>
      </c>
      <c r="E20" s="9">
        <f t="shared" si="0"/>
        <v>1877</v>
      </c>
    </row>
    <row r="21" spans="1:5" x14ac:dyDescent="0.25">
      <c r="A21" s="259" t="s">
        <v>620</v>
      </c>
      <c r="B21" s="197">
        <v>5004</v>
      </c>
      <c r="C21" s="197">
        <v>6990</v>
      </c>
      <c r="D21" s="197">
        <v>11994</v>
      </c>
      <c r="E21" s="9">
        <f t="shared" si="0"/>
        <v>1986</v>
      </c>
    </row>
    <row r="22" spans="1:5" x14ac:dyDescent="0.25">
      <c r="A22" s="259" t="s">
        <v>621</v>
      </c>
      <c r="B22" s="197">
        <v>5293</v>
      </c>
      <c r="C22" s="197">
        <v>7663</v>
      </c>
      <c r="D22" s="197">
        <v>12956</v>
      </c>
      <c r="E22" s="9">
        <f t="shared" si="0"/>
        <v>2370</v>
      </c>
    </row>
    <row r="23" spans="1:5" x14ac:dyDescent="0.25">
      <c r="A23" s="261" t="s">
        <v>622</v>
      </c>
      <c r="B23" s="198">
        <v>5700</v>
      </c>
      <c r="C23" s="198">
        <v>8454</v>
      </c>
      <c r="D23" s="198">
        <v>14154</v>
      </c>
      <c r="E23" s="9">
        <f t="shared" si="0"/>
        <v>2754</v>
      </c>
    </row>
    <row r="24" spans="1:5" x14ac:dyDescent="0.25">
      <c r="A24" s="261" t="s">
        <v>623</v>
      </c>
      <c r="B24" s="198">
        <v>6105</v>
      </c>
      <c r="C24" s="198">
        <v>9223</v>
      </c>
      <c r="D24" s="198">
        <v>15328</v>
      </c>
      <c r="E24" s="9">
        <f t="shared" si="0"/>
        <v>3118</v>
      </c>
    </row>
    <row r="25" spans="1:5" x14ac:dyDescent="0.25">
      <c r="A25" s="261" t="s">
        <v>624</v>
      </c>
      <c r="B25" s="198">
        <v>6306</v>
      </c>
      <c r="C25" s="198">
        <v>9954</v>
      </c>
      <c r="D25" s="198">
        <v>16260</v>
      </c>
      <c r="E25" s="9">
        <f t="shared" si="0"/>
        <v>3648</v>
      </c>
    </row>
    <row r="26" spans="1:5" x14ac:dyDescent="0.25">
      <c r="A26" s="261" t="s">
        <v>625</v>
      </c>
      <c r="B26" s="262">
        <v>6508</v>
      </c>
      <c r="C26" s="262">
        <v>10402</v>
      </c>
      <c r="D26" s="197">
        <v>16910</v>
      </c>
      <c r="E26" s="9">
        <f t="shared" si="0"/>
        <v>3894</v>
      </c>
    </row>
    <row r="27" spans="1:5" x14ac:dyDescent="0.25">
      <c r="A27" s="261" t="s">
        <v>626</v>
      </c>
      <c r="B27" s="262">
        <v>6535</v>
      </c>
      <c r="C27" s="262">
        <v>10947</v>
      </c>
      <c r="D27" s="197">
        <v>17482</v>
      </c>
      <c r="E27" s="9">
        <f t="shared" si="0"/>
        <v>4412</v>
      </c>
    </row>
    <row r="28" spans="1:5" x14ac:dyDescent="0.25">
      <c r="A28" s="261" t="s">
        <v>627</v>
      </c>
      <c r="B28" s="262">
        <v>6424</v>
      </c>
      <c r="C28" s="262">
        <v>11024</v>
      </c>
      <c r="D28" s="197">
        <v>17448</v>
      </c>
      <c r="E28" s="9">
        <f t="shared" si="0"/>
        <v>4600</v>
      </c>
    </row>
    <row r="29" spans="1:5" x14ac:dyDescent="0.25">
      <c r="A29" s="261" t="s">
        <v>628</v>
      </c>
      <c r="B29" s="262">
        <v>6385</v>
      </c>
      <c r="C29" s="262">
        <v>10572</v>
      </c>
      <c r="D29" s="197">
        <v>16957</v>
      </c>
      <c r="E29" s="9">
        <f t="shared" si="0"/>
        <v>4187</v>
      </c>
    </row>
    <row r="30" spans="1:5" x14ac:dyDescent="0.25">
      <c r="A30" s="261" t="s">
        <v>629</v>
      </c>
      <c r="B30" s="262">
        <v>6323</v>
      </c>
      <c r="C30" s="262">
        <v>10312</v>
      </c>
      <c r="D30" s="197">
        <v>16635</v>
      </c>
      <c r="E30" s="9">
        <f t="shared" si="0"/>
        <v>3989</v>
      </c>
    </row>
    <row r="31" spans="1:5" x14ac:dyDescent="0.25">
      <c r="A31" s="261" t="s">
        <v>630</v>
      </c>
      <c r="B31" s="262">
        <v>6138</v>
      </c>
      <c r="C31" s="262">
        <v>9803</v>
      </c>
      <c r="D31" s="197">
        <v>15941</v>
      </c>
      <c r="E31" s="9">
        <f t="shared" si="0"/>
        <v>3665</v>
      </c>
    </row>
    <row r="32" spans="1:5" x14ac:dyDescent="0.25">
      <c r="A32" s="261" t="s">
        <v>631</v>
      </c>
      <c r="B32" s="262">
        <v>5859</v>
      </c>
      <c r="C32" s="262">
        <v>9505</v>
      </c>
      <c r="D32" s="197">
        <v>15364</v>
      </c>
      <c r="E32" s="9">
        <f t="shared" si="0"/>
        <v>3646</v>
      </c>
    </row>
    <row r="33" spans="1:7" x14ac:dyDescent="0.25">
      <c r="A33" s="261" t="s">
        <v>632</v>
      </c>
      <c r="B33" s="262">
        <v>5532</v>
      </c>
      <c r="C33" s="262">
        <v>8791</v>
      </c>
      <c r="D33" s="197">
        <v>14323</v>
      </c>
      <c r="E33" s="9">
        <f t="shared" si="0"/>
        <v>3259</v>
      </c>
      <c r="F33" s="230">
        <f>SUM(F34/B27)*100</f>
        <v>-18.087222647283856</v>
      </c>
      <c r="G33" s="230">
        <f>SUM(G34/C27)*100</f>
        <v>-20.160774641454278</v>
      </c>
    </row>
    <row r="34" spans="1:7" x14ac:dyDescent="0.25">
      <c r="A34" s="261" t="s">
        <v>633</v>
      </c>
      <c r="B34" s="262">
        <v>5353</v>
      </c>
      <c r="C34" s="262">
        <v>8740</v>
      </c>
      <c r="D34" s="197">
        <v>14093</v>
      </c>
      <c r="E34" s="9">
        <f t="shared" si="0"/>
        <v>3387</v>
      </c>
      <c r="F34" s="9">
        <f>SUM(B34-B27)</f>
        <v>-1182</v>
      </c>
      <c r="G34" s="9">
        <f>SUM(C34-C27)</f>
        <v>-2207</v>
      </c>
    </row>
    <row r="35" spans="1:7" x14ac:dyDescent="0.25">
      <c r="A35" s="209" t="s">
        <v>634</v>
      </c>
      <c r="B35" s="224"/>
      <c r="C35" s="224"/>
      <c r="D35" s="224"/>
    </row>
    <row r="36" spans="1:7" x14ac:dyDescent="0.25">
      <c r="A36" s="263" t="s">
        <v>635</v>
      </c>
      <c r="B36" s="200"/>
      <c r="C36" s="200"/>
      <c r="D36" s="200"/>
    </row>
    <row r="38" spans="1:7" x14ac:dyDescent="0.25">
      <c r="A38" s="25" t="s">
        <v>636</v>
      </c>
    </row>
  </sheetData>
  <hyperlinks>
    <hyperlink ref="A38" r:id="rId1" location="antall-norske-studenter-i-utlandet" xr:uid="{1DAAAAED-B930-423E-BE1A-06C6E2B610D3}"/>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13B24-9280-4935-87A8-2B4045E01F76}">
  <sheetPr codeName="Ark3"/>
  <dimension ref="A1:L37"/>
  <sheetViews>
    <sheetView zoomScale="82" zoomScaleNormal="82" workbookViewId="0">
      <selection activeCell="J4" sqref="J4"/>
    </sheetView>
  </sheetViews>
  <sheetFormatPr baseColWidth="10" defaultColWidth="11.42578125" defaultRowHeight="15" x14ac:dyDescent="0.25"/>
  <cols>
    <col min="1" max="1" width="23.5703125" style="120" customWidth="1"/>
    <col min="2" max="2" width="11.42578125" style="120"/>
    <col min="3" max="3" width="20.42578125" style="120" customWidth="1"/>
    <col min="4" max="4" width="14.42578125" style="120" customWidth="1"/>
    <col min="5" max="16384" width="11.42578125" style="120"/>
  </cols>
  <sheetData>
    <row r="1" spans="1:10" x14ac:dyDescent="0.25">
      <c r="A1" s="119" t="s">
        <v>10</v>
      </c>
      <c r="B1" s="119" t="s">
        <v>415</v>
      </c>
    </row>
    <row r="2" spans="1:10" x14ac:dyDescent="0.25">
      <c r="A2" s="129"/>
      <c r="B2" s="129"/>
      <c r="C2" s="129"/>
      <c r="D2" s="129"/>
      <c r="E2" s="129"/>
      <c r="F2" s="129"/>
    </row>
    <row r="3" spans="1:10" ht="45" x14ac:dyDescent="0.25">
      <c r="A3" s="136"/>
      <c r="B3" s="136" t="s">
        <v>12</v>
      </c>
      <c r="C3" s="136" t="s">
        <v>13</v>
      </c>
      <c r="D3" s="136" t="s">
        <v>14</v>
      </c>
      <c r="E3" s="136" t="s">
        <v>8</v>
      </c>
      <c r="F3" s="132"/>
    </row>
    <row r="4" spans="1:10" x14ac:dyDescent="0.25">
      <c r="A4" s="134" t="s">
        <v>5</v>
      </c>
      <c r="B4" s="138">
        <f>B26</f>
        <v>16254</v>
      </c>
      <c r="C4" s="138">
        <f>B27-B26</f>
        <v>6836</v>
      </c>
      <c r="D4" s="135">
        <f>B4/(C4+B4)</f>
        <v>0.70394110004330879</v>
      </c>
      <c r="E4" s="138">
        <f>B4+C4</f>
        <v>23090</v>
      </c>
      <c r="F4" s="142">
        <f>E4/E8*100</f>
        <v>46.90801235169836</v>
      </c>
      <c r="I4" s="120" t="s">
        <v>207</v>
      </c>
      <c r="J4" s="95" t="s">
        <v>414</v>
      </c>
    </row>
    <row r="5" spans="1:10" ht="31.5" x14ac:dyDescent="0.25">
      <c r="A5" s="124" t="s">
        <v>15</v>
      </c>
      <c r="B5" s="121">
        <f>C26-I33</f>
        <v>6354</v>
      </c>
      <c r="C5" s="121">
        <f>C28-(I33-J33)</f>
        <v>2806</v>
      </c>
      <c r="D5" s="122">
        <f>B5/(C5+B5)</f>
        <v>0.69366812227074237</v>
      </c>
      <c r="E5" s="121">
        <f>B5+C5</f>
        <v>9160</v>
      </c>
      <c r="F5" s="123">
        <f>E5/E8*100</f>
        <v>18.608808711197788</v>
      </c>
    </row>
    <row r="6" spans="1:10" x14ac:dyDescent="0.25">
      <c r="A6" s="120" t="s">
        <v>16</v>
      </c>
      <c r="B6" s="121">
        <f>D26-I32</f>
        <v>11637</v>
      </c>
      <c r="C6" s="121">
        <f>D28-J32</f>
        <v>1625</v>
      </c>
      <c r="D6" s="122">
        <f>B6/(C6+B6)</f>
        <v>0.87746946161966521</v>
      </c>
      <c r="E6" s="121">
        <f>B6+C6</f>
        <v>13262</v>
      </c>
      <c r="F6" s="123">
        <f>E6/E8*100</f>
        <v>26.942142044531124</v>
      </c>
    </row>
    <row r="7" spans="1:10" x14ac:dyDescent="0.25">
      <c r="A7" s="120" t="s">
        <v>17</v>
      </c>
      <c r="B7" s="121">
        <f>I32+I33</f>
        <v>2071</v>
      </c>
      <c r="C7" s="121">
        <f>J32+J33</f>
        <v>1641</v>
      </c>
      <c r="D7" s="122">
        <f>B7/(C7+B7)</f>
        <v>0.55792025862068961</v>
      </c>
      <c r="E7" s="121">
        <f>B7+C7</f>
        <v>3712</v>
      </c>
      <c r="F7" s="123">
        <f>E7/E8*100</f>
        <v>7.5410368925727296</v>
      </c>
    </row>
    <row r="8" spans="1:10" x14ac:dyDescent="0.25">
      <c r="A8" s="139" t="s">
        <v>8</v>
      </c>
      <c r="B8" s="140">
        <f>SUM(B4:B7)</f>
        <v>36316</v>
      </c>
      <c r="C8" s="140">
        <f>SUM(C4:C7)</f>
        <v>12908</v>
      </c>
      <c r="D8" s="141">
        <f>B8/(C8+B8)</f>
        <v>0.73777019340159267</v>
      </c>
      <c r="E8" s="140">
        <f>B8+C8</f>
        <v>49224</v>
      </c>
      <c r="F8" s="140">
        <f>SUM(F4:F7)</f>
        <v>100.00000000000001</v>
      </c>
    </row>
    <row r="9" spans="1:10" x14ac:dyDescent="0.25">
      <c r="A9" s="134" t="s">
        <v>18</v>
      </c>
      <c r="B9" s="134"/>
      <c r="C9" s="134"/>
      <c r="D9" s="134"/>
      <c r="E9" s="134"/>
      <c r="F9" s="134"/>
    </row>
    <row r="11" spans="1:10" x14ac:dyDescent="0.25">
      <c r="A11" s="125" t="s">
        <v>19</v>
      </c>
    </row>
    <row r="12" spans="1:10" x14ac:dyDescent="0.25">
      <c r="A12" s="126"/>
    </row>
    <row r="24" spans="1:12" x14ac:dyDescent="0.25">
      <c r="A24" s="129"/>
      <c r="B24" s="129"/>
      <c r="C24" s="129"/>
      <c r="D24" s="129"/>
      <c r="E24" s="129"/>
    </row>
    <row r="25" spans="1:12" ht="45" x14ac:dyDescent="0.25">
      <c r="A25" s="132"/>
      <c r="B25" s="133" t="s">
        <v>5</v>
      </c>
      <c r="C25" s="133" t="s">
        <v>6</v>
      </c>
      <c r="D25" s="133" t="s">
        <v>7</v>
      </c>
      <c r="E25" s="133" t="s">
        <v>8</v>
      </c>
    </row>
    <row r="26" spans="1:12" x14ac:dyDescent="0.25">
      <c r="A26" s="130">
        <v>2020</v>
      </c>
      <c r="B26" s="131">
        <v>16254</v>
      </c>
      <c r="C26" s="131">
        <v>6827</v>
      </c>
      <c r="D26" s="131">
        <v>13235</v>
      </c>
      <c r="E26" s="131">
        <f>SUM(B26:D26)</f>
        <v>36316</v>
      </c>
      <c r="F26" s="120" t="s">
        <v>21</v>
      </c>
    </row>
    <row r="27" spans="1:12" x14ac:dyDescent="0.25">
      <c r="B27" s="127">
        <v>23090</v>
      </c>
      <c r="C27" s="127">
        <v>9731</v>
      </c>
      <c r="D27" s="127">
        <v>16126</v>
      </c>
      <c r="E27" s="127">
        <f>SUM(B27:D27)</f>
        <v>48947</v>
      </c>
      <c r="F27" s="120" t="s">
        <v>22</v>
      </c>
    </row>
    <row r="28" spans="1:12" x14ac:dyDescent="0.25">
      <c r="B28" s="121">
        <f>B27-B26</f>
        <v>6836</v>
      </c>
      <c r="C28" s="121">
        <f>C27-C26</f>
        <v>2904</v>
      </c>
      <c r="D28" s="121">
        <f>D27-D26</f>
        <v>2891</v>
      </c>
      <c r="E28" s="121">
        <f>E27-E26</f>
        <v>12631</v>
      </c>
      <c r="F28" s="120" t="s">
        <v>23</v>
      </c>
    </row>
    <row r="29" spans="1:12" ht="26.45" customHeight="1" x14ac:dyDescent="0.25">
      <c r="H29" s="119" t="s">
        <v>24</v>
      </c>
    </row>
    <row r="30" spans="1:12" ht="15" customHeight="1" x14ac:dyDescent="0.25">
      <c r="I30" s="129"/>
      <c r="J30" s="129"/>
      <c r="K30" s="129"/>
    </row>
    <row r="31" spans="1:12" ht="42" customHeight="1" x14ac:dyDescent="0.25">
      <c r="I31" s="132" t="s">
        <v>21</v>
      </c>
      <c r="J31" s="132" t="s">
        <v>25</v>
      </c>
      <c r="K31" s="132" t="s">
        <v>26</v>
      </c>
    </row>
    <row r="32" spans="1:12" x14ac:dyDescent="0.25">
      <c r="A32" s="129"/>
      <c r="B32" s="129"/>
      <c r="C32" s="129"/>
      <c r="D32" s="129"/>
      <c r="E32" s="129"/>
      <c r="I32" s="137">
        <v>1598</v>
      </c>
      <c r="J32" s="137">
        <v>1266</v>
      </c>
      <c r="K32" s="137">
        <v>2864</v>
      </c>
      <c r="L32" s="120" t="s">
        <v>27</v>
      </c>
    </row>
    <row r="33" spans="1:12" ht="41.1" customHeight="1" x14ac:dyDescent="0.25">
      <c r="A33" s="136"/>
      <c r="B33" s="136" t="s">
        <v>12</v>
      </c>
      <c r="C33" s="136" t="s">
        <v>13</v>
      </c>
      <c r="D33" s="136" t="s">
        <v>14</v>
      </c>
      <c r="E33" s="136"/>
      <c r="I33" s="128">
        <v>473</v>
      </c>
      <c r="J33" s="128">
        <v>375</v>
      </c>
      <c r="K33" s="128">
        <v>848</v>
      </c>
      <c r="L33" s="120" t="s">
        <v>28</v>
      </c>
    </row>
    <row r="34" spans="1:12" x14ac:dyDescent="0.25">
      <c r="A34" s="134" t="s">
        <v>5</v>
      </c>
      <c r="B34" s="134">
        <v>15322</v>
      </c>
      <c r="C34" s="134">
        <v>6856</v>
      </c>
      <c r="D34" s="135">
        <v>0.69086482099377766</v>
      </c>
      <c r="E34" s="134"/>
    </row>
    <row r="35" spans="1:12" x14ac:dyDescent="0.25">
      <c r="A35" s="120" t="s">
        <v>29</v>
      </c>
      <c r="B35" s="120">
        <v>6273</v>
      </c>
      <c r="C35" s="120">
        <v>2478</v>
      </c>
      <c r="D35" s="122">
        <v>0.71683236201576961</v>
      </c>
    </row>
    <row r="36" spans="1:12" x14ac:dyDescent="0.25">
      <c r="A36" s="120" t="s">
        <v>16</v>
      </c>
      <c r="B36" s="120">
        <v>12260</v>
      </c>
      <c r="C36" s="120">
        <v>1871</v>
      </c>
      <c r="D36" s="122">
        <v>0.8675960653881537</v>
      </c>
    </row>
    <row r="37" spans="1:12" x14ac:dyDescent="0.25">
      <c r="A37" s="120" t="s">
        <v>17</v>
      </c>
      <c r="B37" s="120">
        <v>2042</v>
      </c>
      <c r="C37" s="120">
        <v>1620</v>
      </c>
      <c r="D37" s="122">
        <v>0.55761878754778804</v>
      </c>
    </row>
  </sheetData>
  <conditionalFormatting sqref="B26:D26">
    <cfRule type="cellIs" dxfId="5" priority="3" stopIfTrue="1" operator="equal">
      <formula>0</formula>
    </cfRule>
  </conditionalFormatting>
  <conditionalFormatting sqref="E26">
    <cfRule type="cellIs" dxfId="4" priority="2" stopIfTrue="1" operator="equal">
      <formula>0</formula>
    </cfRule>
  </conditionalFormatting>
  <conditionalFormatting sqref="B27:E27">
    <cfRule type="cellIs" dxfId="3" priority="1" stopIfTrue="1" operator="equal">
      <formula>0</formula>
    </cfRule>
  </conditionalFormatting>
  <hyperlinks>
    <hyperlink ref="J4" r:id="rId1" xr:uid="{6CC85B5E-09CD-4273-A5BA-149E6834D9AC}"/>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8FE6-7EF0-4CCC-B87A-0FCE9C819B4C}">
  <sheetPr codeName="Ark39"/>
  <dimension ref="A1:V24"/>
  <sheetViews>
    <sheetView workbookViewId="0">
      <selection activeCell="B1" sqref="B1"/>
    </sheetView>
  </sheetViews>
  <sheetFormatPr baseColWidth="10" defaultRowHeight="15" x14ac:dyDescent="0.25"/>
  <cols>
    <col min="1" max="1" width="15.7109375" customWidth="1"/>
    <col min="2" max="20" width="10" customWidth="1"/>
    <col min="21" max="21" width="24.7109375" customWidth="1"/>
    <col min="22" max="22" width="25.85546875" customWidth="1"/>
  </cols>
  <sheetData>
    <row r="1" spans="1:22" x14ac:dyDescent="0.25">
      <c r="A1" s="18" t="s">
        <v>736</v>
      </c>
      <c r="B1" s="277" t="s">
        <v>637</v>
      </c>
      <c r="C1" s="277"/>
      <c r="D1" s="275"/>
      <c r="E1" s="275"/>
      <c r="F1" s="275"/>
      <c r="G1" s="275"/>
      <c r="H1" s="275"/>
      <c r="I1" s="275"/>
      <c r="J1" s="275"/>
      <c r="K1" s="275"/>
      <c r="L1" s="275"/>
      <c r="M1" s="275"/>
      <c r="N1" s="275"/>
      <c r="O1" s="275"/>
      <c r="P1" s="275"/>
      <c r="Q1" s="275"/>
      <c r="R1" s="275"/>
      <c r="S1" s="275"/>
      <c r="T1" s="275"/>
    </row>
    <row r="2" spans="1:22" x14ac:dyDescent="0.25">
      <c r="B2" s="275"/>
      <c r="C2" s="275"/>
      <c r="D2" s="275"/>
      <c r="E2" s="275"/>
      <c r="F2" s="275"/>
      <c r="G2" s="275"/>
      <c r="H2" s="275"/>
      <c r="I2" s="275"/>
      <c r="J2" s="275"/>
      <c r="K2" s="275"/>
      <c r="L2" s="275"/>
      <c r="M2" s="275"/>
      <c r="N2" s="275"/>
      <c r="O2" s="275"/>
      <c r="P2" s="275"/>
      <c r="Q2" s="275"/>
      <c r="R2" s="275"/>
      <c r="S2" s="275"/>
      <c r="T2" s="275"/>
    </row>
    <row r="3" spans="1:22" ht="30" x14ac:dyDescent="0.25">
      <c r="A3" s="257"/>
      <c r="B3" s="257" t="s">
        <v>616</v>
      </c>
      <c r="C3" s="257" t="s">
        <v>617</v>
      </c>
      <c r="D3" s="257" t="s">
        <v>618</v>
      </c>
      <c r="E3" s="257" t="s">
        <v>619</v>
      </c>
      <c r="F3" s="257" t="s">
        <v>620</v>
      </c>
      <c r="G3" s="257" t="s">
        <v>621</v>
      </c>
      <c r="H3" s="257" t="s">
        <v>622</v>
      </c>
      <c r="I3" s="257" t="s">
        <v>623</v>
      </c>
      <c r="J3" s="257" t="s">
        <v>624</v>
      </c>
      <c r="K3" s="257" t="s">
        <v>625</v>
      </c>
      <c r="L3" s="257" t="s">
        <v>626</v>
      </c>
      <c r="M3" s="257" t="s">
        <v>627</v>
      </c>
      <c r="N3" s="257" t="s">
        <v>628</v>
      </c>
      <c r="O3" s="258" t="s">
        <v>629</v>
      </c>
      <c r="P3" s="258" t="s">
        <v>630</v>
      </c>
      <c r="Q3" s="258" t="s">
        <v>631</v>
      </c>
      <c r="R3" s="258" t="s">
        <v>632</v>
      </c>
      <c r="S3" s="258" t="s">
        <v>633</v>
      </c>
      <c r="T3" s="258"/>
      <c r="U3" s="258" t="s">
        <v>638</v>
      </c>
      <c r="V3" s="258" t="s">
        <v>639</v>
      </c>
    </row>
    <row r="4" spans="1:22" x14ac:dyDescent="0.25">
      <c r="A4" s="264" t="s">
        <v>192</v>
      </c>
      <c r="B4" s="264">
        <v>2882</v>
      </c>
      <c r="C4" s="264">
        <v>2723</v>
      </c>
      <c r="D4" s="264">
        <v>2522</v>
      </c>
      <c r="E4" s="264">
        <v>2480</v>
      </c>
      <c r="F4" s="265">
        <v>2657</v>
      </c>
      <c r="G4" s="265">
        <v>3088</v>
      </c>
      <c r="H4" s="265">
        <v>3499</v>
      </c>
      <c r="I4" s="265">
        <v>4102</v>
      </c>
      <c r="J4" s="265">
        <v>4622</v>
      </c>
      <c r="K4" s="265">
        <v>5003</v>
      </c>
      <c r="L4" s="265">
        <v>5295</v>
      </c>
      <c r="M4" s="265">
        <v>5078</v>
      </c>
      <c r="N4" s="265">
        <v>4568</v>
      </c>
      <c r="O4" s="262">
        <v>4326</v>
      </c>
      <c r="P4" s="262">
        <v>4058</v>
      </c>
      <c r="Q4" s="262">
        <v>3885</v>
      </c>
      <c r="R4" s="262">
        <v>3695</v>
      </c>
      <c r="S4" s="262">
        <v>3357</v>
      </c>
      <c r="T4" s="266">
        <f t="shared" ref="T4:T19" si="0">SUM(S4/$S$22)*100</f>
        <v>23.820336337188674</v>
      </c>
      <c r="U4" s="9">
        <v>-1211</v>
      </c>
      <c r="V4" s="230">
        <f t="shared" ref="V4:V19" si="1">SUM(U4/N4)*100</f>
        <v>-26.510507880910684</v>
      </c>
    </row>
    <row r="5" spans="1:22" x14ac:dyDescent="0.25">
      <c r="A5" s="264" t="s">
        <v>185</v>
      </c>
      <c r="B5" s="264">
        <v>2018</v>
      </c>
      <c r="C5" s="264">
        <v>2009</v>
      </c>
      <c r="D5" s="264">
        <v>2043</v>
      </c>
      <c r="E5" s="264">
        <v>2083</v>
      </c>
      <c r="F5" s="265">
        <v>2155</v>
      </c>
      <c r="G5" s="265">
        <v>2301</v>
      </c>
      <c r="H5" s="265">
        <v>2535</v>
      </c>
      <c r="I5" s="265">
        <v>2752</v>
      </c>
      <c r="J5" s="265">
        <v>2793</v>
      </c>
      <c r="K5" s="265">
        <v>2802</v>
      </c>
      <c r="L5" s="265">
        <v>2745</v>
      </c>
      <c r="M5" s="265">
        <v>2770</v>
      </c>
      <c r="N5" s="265">
        <v>2514</v>
      </c>
      <c r="O5" s="262">
        <v>2454</v>
      </c>
      <c r="P5" s="262">
        <v>2371</v>
      </c>
      <c r="Q5" s="262">
        <v>2408</v>
      </c>
      <c r="R5" s="262">
        <v>2277</v>
      </c>
      <c r="S5" s="262">
        <v>2083</v>
      </c>
      <c r="T5" s="266">
        <f t="shared" si="0"/>
        <v>14.780387426381891</v>
      </c>
      <c r="U5" s="9">
        <v>-431</v>
      </c>
      <c r="V5" s="230">
        <f t="shared" si="1"/>
        <v>-17.143993635640413</v>
      </c>
    </row>
    <row r="6" spans="1:22" x14ac:dyDescent="0.25">
      <c r="A6" s="264" t="s">
        <v>186</v>
      </c>
      <c r="B6" s="264">
        <v>985</v>
      </c>
      <c r="C6" s="264">
        <v>920</v>
      </c>
      <c r="D6" s="264">
        <v>880</v>
      </c>
      <c r="E6" s="264">
        <v>874</v>
      </c>
      <c r="F6" s="265">
        <v>918</v>
      </c>
      <c r="G6" s="265">
        <v>1020</v>
      </c>
      <c r="H6" s="265">
        <v>1261</v>
      </c>
      <c r="I6" s="265">
        <v>1437</v>
      </c>
      <c r="J6" s="265">
        <v>1637</v>
      </c>
      <c r="K6" s="265">
        <v>1840</v>
      </c>
      <c r="L6" s="265">
        <v>2088</v>
      </c>
      <c r="M6" s="265">
        <v>2096</v>
      </c>
      <c r="N6" s="265">
        <v>1968</v>
      </c>
      <c r="O6" s="262">
        <v>1905</v>
      </c>
      <c r="P6" s="262">
        <v>1858</v>
      </c>
      <c r="Q6" s="262">
        <v>1750</v>
      </c>
      <c r="R6" s="262">
        <v>1472</v>
      </c>
      <c r="S6" s="262">
        <v>1675</v>
      </c>
      <c r="T6" s="266">
        <f t="shared" si="0"/>
        <v>11.885333144114099</v>
      </c>
      <c r="U6" s="9">
        <v>-293</v>
      </c>
      <c r="V6" s="230">
        <f t="shared" si="1"/>
        <v>-14.888211382113822</v>
      </c>
    </row>
    <row r="7" spans="1:22" x14ac:dyDescent="0.25">
      <c r="A7" s="264" t="s">
        <v>191</v>
      </c>
      <c r="B7" s="264">
        <v>579</v>
      </c>
      <c r="C7" s="264">
        <v>728</v>
      </c>
      <c r="D7" s="264">
        <v>872</v>
      </c>
      <c r="E7" s="264">
        <v>965</v>
      </c>
      <c r="F7" s="265">
        <v>1095</v>
      </c>
      <c r="G7" s="265">
        <v>1271</v>
      </c>
      <c r="H7" s="265">
        <v>1384</v>
      </c>
      <c r="I7" s="265">
        <v>1475</v>
      </c>
      <c r="J7" s="265">
        <v>1523</v>
      </c>
      <c r="K7" s="265">
        <v>1504</v>
      </c>
      <c r="L7" s="265">
        <v>1566</v>
      </c>
      <c r="M7" s="265">
        <v>1604</v>
      </c>
      <c r="N7" s="265">
        <v>1553</v>
      </c>
      <c r="O7" s="262">
        <v>1524</v>
      </c>
      <c r="P7" s="262">
        <v>1538</v>
      </c>
      <c r="Q7" s="262">
        <v>1579</v>
      </c>
      <c r="R7" s="262">
        <v>1547</v>
      </c>
      <c r="S7" s="262">
        <v>1537</v>
      </c>
      <c r="T7" s="266">
        <f t="shared" si="0"/>
        <v>10.906123607464698</v>
      </c>
      <c r="U7" s="9">
        <v>-16</v>
      </c>
      <c r="V7" s="230">
        <f t="shared" si="1"/>
        <v>-1.0302640051513201</v>
      </c>
    </row>
    <row r="8" spans="1:22" x14ac:dyDescent="0.25">
      <c r="A8" s="264" t="s">
        <v>190</v>
      </c>
      <c r="B8" s="264">
        <v>369</v>
      </c>
      <c r="C8" s="264">
        <v>352</v>
      </c>
      <c r="D8" s="264">
        <v>358</v>
      </c>
      <c r="E8" s="264">
        <v>353</v>
      </c>
      <c r="F8" s="265">
        <v>367</v>
      </c>
      <c r="G8" s="265">
        <v>345</v>
      </c>
      <c r="H8" s="265">
        <v>362</v>
      </c>
      <c r="I8" s="265">
        <v>370</v>
      </c>
      <c r="J8" s="265">
        <v>386</v>
      </c>
      <c r="K8" s="265">
        <v>381</v>
      </c>
      <c r="L8" s="265">
        <v>377</v>
      </c>
      <c r="M8" s="265">
        <v>405</v>
      </c>
      <c r="N8" s="265">
        <v>450</v>
      </c>
      <c r="O8" s="262">
        <v>519</v>
      </c>
      <c r="P8" s="262">
        <v>599</v>
      </c>
      <c r="Q8" s="262">
        <v>614</v>
      </c>
      <c r="R8" s="262">
        <v>664</v>
      </c>
      <c r="S8" s="262">
        <v>730</v>
      </c>
      <c r="T8" s="266">
        <f t="shared" si="0"/>
        <v>5.1798765344497264</v>
      </c>
      <c r="U8" s="9">
        <v>280</v>
      </c>
      <c r="V8" s="230">
        <f t="shared" si="1"/>
        <v>62.222222222222221</v>
      </c>
    </row>
    <row r="9" spans="1:22" x14ac:dyDescent="0.25">
      <c r="A9" s="264" t="s">
        <v>358</v>
      </c>
      <c r="B9" s="264">
        <v>728</v>
      </c>
      <c r="C9" s="264">
        <v>763</v>
      </c>
      <c r="D9" s="264">
        <v>740</v>
      </c>
      <c r="E9" s="264">
        <v>703</v>
      </c>
      <c r="F9" s="265">
        <v>713</v>
      </c>
      <c r="G9" s="265">
        <v>732</v>
      </c>
      <c r="H9" s="265">
        <v>787</v>
      </c>
      <c r="I9" s="265">
        <v>832</v>
      </c>
      <c r="J9" s="265">
        <v>856</v>
      </c>
      <c r="K9" s="265">
        <v>814</v>
      </c>
      <c r="L9" s="265">
        <v>924</v>
      </c>
      <c r="M9" s="265">
        <v>997</v>
      </c>
      <c r="N9" s="265">
        <v>1043</v>
      </c>
      <c r="O9" s="262">
        <v>949</v>
      </c>
      <c r="P9" s="262">
        <v>874</v>
      </c>
      <c r="Q9" s="262">
        <v>766</v>
      </c>
      <c r="R9" s="262">
        <v>721</v>
      </c>
      <c r="S9" s="262">
        <v>714</v>
      </c>
      <c r="T9" s="266">
        <f t="shared" si="0"/>
        <v>5.0663449939686371</v>
      </c>
      <c r="U9" s="9">
        <v>-329</v>
      </c>
      <c r="V9" s="230">
        <f t="shared" si="1"/>
        <v>-31.543624161073826</v>
      </c>
    </row>
    <row r="10" spans="1:22" x14ac:dyDescent="0.25">
      <c r="A10" s="264" t="s">
        <v>368</v>
      </c>
      <c r="B10" s="264">
        <v>57</v>
      </c>
      <c r="C10" s="264">
        <v>93</v>
      </c>
      <c r="D10" s="264">
        <v>141</v>
      </c>
      <c r="E10" s="264">
        <v>199</v>
      </c>
      <c r="F10" s="265">
        <v>243</v>
      </c>
      <c r="G10" s="265">
        <v>279</v>
      </c>
      <c r="H10" s="265">
        <v>332</v>
      </c>
      <c r="I10" s="265">
        <v>373</v>
      </c>
      <c r="J10" s="265">
        <v>480</v>
      </c>
      <c r="K10" s="265">
        <v>514</v>
      </c>
      <c r="L10" s="265">
        <v>529</v>
      </c>
      <c r="M10" s="265">
        <v>547</v>
      </c>
      <c r="N10" s="265">
        <v>579</v>
      </c>
      <c r="O10" s="262">
        <v>603</v>
      </c>
      <c r="P10" s="262">
        <v>575</v>
      </c>
      <c r="Q10" s="262">
        <v>541</v>
      </c>
      <c r="R10" s="262">
        <v>554</v>
      </c>
      <c r="S10" s="262">
        <v>553</v>
      </c>
      <c r="T10" s="266">
        <f t="shared" si="0"/>
        <v>3.9239338678776701</v>
      </c>
      <c r="U10" s="9">
        <v>-26</v>
      </c>
      <c r="V10" s="230">
        <f t="shared" si="1"/>
        <v>-4.4905008635578589</v>
      </c>
    </row>
    <row r="11" spans="1:22" x14ac:dyDescent="0.25">
      <c r="A11" s="264" t="s">
        <v>181</v>
      </c>
      <c r="B11" s="264">
        <v>811</v>
      </c>
      <c r="C11" s="264">
        <v>786</v>
      </c>
      <c r="D11" s="264">
        <v>786</v>
      </c>
      <c r="E11" s="264">
        <v>757</v>
      </c>
      <c r="F11" s="265">
        <v>812</v>
      </c>
      <c r="G11" s="265">
        <v>807</v>
      </c>
      <c r="H11" s="265">
        <v>750</v>
      </c>
      <c r="I11" s="265">
        <v>733</v>
      </c>
      <c r="J11" s="265">
        <v>770</v>
      </c>
      <c r="K11" s="265">
        <v>656</v>
      </c>
      <c r="L11" s="265">
        <v>625</v>
      </c>
      <c r="M11" s="265">
        <v>566</v>
      </c>
      <c r="N11" s="265">
        <v>584</v>
      </c>
      <c r="O11" s="262">
        <v>625</v>
      </c>
      <c r="P11" s="262">
        <v>600</v>
      </c>
      <c r="Q11" s="262">
        <v>512</v>
      </c>
      <c r="R11" s="262">
        <v>473</v>
      </c>
      <c r="S11" s="262">
        <v>453</v>
      </c>
      <c r="T11" s="266">
        <f t="shared" si="0"/>
        <v>3.2143617398708582</v>
      </c>
      <c r="U11" s="9">
        <v>-131</v>
      </c>
      <c r="V11" s="230">
        <f t="shared" si="1"/>
        <v>-22.43150684931507</v>
      </c>
    </row>
    <row r="12" spans="1:22" x14ac:dyDescent="0.25">
      <c r="A12" s="264" t="s">
        <v>189</v>
      </c>
      <c r="B12" s="264">
        <v>189</v>
      </c>
      <c r="C12" s="264">
        <v>198</v>
      </c>
      <c r="D12" s="264">
        <v>153</v>
      </c>
      <c r="E12" s="264">
        <v>99</v>
      </c>
      <c r="F12" s="265">
        <v>76</v>
      </c>
      <c r="G12" s="265">
        <v>83</v>
      </c>
      <c r="H12" s="265">
        <v>110</v>
      </c>
      <c r="I12" s="265">
        <v>118</v>
      </c>
      <c r="J12" s="265">
        <v>132</v>
      </c>
      <c r="K12" s="265">
        <v>136</v>
      </c>
      <c r="L12" s="265">
        <v>194</v>
      </c>
      <c r="M12" s="265">
        <v>276</v>
      </c>
      <c r="N12" s="265">
        <v>263</v>
      </c>
      <c r="O12" s="262">
        <v>304</v>
      </c>
      <c r="P12" s="262">
        <v>289</v>
      </c>
      <c r="Q12" s="262">
        <v>357</v>
      </c>
      <c r="R12" s="262">
        <v>392</v>
      </c>
      <c r="S12" s="262">
        <v>434</v>
      </c>
      <c r="T12" s="266">
        <f t="shared" si="0"/>
        <v>3.0795430355495634</v>
      </c>
      <c r="U12" s="9">
        <v>171</v>
      </c>
      <c r="V12" s="230">
        <f t="shared" si="1"/>
        <v>65.019011406844101</v>
      </c>
    </row>
    <row r="13" spans="1:22" x14ac:dyDescent="0.25">
      <c r="A13" s="264" t="s">
        <v>640</v>
      </c>
      <c r="B13" s="264">
        <v>2915</v>
      </c>
      <c r="C13" s="264">
        <v>2214</v>
      </c>
      <c r="D13" s="264">
        <v>1765</v>
      </c>
      <c r="E13" s="264">
        <v>1463</v>
      </c>
      <c r="F13" s="265">
        <v>1346</v>
      </c>
      <c r="G13" s="265">
        <v>1411</v>
      </c>
      <c r="H13" s="265">
        <v>1457</v>
      </c>
      <c r="I13" s="265">
        <v>1328</v>
      </c>
      <c r="J13" s="265">
        <v>1188</v>
      </c>
      <c r="K13" s="265">
        <v>1080</v>
      </c>
      <c r="L13" s="265">
        <v>980</v>
      </c>
      <c r="M13" s="265">
        <v>926</v>
      </c>
      <c r="N13" s="265">
        <v>909</v>
      </c>
      <c r="O13" s="262">
        <v>906</v>
      </c>
      <c r="P13" s="262">
        <v>848</v>
      </c>
      <c r="Q13" s="262">
        <v>714</v>
      </c>
      <c r="R13" s="262">
        <v>454</v>
      </c>
      <c r="S13" s="262">
        <v>375</v>
      </c>
      <c r="T13" s="266">
        <f t="shared" si="0"/>
        <v>2.6608954800255447</v>
      </c>
      <c r="U13" s="9">
        <v>-534</v>
      </c>
      <c r="V13" s="230">
        <f t="shared" si="1"/>
        <v>-58.745874587458744</v>
      </c>
    </row>
    <row r="14" spans="1:22" x14ac:dyDescent="0.25">
      <c r="A14" s="264" t="s">
        <v>177</v>
      </c>
      <c r="B14" s="264">
        <v>504</v>
      </c>
      <c r="C14" s="264">
        <v>408</v>
      </c>
      <c r="D14" s="264">
        <v>349</v>
      </c>
      <c r="E14" s="264">
        <v>306</v>
      </c>
      <c r="F14" s="265">
        <v>262</v>
      </c>
      <c r="G14" s="265">
        <v>215</v>
      </c>
      <c r="H14" s="265">
        <v>206</v>
      </c>
      <c r="I14" s="265">
        <v>216</v>
      </c>
      <c r="J14" s="265">
        <v>229</v>
      </c>
      <c r="K14" s="265">
        <v>212</v>
      </c>
      <c r="L14" s="265">
        <v>227</v>
      </c>
      <c r="M14" s="265">
        <v>222</v>
      </c>
      <c r="N14" s="265">
        <v>246</v>
      </c>
      <c r="O14" s="262">
        <v>279</v>
      </c>
      <c r="P14" s="262">
        <v>315</v>
      </c>
      <c r="Q14" s="262">
        <v>318</v>
      </c>
      <c r="R14" s="262">
        <v>308</v>
      </c>
      <c r="S14" s="262">
        <v>332</v>
      </c>
      <c r="T14" s="266">
        <f t="shared" si="0"/>
        <v>2.3557794649826156</v>
      </c>
      <c r="U14" s="9">
        <v>86</v>
      </c>
      <c r="V14" s="230">
        <f t="shared" si="1"/>
        <v>34.959349593495936</v>
      </c>
    </row>
    <row r="15" spans="1:22" x14ac:dyDescent="0.25">
      <c r="A15" s="264" t="s">
        <v>187</v>
      </c>
      <c r="B15" s="264">
        <v>384</v>
      </c>
      <c r="C15" s="264">
        <v>315</v>
      </c>
      <c r="D15" s="264">
        <v>283</v>
      </c>
      <c r="E15" s="264">
        <v>250</v>
      </c>
      <c r="F15" s="265">
        <v>202</v>
      </c>
      <c r="G15" s="265">
        <v>229</v>
      </c>
      <c r="H15" s="265">
        <v>243</v>
      </c>
      <c r="I15" s="265">
        <v>259</v>
      </c>
      <c r="J15" s="265">
        <v>254</v>
      </c>
      <c r="K15" s="265">
        <v>238</v>
      </c>
      <c r="L15" s="265">
        <v>218</v>
      </c>
      <c r="M15" s="265">
        <v>261</v>
      </c>
      <c r="N15" s="265">
        <v>253</v>
      </c>
      <c r="O15" s="262">
        <v>224</v>
      </c>
      <c r="P15" s="262">
        <v>206</v>
      </c>
      <c r="Q15" s="262">
        <v>194</v>
      </c>
      <c r="R15" s="262">
        <v>200</v>
      </c>
      <c r="S15" s="262">
        <v>209</v>
      </c>
      <c r="T15" s="266">
        <f t="shared" si="0"/>
        <v>1.4830057475342369</v>
      </c>
      <c r="U15" s="9">
        <v>-44</v>
      </c>
      <c r="V15" s="230">
        <f t="shared" si="1"/>
        <v>-17.391304347826086</v>
      </c>
    </row>
    <row r="16" spans="1:22" x14ac:dyDescent="0.25">
      <c r="A16" s="264" t="s">
        <v>298</v>
      </c>
      <c r="B16" s="264">
        <v>1</v>
      </c>
      <c r="C16" s="264">
        <v>1</v>
      </c>
      <c r="D16" s="264">
        <v>11</v>
      </c>
      <c r="E16" s="264">
        <v>28</v>
      </c>
      <c r="F16" s="265">
        <v>33</v>
      </c>
      <c r="G16" s="265">
        <v>51</v>
      </c>
      <c r="H16" s="265">
        <v>72</v>
      </c>
      <c r="I16" s="265">
        <v>105</v>
      </c>
      <c r="J16" s="265">
        <v>124</v>
      </c>
      <c r="K16" s="265">
        <v>115</v>
      </c>
      <c r="L16" s="265">
        <v>168</v>
      </c>
      <c r="M16" s="265">
        <v>161</v>
      </c>
      <c r="N16" s="265">
        <v>180</v>
      </c>
      <c r="O16" s="262">
        <v>175</v>
      </c>
      <c r="P16" s="262">
        <v>191</v>
      </c>
      <c r="Q16" s="262">
        <v>188</v>
      </c>
      <c r="R16" s="262">
        <v>184</v>
      </c>
      <c r="S16" s="262">
        <v>208</v>
      </c>
      <c r="T16" s="266">
        <f t="shared" si="0"/>
        <v>1.4759100262541687</v>
      </c>
      <c r="U16" s="9">
        <v>28</v>
      </c>
      <c r="V16" s="230">
        <f t="shared" si="1"/>
        <v>15.555555555555555</v>
      </c>
    </row>
    <row r="17" spans="1:22" x14ac:dyDescent="0.25">
      <c r="A17" s="264" t="s">
        <v>373</v>
      </c>
      <c r="B17" s="264">
        <v>137</v>
      </c>
      <c r="C17" s="264">
        <v>186</v>
      </c>
      <c r="D17" s="264">
        <v>238</v>
      </c>
      <c r="E17" s="264">
        <v>254</v>
      </c>
      <c r="F17" s="265">
        <v>240</v>
      </c>
      <c r="G17" s="265">
        <v>249</v>
      </c>
      <c r="H17" s="265">
        <v>256</v>
      </c>
      <c r="I17" s="265">
        <v>287</v>
      </c>
      <c r="J17" s="265">
        <v>310</v>
      </c>
      <c r="K17" s="265">
        <v>345</v>
      </c>
      <c r="L17" s="265">
        <v>348</v>
      </c>
      <c r="M17" s="265">
        <v>337</v>
      </c>
      <c r="N17" s="265">
        <v>312</v>
      </c>
      <c r="O17" s="262">
        <v>282</v>
      </c>
      <c r="P17" s="262">
        <v>246</v>
      </c>
      <c r="Q17" s="262">
        <v>210</v>
      </c>
      <c r="R17" s="262">
        <v>202</v>
      </c>
      <c r="S17" s="262">
        <v>189</v>
      </c>
      <c r="T17" s="266">
        <f t="shared" si="0"/>
        <v>1.3410913219328744</v>
      </c>
      <c r="U17" s="9">
        <v>-123</v>
      </c>
      <c r="V17" s="230">
        <f t="shared" si="1"/>
        <v>-39.42307692307692</v>
      </c>
    </row>
    <row r="18" spans="1:22" x14ac:dyDescent="0.25">
      <c r="A18" s="264" t="s">
        <v>184</v>
      </c>
      <c r="B18" s="264">
        <v>220</v>
      </c>
      <c r="C18" s="264">
        <v>221</v>
      </c>
      <c r="D18" s="264">
        <v>218</v>
      </c>
      <c r="E18" s="264">
        <v>141</v>
      </c>
      <c r="F18" s="265">
        <v>92</v>
      </c>
      <c r="G18" s="265">
        <v>68</v>
      </c>
      <c r="H18" s="265">
        <v>59</v>
      </c>
      <c r="I18" s="265">
        <v>73</v>
      </c>
      <c r="J18" s="265">
        <v>87</v>
      </c>
      <c r="K18" s="265">
        <v>80</v>
      </c>
      <c r="L18" s="265">
        <v>80</v>
      </c>
      <c r="M18" s="265">
        <v>88</v>
      </c>
      <c r="N18" s="265">
        <v>92</v>
      </c>
      <c r="O18" s="262">
        <v>94</v>
      </c>
      <c r="P18" s="262">
        <v>103</v>
      </c>
      <c r="Q18" s="262">
        <v>107</v>
      </c>
      <c r="R18" s="262">
        <v>113</v>
      </c>
      <c r="S18" s="262">
        <v>134</v>
      </c>
      <c r="T18" s="266">
        <f t="shared" si="0"/>
        <v>0.95082665152912793</v>
      </c>
      <c r="U18" s="9">
        <v>42</v>
      </c>
      <c r="V18" s="230">
        <f t="shared" si="1"/>
        <v>45.652173913043477</v>
      </c>
    </row>
    <row r="19" spans="1:22" x14ac:dyDescent="0.25">
      <c r="A19" s="264" t="s">
        <v>641</v>
      </c>
      <c r="B19" s="264">
        <v>209</v>
      </c>
      <c r="C19" s="264">
        <v>200</v>
      </c>
      <c r="D19" s="264">
        <v>191</v>
      </c>
      <c r="E19" s="264">
        <v>187</v>
      </c>
      <c r="F19" s="265">
        <v>185</v>
      </c>
      <c r="G19" s="265">
        <v>185</v>
      </c>
      <c r="H19" s="265">
        <v>164</v>
      </c>
      <c r="I19" s="265">
        <v>140</v>
      </c>
      <c r="J19" s="265">
        <v>140</v>
      </c>
      <c r="K19" s="265">
        <v>152</v>
      </c>
      <c r="L19" s="265">
        <v>143</v>
      </c>
      <c r="M19" s="265">
        <v>160</v>
      </c>
      <c r="N19" s="265">
        <v>165</v>
      </c>
      <c r="O19" s="262">
        <v>153</v>
      </c>
      <c r="P19" s="262">
        <v>149</v>
      </c>
      <c r="Q19" s="262">
        <v>138</v>
      </c>
      <c r="R19" s="262">
        <v>118</v>
      </c>
      <c r="S19" s="262">
        <v>130</v>
      </c>
      <c r="T19" s="266">
        <f t="shared" si="0"/>
        <v>0.9224437664088555</v>
      </c>
      <c r="U19" s="9">
        <v>-35</v>
      </c>
      <c r="V19" s="230">
        <f t="shared" si="1"/>
        <v>-21.212121212121211</v>
      </c>
    </row>
    <row r="20" spans="1:22" x14ac:dyDescent="0.25">
      <c r="A20" s="271" t="s">
        <v>634</v>
      </c>
      <c r="B20" s="271"/>
      <c r="C20" s="271"/>
      <c r="D20" s="271"/>
      <c r="E20" s="271"/>
      <c r="F20" s="271"/>
      <c r="G20" s="271"/>
      <c r="H20" s="271"/>
      <c r="I20" s="271"/>
      <c r="J20" s="271"/>
      <c r="K20" s="271"/>
      <c r="L20" s="271"/>
      <c r="M20" s="271"/>
      <c r="N20" s="271"/>
      <c r="T20" s="208">
        <f>SUM(T4:T19)</f>
        <v>93.046193145533252</v>
      </c>
    </row>
    <row r="21" spans="1:22" x14ac:dyDescent="0.25">
      <c r="A21" s="199" t="s">
        <v>635</v>
      </c>
      <c r="B21" s="199"/>
      <c r="C21" s="199"/>
      <c r="D21" s="199"/>
      <c r="E21" s="199"/>
      <c r="F21" s="199"/>
      <c r="G21" s="199"/>
      <c r="H21" s="199"/>
      <c r="I21" s="199"/>
      <c r="J21" s="199"/>
      <c r="K21" s="199"/>
      <c r="L21" s="199"/>
      <c r="M21" s="199"/>
      <c r="N21" s="199"/>
      <c r="R21" s="230"/>
    </row>
    <row r="22" spans="1:22" x14ac:dyDescent="0.25">
      <c r="S22" s="197">
        <v>14093</v>
      </c>
      <c r="T22" s="197"/>
    </row>
    <row r="24" spans="1:22" x14ac:dyDescent="0.25">
      <c r="C24" t="s">
        <v>205</v>
      </c>
      <c r="E24" s="25" t="s">
        <v>735</v>
      </c>
    </row>
  </sheetData>
  <hyperlinks>
    <hyperlink ref="E24" r:id="rId1" xr:uid="{EA619F32-2750-415F-B795-AC21B6D97D32}"/>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B11F-321B-4F65-BB8F-A6CC5D5B4182}">
  <sheetPr codeName="Ark40"/>
  <dimension ref="A1:H22"/>
  <sheetViews>
    <sheetView zoomScale="115" zoomScaleNormal="115" workbookViewId="0">
      <selection activeCell="B1" sqref="B1"/>
    </sheetView>
  </sheetViews>
  <sheetFormatPr baseColWidth="10" defaultRowHeight="15" x14ac:dyDescent="0.25"/>
  <cols>
    <col min="1" max="1" width="40.28515625" customWidth="1"/>
    <col min="2" max="2" width="21.5703125" customWidth="1"/>
    <col min="3" max="3" width="19.42578125" customWidth="1"/>
    <col min="5" max="5" width="21.5703125" customWidth="1"/>
    <col min="6" max="6" width="7.42578125" customWidth="1"/>
    <col min="8" max="8" width="21.5703125" customWidth="1"/>
    <col min="9" max="9" width="7.42578125" customWidth="1"/>
  </cols>
  <sheetData>
    <row r="1" spans="1:8" s="274" customFormat="1" x14ac:dyDescent="0.25">
      <c r="A1" s="274" t="s">
        <v>737</v>
      </c>
      <c r="B1" s="274" t="s">
        <v>642</v>
      </c>
    </row>
    <row r="2" spans="1:8" s="274" customFormat="1" x14ac:dyDescent="0.25"/>
    <row r="3" spans="1:8" x14ac:dyDescent="0.25">
      <c r="A3" s="9"/>
      <c r="B3" s="235" t="s">
        <v>643</v>
      </c>
      <c r="C3" s="236" t="s">
        <v>644</v>
      </c>
    </row>
    <row r="4" spans="1:8" x14ac:dyDescent="0.25">
      <c r="A4" s="208" t="s">
        <v>645</v>
      </c>
      <c r="B4" s="9">
        <v>3039</v>
      </c>
      <c r="C4" s="208">
        <v>65.400000000000006</v>
      </c>
      <c r="D4" s="230">
        <f>SUM(B4/$B$22)*100</f>
        <v>21.563896970127015</v>
      </c>
      <c r="F4" t="s">
        <v>205</v>
      </c>
      <c r="H4" s="25" t="s">
        <v>668</v>
      </c>
    </row>
    <row r="5" spans="1:8" x14ac:dyDescent="0.25">
      <c r="A5" s="208" t="s">
        <v>646</v>
      </c>
      <c r="B5" s="9">
        <v>2661</v>
      </c>
      <c r="C5" s="208">
        <v>45.2</v>
      </c>
      <c r="D5" s="230">
        <f>SUM(B5/$B$22)*100</f>
        <v>18.881714326261264</v>
      </c>
    </row>
    <row r="6" spans="1:8" x14ac:dyDescent="0.25">
      <c r="A6" s="208" t="s">
        <v>88</v>
      </c>
      <c r="B6" s="9">
        <v>1252</v>
      </c>
      <c r="C6" s="208">
        <v>72.7</v>
      </c>
      <c r="D6" s="230">
        <f>SUM(B6/$B$22)*100</f>
        <v>8.8838430426452852</v>
      </c>
    </row>
    <row r="7" spans="1:8" x14ac:dyDescent="0.25">
      <c r="A7" s="208" t="s">
        <v>647</v>
      </c>
      <c r="B7" s="9">
        <v>837</v>
      </c>
      <c r="C7" s="208">
        <v>79.2</v>
      </c>
      <c r="D7" s="230">
        <f>SUM(B7/$B$22)*100</f>
        <v>5.9391187114170156</v>
      </c>
    </row>
    <row r="8" spans="1:8" x14ac:dyDescent="0.25">
      <c r="A8" s="208" t="s">
        <v>648</v>
      </c>
      <c r="B8" s="9">
        <v>592</v>
      </c>
      <c r="C8" s="208">
        <v>59.5</v>
      </c>
    </row>
    <row r="9" spans="1:8" x14ac:dyDescent="0.25">
      <c r="A9" s="208" t="s">
        <v>649</v>
      </c>
      <c r="B9" s="9">
        <v>566</v>
      </c>
      <c r="C9" s="208">
        <v>39.4</v>
      </c>
    </row>
    <row r="10" spans="1:8" x14ac:dyDescent="0.25">
      <c r="A10" s="208" t="s">
        <v>86</v>
      </c>
      <c r="B10" s="9">
        <v>530</v>
      </c>
      <c r="C10" s="208">
        <v>73.8</v>
      </c>
    </row>
    <row r="11" spans="1:8" x14ac:dyDescent="0.25">
      <c r="A11" s="208" t="s">
        <v>650</v>
      </c>
      <c r="B11" s="9">
        <v>432</v>
      </c>
      <c r="C11" s="208">
        <v>76.400000000000006</v>
      </c>
    </row>
    <row r="12" spans="1:8" x14ac:dyDescent="0.25">
      <c r="A12" s="208" t="s">
        <v>651</v>
      </c>
      <c r="B12" s="9">
        <v>382</v>
      </c>
      <c r="C12" s="208">
        <v>92.9</v>
      </c>
    </row>
    <row r="13" spans="1:8" x14ac:dyDescent="0.25">
      <c r="A13" s="208" t="s">
        <v>652</v>
      </c>
      <c r="B13" s="9">
        <v>380</v>
      </c>
      <c r="C13" s="208">
        <v>73.900000000000006</v>
      </c>
    </row>
    <row r="14" spans="1:8" x14ac:dyDescent="0.25">
      <c r="A14" s="208" t="s">
        <v>653</v>
      </c>
      <c r="B14" s="9">
        <v>350</v>
      </c>
      <c r="C14" s="208">
        <v>63.7</v>
      </c>
    </row>
    <row r="15" spans="1:8" x14ac:dyDescent="0.25">
      <c r="A15" s="208" t="s">
        <v>654</v>
      </c>
      <c r="B15" s="9">
        <v>335</v>
      </c>
      <c r="C15" s="208">
        <v>29</v>
      </c>
    </row>
    <row r="16" spans="1:8" x14ac:dyDescent="0.25">
      <c r="A16" s="208" t="s">
        <v>655</v>
      </c>
      <c r="B16" s="9">
        <v>332</v>
      </c>
      <c r="C16" s="208">
        <v>48.2</v>
      </c>
    </row>
    <row r="17" spans="1:3" x14ac:dyDescent="0.25">
      <c r="A17" s="208" t="s">
        <v>656</v>
      </c>
      <c r="B17" s="9">
        <v>325</v>
      </c>
      <c r="C17" s="208">
        <v>63.1</v>
      </c>
    </row>
    <row r="18" spans="1:3" x14ac:dyDescent="0.25">
      <c r="A18" s="208" t="s">
        <v>657</v>
      </c>
      <c r="B18" s="9">
        <v>273</v>
      </c>
      <c r="C18" s="208">
        <v>47.6</v>
      </c>
    </row>
    <row r="19" spans="1:3" x14ac:dyDescent="0.25">
      <c r="A19" s="209" t="s">
        <v>634</v>
      </c>
    </row>
    <row r="20" spans="1:3" x14ac:dyDescent="0.25">
      <c r="A20" s="199" t="s">
        <v>635</v>
      </c>
    </row>
    <row r="21" spans="1:3" x14ac:dyDescent="0.25">
      <c r="B21" s="9">
        <f>SUM(B4:B18)</f>
        <v>12286</v>
      </c>
    </row>
    <row r="22" spans="1:3" x14ac:dyDescent="0.25">
      <c r="B22" s="197">
        <v>14093</v>
      </c>
    </row>
  </sheetData>
  <hyperlinks>
    <hyperlink ref="H4" r:id="rId1" xr:uid="{27139255-1223-4748-9156-C7DA0DFF606C}"/>
  </hyperlinks>
  <pageMargins left="0.7" right="0.7" top="0.75" bottom="0.75" header="0.3" footer="0.3"/>
  <pageSetup paperSize="9" orientation="portrait"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ACB3-E03B-4943-8029-CAB3A0022A8E}">
  <sheetPr codeName="Ark41"/>
  <dimension ref="A1:G42"/>
  <sheetViews>
    <sheetView workbookViewId="0">
      <selection activeCell="B1" sqref="B1"/>
    </sheetView>
  </sheetViews>
  <sheetFormatPr baseColWidth="10" defaultRowHeight="15" x14ac:dyDescent="0.25"/>
  <cols>
    <col min="1" max="1" width="39.7109375" customWidth="1"/>
  </cols>
  <sheetData>
    <row r="1" spans="1:7" s="238" customFormat="1" ht="17.25" x14ac:dyDescent="0.25">
      <c r="A1" s="274" t="s">
        <v>775</v>
      </c>
      <c r="B1" s="274" t="s">
        <v>776</v>
      </c>
      <c r="G1" s="270"/>
    </row>
    <row r="3" spans="1:7" ht="15.75" thickBot="1" x14ac:dyDescent="0.3">
      <c r="A3" s="57"/>
      <c r="B3" s="267" t="s">
        <v>629</v>
      </c>
      <c r="C3" s="267" t="s">
        <v>630</v>
      </c>
      <c r="D3" s="267" t="s">
        <v>631</v>
      </c>
      <c r="E3" s="267" t="s">
        <v>632</v>
      </c>
      <c r="F3" s="267" t="s">
        <v>633</v>
      </c>
    </row>
    <row r="4" spans="1:7" x14ac:dyDescent="0.25">
      <c r="A4" t="s">
        <v>658</v>
      </c>
      <c r="B4" s="265">
        <v>8323</v>
      </c>
      <c r="C4" s="265">
        <v>8151</v>
      </c>
      <c r="D4" s="265">
        <v>8314</v>
      </c>
      <c r="E4" s="265">
        <v>824</v>
      </c>
      <c r="F4" s="265">
        <v>5420</v>
      </c>
    </row>
    <row r="5" spans="1:7" x14ac:dyDescent="0.25">
      <c r="A5" s="264" t="s">
        <v>186</v>
      </c>
      <c r="B5" s="265">
        <v>998</v>
      </c>
      <c r="C5" s="265">
        <v>872</v>
      </c>
      <c r="D5" s="265">
        <v>781</v>
      </c>
      <c r="E5" s="265">
        <v>49</v>
      </c>
      <c r="F5" s="265">
        <v>729</v>
      </c>
    </row>
    <row r="6" spans="1:7" x14ac:dyDescent="0.25">
      <c r="A6" s="264" t="s">
        <v>184</v>
      </c>
      <c r="B6" s="265">
        <v>234</v>
      </c>
      <c r="C6" s="265">
        <v>291</v>
      </c>
      <c r="D6" s="265">
        <v>349</v>
      </c>
      <c r="E6" s="265">
        <v>65</v>
      </c>
      <c r="F6" s="265">
        <v>601</v>
      </c>
    </row>
    <row r="7" spans="1:7" x14ac:dyDescent="0.25">
      <c r="A7" s="264" t="s">
        <v>187</v>
      </c>
      <c r="B7" s="265">
        <v>336</v>
      </c>
      <c r="C7" s="265">
        <v>342</v>
      </c>
      <c r="D7" s="265">
        <v>372</v>
      </c>
      <c r="E7" s="265">
        <v>68</v>
      </c>
      <c r="F7" s="265">
        <v>485</v>
      </c>
    </row>
    <row r="8" spans="1:7" x14ac:dyDescent="0.25">
      <c r="A8" s="264" t="s">
        <v>189</v>
      </c>
      <c r="B8" s="265">
        <v>304</v>
      </c>
      <c r="C8" s="265">
        <v>361</v>
      </c>
      <c r="D8" s="265">
        <v>410</v>
      </c>
      <c r="E8" s="265">
        <v>75</v>
      </c>
      <c r="F8" s="265">
        <v>473</v>
      </c>
    </row>
    <row r="9" spans="1:7" x14ac:dyDescent="0.25">
      <c r="A9" s="264" t="s">
        <v>192</v>
      </c>
      <c r="B9" s="265">
        <v>538</v>
      </c>
      <c r="C9" s="265">
        <v>491</v>
      </c>
      <c r="D9" s="265">
        <v>500</v>
      </c>
      <c r="E9" s="265">
        <v>72</v>
      </c>
      <c r="F9" s="265">
        <v>445</v>
      </c>
    </row>
    <row r="10" spans="1:7" x14ac:dyDescent="0.25">
      <c r="A10" s="264" t="s">
        <v>185</v>
      </c>
      <c r="B10" s="265">
        <v>275</v>
      </c>
      <c r="C10" s="265">
        <v>250</v>
      </c>
      <c r="D10" s="265">
        <v>332</v>
      </c>
      <c r="E10" s="265">
        <v>91</v>
      </c>
      <c r="F10" s="265">
        <v>356</v>
      </c>
    </row>
    <row r="11" spans="1:7" x14ac:dyDescent="0.25">
      <c r="A11" s="264" t="s">
        <v>177</v>
      </c>
      <c r="B11" s="265">
        <v>253</v>
      </c>
      <c r="C11" s="265">
        <v>258</v>
      </c>
      <c r="D11" s="265">
        <v>252</v>
      </c>
      <c r="E11" s="265">
        <v>111</v>
      </c>
      <c r="F11" s="265">
        <v>295</v>
      </c>
    </row>
    <row r="12" spans="1:7" x14ac:dyDescent="0.25">
      <c r="A12" s="264" t="s">
        <v>190</v>
      </c>
      <c r="B12" s="265">
        <v>203</v>
      </c>
      <c r="C12" s="265">
        <v>191</v>
      </c>
      <c r="D12" s="265">
        <v>245</v>
      </c>
      <c r="E12" s="265">
        <v>25</v>
      </c>
      <c r="F12" s="265">
        <v>247</v>
      </c>
    </row>
    <row r="13" spans="1:7" x14ac:dyDescent="0.25">
      <c r="A13" s="264" t="s">
        <v>330</v>
      </c>
      <c r="B13" s="265">
        <v>97</v>
      </c>
      <c r="C13" s="265">
        <v>151</v>
      </c>
      <c r="D13" s="265">
        <v>146</v>
      </c>
      <c r="E13" s="265">
        <v>66</v>
      </c>
      <c r="F13" s="265">
        <v>213</v>
      </c>
    </row>
    <row r="14" spans="1:7" x14ac:dyDescent="0.25">
      <c r="A14" s="264" t="s">
        <v>193</v>
      </c>
      <c r="B14" s="265">
        <v>412</v>
      </c>
      <c r="C14" s="265">
        <v>449</v>
      </c>
      <c r="D14" s="265">
        <v>349</v>
      </c>
      <c r="E14" s="265">
        <v>0</v>
      </c>
      <c r="F14" s="265">
        <v>108</v>
      </c>
    </row>
    <row r="15" spans="1:7" x14ac:dyDescent="0.25">
      <c r="A15" s="264" t="s">
        <v>641</v>
      </c>
      <c r="B15" s="9">
        <v>236</v>
      </c>
      <c r="C15" s="9">
        <v>206</v>
      </c>
      <c r="D15" s="9">
        <v>199</v>
      </c>
      <c r="E15" s="9">
        <v>2</v>
      </c>
      <c r="F15" s="9">
        <v>89</v>
      </c>
    </row>
    <row r="16" spans="1:7" x14ac:dyDescent="0.25">
      <c r="A16" s="264" t="s">
        <v>659</v>
      </c>
      <c r="B16" s="265">
        <v>81</v>
      </c>
      <c r="C16" s="265">
        <v>62</v>
      </c>
      <c r="D16" s="265">
        <v>88</v>
      </c>
      <c r="E16" s="265">
        <v>7</v>
      </c>
      <c r="F16" s="265">
        <v>78</v>
      </c>
    </row>
    <row r="17" spans="1:6" x14ac:dyDescent="0.25">
      <c r="A17" s="264" t="s">
        <v>660</v>
      </c>
      <c r="B17" s="265">
        <v>184</v>
      </c>
      <c r="C17" s="265">
        <v>141</v>
      </c>
      <c r="D17" s="265">
        <v>134</v>
      </c>
      <c r="E17" s="265">
        <v>0</v>
      </c>
      <c r="F17" s="265">
        <v>53</v>
      </c>
    </row>
    <row r="18" spans="1:6" x14ac:dyDescent="0.25">
      <c r="A18" s="264" t="s">
        <v>375</v>
      </c>
      <c r="B18" s="265">
        <v>151</v>
      </c>
      <c r="C18" s="265">
        <v>135</v>
      </c>
      <c r="D18" s="265">
        <v>143</v>
      </c>
      <c r="E18" s="265">
        <v>15</v>
      </c>
      <c r="F18" s="265">
        <v>43</v>
      </c>
    </row>
    <row r="19" spans="1:6" x14ac:dyDescent="0.25">
      <c r="A19" s="264" t="s">
        <v>180</v>
      </c>
      <c r="B19" s="265">
        <v>171</v>
      </c>
      <c r="C19" s="265">
        <v>139</v>
      </c>
      <c r="D19" s="265">
        <v>222</v>
      </c>
      <c r="E19" s="265">
        <v>0</v>
      </c>
      <c r="F19" s="265">
        <v>39</v>
      </c>
    </row>
    <row r="20" spans="1:6" x14ac:dyDescent="0.25">
      <c r="A20" s="264" t="s">
        <v>304</v>
      </c>
      <c r="B20" s="265">
        <v>267</v>
      </c>
      <c r="C20" s="265">
        <v>209</v>
      </c>
      <c r="D20" s="265">
        <v>212</v>
      </c>
      <c r="E20" s="265">
        <v>0</v>
      </c>
      <c r="F20" s="265">
        <v>29</v>
      </c>
    </row>
    <row r="21" spans="1:6" x14ac:dyDescent="0.25">
      <c r="A21" s="264" t="s">
        <v>640</v>
      </c>
      <c r="B21" s="265">
        <v>1073</v>
      </c>
      <c r="C21" s="265">
        <v>1183</v>
      </c>
      <c r="D21" s="265">
        <v>1261</v>
      </c>
      <c r="E21" s="265">
        <v>6</v>
      </c>
      <c r="F21" s="265">
        <v>23</v>
      </c>
    </row>
    <row r="22" spans="1:6" x14ac:dyDescent="0.25">
      <c r="A22" s="264" t="s">
        <v>178</v>
      </c>
      <c r="B22" s="265">
        <v>196</v>
      </c>
      <c r="C22" s="265">
        <v>234</v>
      </c>
      <c r="D22" s="265">
        <v>165</v>
      </c>
      <c r="E22" s="265">
        <v>0</v>
      </c>
      <c r="F22" s="265">
        <v>14</v>
      </c>
    </row>
    <row r="23" spans="1:6" x14ac:dyDescent="0.25">
      <c r="A23" s="264" t="s">
        <v>661</v>
      </c>
      <c r="B23" s="265">
        <v>2314</v>
      </c>
      <c r="C23" s="265">
        <v>2186</v>
      </c>
      <c r="D23" s="265">
        <v>2154</v>
      </c>
      <c r="E23" s="265">
        <v>172</v>
      </c>
      <c r="F23" s="265">
        <v>1100</v>
      </c>
    </row>
    <row r="24" spans="1:6" x14ac:dyDescent="0.25">
      <c r="A24" s="209" t="s">
        <v>662</v>
      </c>
      <c r="B24" s="230"/>
      <c r="C24" s="230"/>
      <c r="D24" s="233"/>
    </row>
    <row r="25" spans="1:6" x14ac:dyDescent="0.25">
      <c r="A25" s="199" t="s">
        <v>635</v>
      </c>
      <c r="B25" s="230"/>
      <c r="C25" s="230"/>
      <c r="D25" s="233"/>
    </row>
    <row r="26" spans="1:6" x14ac:dyDescent="0.25">
      <c r="A26" s="264"/>
      <c r="B26" s="230"/>
      <c r="C26" s="230"/>
      <c r="D26" s="230"/>
    </row>
    <row r="27" spans="1:6" x14ac:dyDescent="0.25">
      <c r="A27" s="264" t="s">
        <v>205</v>
      </c>
      <c r="B27" s="230" t="s">
        <v>669</v>
      </c>
      <c r="C27" s="230"/>
      <c r="D27" s="233"/>
    </row>
    <row r="28" spans="1:6" x14ac:dyDescent="0.25">
      <c r="A28" s="264"/>
      <c r="B28" s="230"/>
      <c r="C28" s="230"/>
      <c r="D28" s="233"/>
    </row>
    <row r="29" spans="1:6" x14ac:dyDescent="0.25">
      <c r="A29" s="264"/>
      <c r="B29" s="230"/>
      <c r="C29" s="230"/>
      <c r="D29" s="233"/>
    </row>
    <row r="30" spans="1:6" x14ac:dyDescent="0.25">
      <c r="A30" s="264"/>
      <c r="B30" s="230"/>
      <c r="C30" s="230"/>
      <c r="D30" s="233"/>
    </row>
    <row r="31" spans="1:6" x14ac:dyDescent="0.25">
      <c r="A31" s="264"/>
      <c r="C31" s="230"/>
      <c r="D31" s="230"/>
    </row>
    <row r="32" spans="1:6" x14ac:dyDescent="0.25">
      <c r="A32" s="264"/>
      <c r="C32" s="230"/>
      <c r="D32" s="230"/>
    </row>
    <row r="33" spans="1:4" x14ac:dyDescent="0.25">
      <c r="A33" s="264"/>
      <c r="C33" s="230"/>
      <c r="D33" s="230"/>
    </row>
    <row r="34" spans="1:4" x14ac:dyDescent="0.25">
      <c r="A34" s="264"/>
      <c r="C34" s="230"/>
      <c r="D34" s="230"/>
    </row>
    <row r="35" spans="1:4" x14ac:dyDescent="0.25">
      <c r="A35" s="264"/>
      <c r="C35" s="230"/>
      <c r="D35" s="230"/>
    </row>
    <row r="36" spans="1:4" x14ac:dyDescent="0.25">
      <c r="A36" s="264"/>
      <c r="C36" s="230"/>
      <c r="D36" s="230"/>
    </row>
    <row r="37" spans="1:4" x14ac:dyDescent="0.25">
      <c r="A37" s="264"/>
      <c r="C37" s="230"/>
      <c r="D37" s="230"/>
    </row>
    <row r="38" spans="1:4" x14ac:dyDescent="0.25">
      <c r="A38" s="199"/>
      <c r="B38" s="230"/>
      <c r="C38" s="230"/>
      <c r="D38" s="233"/>
    </row>
    <row r="42" spans="1:4" x14ac:dyDescent="0.25">
      <c r="B42" s="268"/>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2D9A-3DE9-4A5D-B9A2-19F82FA69FCB}">
  <sheetPr codeName="Ark42"/>
  <dimension ref="A1:G27"/>
  <sheetViews>
    <sheetView zoomScale="85" zoomScaleNormal="85" workbookViewId="0">
      <selection activeCell="B1" sqref="B1"/>
    </sheetView>
  </sheetViews>
  <sheetFormatPr baseColWidth="10" defaultRowHeight="15" x14ac:dyDescent="0.25"/>
  <cols>
    <col min="1" max="2" width="20.85546875" customWidth="1"/>
    <col min="3" max="4" width="14.85546875" customWidth="1"/>
    <col min="6" max="6" width="16.5703125" customWidth="1"/>
  </cols>
  <sheetData>
    <row r="1" spans="1:7" s="274" customFormat="1" ht="17.25" customHeight="1" x14ac:dyDescent="0.25">
      <c r="A1" s="274" t="s">
        <v>739</v>
      </c>
      <c r="B1" s="274" t="s">
        <v>738</v>
      </c>
    </row>
    <row r="2" spans="1:7" s="274" customFormat="1" ht="17.25" customHeight="1" x14ac:dyDescent="0.25"/>
    <row r="3" spans="1:7" ht="30" customHeight="1" x14ac:dyDescent="0.25">
      <c r="A3" s="299" t="s">
        <v>157</v>
      </c>
      <c r="B3" s="299" t="s">
        <v>777</v>
      </c>
      <c r="C3" s="299" t="s">
        <v>663</v>
      </c>
      <c r="D3" s="299" t="s">
        <v>664</v>
      </c>
    </row>
    <row r="4" spans="1:7" x14ac:dyDescent="0.25">
      <c r="A4" s="269" t="s">
        <v>612</v>
      </c>
      <c r="B4" s="236">
        <v>6320</v>
      </c>
    </row>
    <row r="5" spans="1:7" x14ac:dyDescent="0.25">
      <c r="A5" s="269" t="s">
        <v>613</v>
      </c>
      <c r="B5" s="236">
        <v>7745</v>
      </c>
      <c r="F5" t="s">
        <v>205</v>
      </c>
      <c r="G5" s="25" t="s">
        <v>670</v>
      </c>
    </row>
    <row r="6" spans="1:7" x14ac:dyDescent="0.25">
      <c r="A6" s="269" t="s">
        <v>614</v>
      </c>
      <c r="B6" s="236">
        <v>8840</v>
      </c>
    </row>
    <row r="7" spans="1:7" x14ac:dyDescent="0.25">
      <c r="A7" s="269" t="s">
        <v>615</v>
      </c>
      <c r="B7" s="236">
        <v>9890</v>
      </c>
    </row>
    <row r="8" spans="1:7" x14ac:dyDescent="0.25">
      <c r="A8" s="269" t="s">
        <v>616</v>
      </c>
      <c r="B8" s="236">
        <v>9045</v>
      </c>
    </row>
    <row r="9" spans="1:7" x14ac:dyDescent="0.25">
      <c r="A9" s="269" t="s">
        <v>617</v>
      </c>
      <c r="B9" s="236">
        <v>11725</v>
      </c>
    </row>
    <row r="10" spans="1:7" x14ac:dyDescent="0.25">
      <c r="A10" s="269" t="s">
        <v>618</v>
      </c>
      <c r="B10" s="236">
        <v>12630</v>
      </c>
    </row>
    <row r="11" spans="1:7" x14ac:dyDescent="0.25">
      <c r="A11" s="269" t="s">
        <v>619</v>
      </c>
      <c r="B11" s="236">
        <v>12960</v>
      </c>
    </row>
    <row r="12" spans="1:7" x14ac:dyDescent="0.25">
      <c r="A12" s="269" t="s">
        <v>620</v>
      </c>
      <c r="B12" s="236">
        <v>13960</v>
      </c>
    </row>
    <row r="13" spans="1:7" x14ac:dyDescent="0.25">
      <c r="A13" s="269" t="s">
        <v>621</v>
      </c>
      <c r="B13" s="236">
        <v>15385</v>
      </c>
    </row>
    <row r="14" spans="1:7" x14ac:dyDescent="0.25">
      <c r="A14" s="269" t="s">
        <v>622</v>
      </c>
      <c r="B14" s="236">
        <v>16435</v>
      </c>
    </row>
    <row r="15" spans="1:7" x14ac:dyDescent="0.25">
      <c r="A15" s="269" t="s">
        <v>623</v>
      </c>
      <c r="B15" s="236">
        <v>18375</v>
      </c>
    </row>
    <row r="16" spans="1:7" x14ac:dyDescent="0.25">
      <c r="A16" s="269" t="s">
        <v>624</v>
      </c>
      <c r="B16" s="236">
        <v>19820</v>
      </c>
    </row>
    <row r="17" spans="1:4" x14ac:dyDescent="0.25">
      <c r="A17" s="269" t="s">
        <v>625</v>
      </c>
      <c r="B17" s="236">
        <v>21795</v>
      </c>
    </row>
    <row r="18" spans="1:4" x14ac:dyDescent="0.25">
      <c r="A18" s="269" t="s">
        <v>626</v>
      </c>
      <c r="B18" s="236">
        <v>23685</v>
      </c>
    </row>
    <row r="19" spans="1:4" x14ac:dyDescent="0.25">
      <c r="A19" s="269" t="s">
        <v>627</v>
      </c>
      <c r="B19" s="236">
        <v>25590</v>
      </c>
    </row>
    <row r="20" spans="1:4" x14ac:dyDescent="0.25">
      <c r="A20" s="269" t="s">
        <v>628</v>
      </c>
      <c r="B20" s="236">
        <v>25305</v>
      </c>
    </row>
    <row r="21" spans="1:4" x14ac:dyDescent="0.25">
      <c r="A21" s="269" t="s">
        <v>629</v>
      </c>
      <c r="B21" s="236">
        <v>25070</v>
      </c>
    </row>
    <row r="22" spans="1:4" x14ac:dyDescent="0.25">
      <c r="A22" s="269" t="s">
        <v>630</v>
      </c>
      <c r="B22" s="236">
        <v>24155</v>
      </c>
    </row>
    <row r="23" spans="1:4" x14ac:dyDescent="0.25">
      <c r="A23" s="269" t="s">
        <v>631</v>
      </c>
      <c r="B23" s="236">
        <v>23695</v>
      </c>
    </row>
    <row r="24" spans="1:4" x14ac:dyDescent="0.25">
      <c r="A24" s="269" t="s">
        <v>632</v>
      </c>
      <c r="B24" s="236">
        <v>18040</v>
      </c>
      <c r="C24" s="9">
        <v>-5655</v>
      </c>
      <c r="D24" s="230">
        <f>SUM(C24/B23)*100</f>
        <v>-23.865794471407469</v>
      </c>
    </row>
    <row r="25" spans="1:4" x14ac:dyDescent="0.25">
      <c r="A25" s="269" t="s">
        <v>633</v>
      </c>
      <c r="B25" s="236">
        <v>22540</v>
      </c>
      <c r="C25" s="9">
        <v>4500</v>
      </c>
      <c r="D25" s="230">
        <f>SUM(C25/B24)*100</f>
        <v>24.944567627494457</v>
      </c>
    </row>
    <row r="26" spans="1:4" x14ac:dyDescent="0.25">
      <c r="A26" s="269" t="s">
        <v>665</v>
      </c>
      <c r="B26" s="236">
        <v>24020</v>
      </c>
      <c r="C26" s="9">
        <v>1480</v>
      </c>
      <c r="D26" s="230">
        <f>SUM(C26/B25)*100</f>
        <v>6.5661047027506649</v>
      </c>
    </row>
    <row r="27" spans="1:4" x14ac:dyDescent="0.25">
      <c r="A27" s="199" t="s">
        <v>666</v>
      </c>
    </row>
  </sheetData>
  <hyperlinks>
    <hyperlink ref="G5" r:id="rId1" xr:uid="{FA879070-A198-4A16-848A-C6E9C7633EA1}"/>
  </hyperlinks>
  <pageMargins left="0.7" right="0.7" top="0.75" bottom="0.75" header="0.3" footer="0.3"/>
  <pageSetup paperSize="9" orientation="portrait" verticalDpi="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2828-D927-49CA-BDDF-FE078497F9EE}">
  <sheetPr codeName="Ark43"/>
  <dimension ref="A1:W57"/>
  <sheetViews>
    <sheetView topLeftCell="B1" zoomScaleNormal="100" workbookViewId="0">
      <selection activeCell="C1" sqref="C1"/>
    </sheetView>
  </sheetViews>
  <sheetFormatPr baseColWidth="10" defaultColWidth="11.42578125" defaultRowHeight="15" x14ac:dyDescent="0.25"/>
  <cols>
    <col min="1" max="1" width="27.42578125" style="200" customWidth="1"/>
    <col min="2" max="3" width="12.42578125" style="200" customWidth="1"/>
    <col min="4" max="5" width="11.42578125" style="200"/>
    <col min="6" max="6" width="20.7109375" style="200" customWidth="1"/>
    <col min="7" max="16384" width="11.42578125" style="200"/>
  </cols>
  <sheetData>
    <row r="1" spans="1:23" s="194" customFormat="1" ht="15" customHeight="1" x14ac:dyDescent="0.25">
      <c r="A1" s="320" t="s">
        <v>768</v>
      </c>
      <c r="B1" s="320" t="s">
        <v>768</v>
      </c>
      <c r="C1" s="321" t="s">
        <v>740</v>
      </c>
      <c r="D1" s="320"/>
      <c r="E1" s="320"/>
      <c r="F1" s="320"/>
    </row>
    <row r="2" spans="1:23" s="313" customFormat="1" ht="15" customHeight="1" x14ac:dyDescent="0.25">
      <c r="A2" s="312"/>
      <c r="B2" s="314"/>
      <c r="C2" s="312"/>
      <c r="D2" s="312"/>
      <c r="E2" s="312"/>
    </row>
    <row r="3" spans="1:23" x14ac:dyDescent="0.25">
      <c r="B3" s="300">
        <v>2016</v>
      </c>
      <c r="C3" s="300">
        <v>2018</v>
      </c>
      <c r="D3" s="300">
        <v>2020</v>
      </c>
      <c r="E3" s="300">
        <v>2021</v>
      </c>
      <c r="F3" s="270" t="s">
        <v>741</v>
      </c>
    </row>
    <row r="4" spans="1:23" ht="30" x14ac:dyDescent="0.25">
      <c r="A4" s="301" t="s">
        <v>742</v>
      </c>
      <c r="B4" s="302">
        <v>12149</v>
      </c>
      <c r="C4" s="302">
        <v>12193</v>
      </c>
      <c r="D4" s="302">
        <v>12598</v>
      </c>
      <c r="E4" s="302">
        <v>12700</v>
      </c>
      <c r="F4" s="262">
        <f t="shared" ref="F4:F24" si="0">SUM(E4-B4)</f>
        <v>551</v>
      </c>
      <c r="T4" s="200">
        <v>2016</v>
      </c>
      <c r="U4" s="200">
        <v>2018</v>
      </c>
      <c r="V4" s="200">
        <v>2020</v>
      </c>
      <c r="W4" s="319">
        <v>2021</v>
      </c>
    </row>
    <row r="5" spans="1:23" x14ac:dyDescent="0.25">
      <c r="A5" s="303" t="s">
        <v>743</v>
      </c>
      <c r="B5" s="265">
        <v>6230</v>
      </c>
      <c r="C5" s="265">
        <v>5620</v>
      </c>
      <c r="D5" s="265">
        <v>5198</v>
      </c>
      <c r="E5" s="265">
        <v>5351</v>
      </c>
      <c r="F5" s="262">
        <f t="shared" si="0"/>
        <v>-879</v>
      </c>
      <c r="G5" s="304"/>
      <c r="H5" s="3" t="s">
        <v>205</v>
      </c>
      <c r="I5" s="3" t="s">
        <v>769</v>
      </c>
      <c r="J5" s="305"/>
      <c r="K5" s="305"/>
      <c r="L5" s="305"/>
      <c r="M5" s="305"/>
      <c r="N5" s="305"/>
      <c r="S5" s="315" t="s">
        <v>177</v>
      </c>
      <c r="T5" s="316">
        <v>590</v>
      </c>
      <c r="U5" s="316">
        <v>652</v>
      </c>
      <c r="V5" s="316">
        <v>641</v>
      </c>
      <c r="W5" s="316">
        <v>724</v>
      </c>
    </row>
    <row r="6" spans="1:23" x14ac:dyDescent="0.25">
      <c r="A6" s="301" t="s">
        <v>177</v>
      </c>
      <c r="B6" s="306">
        <v>590</v>
      </c>
      <c r="C6" s="306">
        <v>652</v>
      </c>
      <c r="D6" s="306">
        <v>641</v>
      </c>
      <c r="E6" s="306">
        <v>724</v>
      </c>
      <c r="F6" s="262">
        <f t="shared" si="0"/>
        <v>134</v>
      </c>
      <c r="G6" s="304"/>
      <c r="S6" s="315" t="s">
        <v>181</v>
      </c>
      <c r="T6" s="316">
        <v>1051</v>
      </c>
      <c r="U6" s="316">
        <v>758</v>
      </c>
      <c r="V6" s="316">
        <v>691</v>
      </c>
      <c r="W6" s="316">
        <v>678</v>
      </c>
    </row>
    <row r="7" spans="1:23" x14ac:dyDescent="0.25">
      <c r="A7" s="301" t="s">
        <v>181</v>
      </c>
      <c r="B7" s="306">
        <v>1051</v>
      </c>
      <c r="C7" s="306">
        <v>758</v>
      </c>
      <c r="D7" s="306">
        <v>691</v>
      </c>
      <c r="E7" s="306">
        <v>678</v>
      </c>
      <c r="F7" s="262">
        <f t="shared" si="0"/>
        <v>-373</v>
      </c>
      <c r="S7" s="315" t="s">
        <v>185</v>
      </c>
      <c r="T7" s="316">
        <v>516</v>
      </c>
      <c r="U7" s="316">
        <v>530</v>
      </c>
      <c r="V7" s="316">
        <v>595</v>
      </c>
      <c r="W7" s="316">
        <v>666</v>
      </c>
    </row>
    <row r="8" spans="1:23" x14ac:dyDescent="0.25">
      <c r="A8" s="301" t="s">
        <v>185</v>
      </c>
      <c r="B8" s="306">
        <v>516</v>
      </c>
      <c r="C8" s="306">
        <v>530</v>
      </c>
      <c r="D8" s="306">
        <v>595</v>
      </c>
      <c r="E8" s="306">
        <v>666</v>
      </c>
      <c r="F8" s="262">
        <f t="shared" si="0"/>
        <v>150</v>
      </c>
      <c r="S8" s="315" t="s">
        <v>187</v>
      </c>
      <c r="T8" s="316">
        <v>181</v>
      </c>
      <c r="U8" s="316">
        <v>252</v>
      </c>
      <c r="V8" s="316">
        <v>300</v>
      </c>
      <c r="W8" s="316">
        <v>330</v>
      </c>
    </row>
    <row r="9" spans="1:23" x14ac:dyDescent="0.25">
      <c r="A9" s="301" t="s">
        <v>187</v>
      </c>
      <c r="B9" s="306">
        <v>181</v>
      </c>
      <c r="C9" s="306">
        <v>252</v>
      </c>
      <c r="D9" s="306">
        <v>300</v>
      </c>
      <c r="E9" s="306">
        <v>330</v>
      </c>
      <c r="F9" s="262">
        <f t="shared" si="0"/>
        <v>149</v>
      </c>
      <c r="S9" s="315" t="s">
        <v>184</v>
      </c>
      <c r="T9" s="316">
        <v>208</v>
      </c>
      <c r="U9" s="316">
        <v>282</v>
      </c>
      <c r="V9" s="316">
        <v>271</v>
      </c>
      <c r="W9" s="316">
        <v>291</v>
      </c>
    </row>
    <row r="10" spans="1:23" x14ac:dyDescent="0.25">
      <c r="A10" s="301" t="s">
        <v>184</v>
      </c>
      <c r="B10" s="306">
        <v>208</v>
      </c>
      <c r="C10" s="306">
        <v>282</v>
      </c>
      <c r="D10" s="306">
        <v>271</v>
      </c>
      <c r="E10" s="306">
        <v>291</v>
      </c>
      <c r="F10" s="262">
        <f t="shared" si="0"/>
        <v>83</v>
      </c>
      <c r="G10" s="304"/>
      <c r="S10" s="315" t="s">
        <v>183</v>
      </c>
      <c r="T10" s="316">
        <v>686</v>
      </c>
      <c r="U10" s="316">
        <v>365</v>
      </c>
      <c r="V10" s="316">
        <v>272</v>
      </c>
      <c r="W10" s="316">
        <v>284</v>
      </c>
    </row>
    <row r="11" spans="1:23" ht="30" x14ac:dyDescent="0.25">
      <c r="A11" s="301" t="s">
        <v>183</v>
      </c>
      <c r="B11" s="306">
        <v>686</v>
      </c>
      <c r="C11" s="306">
        <v>365</v>
      </c>
      <c r="D11" s="306">
        <v>272</v>
      </c>
      <c r="E11" s="306">
        <v>284</v>
      </c>
      <c r="F11" s="262">
        <f t="shared" si="0"/>
        <v>-402</v>
      </c>
      <c r="S11" s="315" t="s">
        <v>192</v>
      </c>
      <c r="T11" s="316">
        <v>208</v>
      </c>
      <c r="U11" s="316">
        <v>214</v>
      </c>
      <c r="V11" s="316">
        <v>237</v>
      </c>
      <c r="W11" s="316">
        <v>241</v>
      </c>
    </row>
    <row r="12" spans="1:23" x14ac:dyDescent="0.25">
      <c r="A12" s="301" t="s">
        <v>192</v>
      </c>
      <c r="B12" s="306">
        <v>208</v>
      </c>
      <c r="C12" s="306">
        <v>214</v>
      </c>
      <c r="D12" s="306">
        <v>237</v>
      </c>
      <c r="E12" s="306">
        <v>241</v>
      </c>
      <c r="F12" s="262">
        <f t="shared" si="0"/>
        <v>33</v>
      </c>
      <c r="S12" s="315" t="s">
        <v>364</v>
      </c>
      <c r="T12" s="316">
        <v>217</v>
      </c>
      <c r="U12" s="316">
        <v>279</v>
      </c>
      <c r="V12" s="316">
        <v>217</v>
      </c>
      <c r="W12" s="316">
        <v>235</v>
      </c>
    </row>
    <row r="13" spans="1:23" x14ac:dyDescent="0.25">
      <c r="A13" s="301" t="s">
        <v>364</v>
      </c>
      <c r="B13" s="306">
        <v>217</v>
      </c>
      <c r="C13" s="306">
        <v>279</v>
      </c>
      <c r="D13" s="306">
        <v>217</v>
      </c>
      <c r="E13" s="306">
        <v>235</v>
      </c>
      <c r="F13" s="262">
        <f t="shared" si="0"/>
        <v>18</v>
      </c>
      <c r="S13" s="315" t="s">
        <v>189</v>
      </c>
      <c r="T13" s="316">
        <v>262</v>
      </c>
      <c r="U13" s="316">
        <v>228</v>
      </c>
      <c r="V13" s="316">
        <v>218</v>
      </c>
      <c r="W13" s="316">
        <v>215</v>
      </c>
    </row>
    <row r="14" spans="1:23" x14ac:dyDescent="0.25">
      <c r="A14" s="301" t="s">
        <v>189</v>
      </c>
      <c r="B14" s="306">
        <v>262</v>
      </c>
      <c r="C14" s="306">
        <v>228</v>
      </c>
      <c r="D14" s="306">
        <v>218</v>
      </c>
      <c r="E14" s="306">
        <v>215</v>
      </c>
      <c r="F14" s="262">
        <f t="shared" si="0"/>
        <v>-47</v>
      </c>
      <c r="S14" s="317" t="s">
        <v>746</v>
      </c>
      <c r="T14" s="316">
        <v>177</v>
      </c>
      <c r="U14" s="316">
        <v>189</v>
      </c>
      <c r="V14" s="316">
        <v>201</v>
      </c>
      <c r="W14" s="316">
        <v>219</v>
      </c>
    </row>
    <row r="15" spans="1:23" x14ac:dyDescent="0.25">
      <c r="A15" s="301" t="s">
        <v>190</v>
      </c>
      <c r="B15" s="306">
        <v>213</v>
      </c>
      <c r="C15" s="306">
        <v>217</v>
      </c>
      <c r="D15" s="306">
        <v>200</v>
      </c>
      <c r="E15" s="306">
        <v>205</v>
      </c>
      <c r="F15" s="262">
        <f t="shared" si="0"/>
        <v>-8</v>
      </c>
      <c r="S15" s="317" t="s">
        <v>747</v>
      </c>
      <c r="T15" s="316">
        <v>146</v>
      </c>
      <c r="U15" s="316">
        <v>111</v>
      </c>
      <c r="V15" s="316">
        <v>177</v>
      </c>
      <c r="W15" s="316">
        <v>217</v>
      </c>
    </row>
    <row r="16" spans="1:23" x14ac:dyDescent="0.25">
      <c r="A16" s="301" t="s">
        <v>191</v>
      </c>
      <c r="B16" s="306">
        <v>280</v>
      </c>
      <c r="C16" s="306">
        <v>251</v>
      </c>
      <c r="D16" s="306">
        <v>211</v>
      </c>
      <c r="E16" s="306">
        <v>187</v>
      </c>
      <c r="F16" s="262">
        <f t="shared" si="0"/>
        <v>-93</v>
      </c>
      <c r="S16" s="315" t="s">
        <v>178</v>
      </c>
      <c r="T16" s="316">
        <v>773</v>
      </c>
      <c r="U16" s="316">
        <v>891</v>
      </c>
      <c r="V16" s="316">
        <v>830</v>
      </c>
      <c r="W16" s="316">
        <v>844</v>
      </c>
    </row>
    <row r="17" spans="1:23" x14ac:dyDescent="0.25">
      <c r="A17" s="301" t="s">
        <v>326</v>
      </c>
      <c r="B17" s="306">
        <v>124</v>
      </c>
      <c r="C17" s="306">
        <v>128</v>
      </c>
      <c r="D17" s="306">
        <v>128</v>
      </c>
      <c r="E17" s="306">
        <v>129</v>
      </c>
      <c r="F17" s="262">
        <f t="shared" si="0"/>
        <v>5</v>
      </c>
      <c r="S17" s="315" t="s">
        <v>179</v>
      </c>
      <c r="T17" s="316">
        <v>315</v>
      </c>
      <c r="U17" s="316">
        <v>371</v>
      </c>
      <c r="V17" s="316">
        <v>635</v>
      </c>
      <c r="W17" s="316">
        <v>793</v>
      </c>
    </row>
    <row r="18" spans="1:23" x14ac:dyDescent="0.25">
      <c r="A18" s="301" t="s">
        <v>302</v>
      </c>
      <c r="B18" s="306">
        <v>224</v>
      </c>
      <c r="C18" s="306">
        <v>228</v>
      </c>
      <c r="D18" s="306">
        <v>134</v>
      </c>
      <c r="E18" s="306">
        <v>115</v>
      </c>
      <c r="F18" s="262">
        <f t="shared" si="0"/>
        <v>-109</v>
      </c>
      <c r="S18" s="315" t="s">
        <v>188</v>
      </c>
      <c r="T18" s="316">
        <v>375</v>
      </c>
      <c r="U18" s="316">
        <v>392</v>
      </c>
      <c r="V18" s="316">
        <v>523</v>
      </c>
      <c r="W18" s="316">
        <v>612</v>
      </c>
    </row>
    <row r="19" spans="1:23" x14ac:dyDescent="0.25">
      <c r="A19" s="301" t="s">
        <v>308</v>
      </c>
      <c r="B19" s="306">
        <v>168</v>
      </c>
      <c r="C19" s="306">
        <v>122</v>
      </c>
      <c r="D19" s="306">
        <v>100</v>
      </c>
      <c r="E19" s="306">
        <v>82</v>
      </c>
      <c r="F19" s="262">
        <f t="shared" si="0"/>
        <v>-86</v>
      </c>
      <c r="S19" s="315" t="s">
        <v>180</v>
      </c>
      <c r="T19" s="316">
        <v>359</v>
      </c>
      <c r="U19" s="316">
        <v>408</v>
      </c>
      <c r="V19" s="316">
        <v>519</v>
      </c>
      <c r="W19" s="316">
        <v>519</v>
      </c>
    </row>
    <row r="20" spans="1:23" x14ac:dyDescent="0.25">
      <c r="A20" s="301" t="s">
        <v>335</v>
      </c>
      <c r="B20" s="306">
        <v>64</v>
      </c>
      <c r="C20" s="306">
        <v>60</v>
      </c>
      <c r="D20" s="306">
        <v>94</v>
      </c>
      <c r="E20" s="306">
        <v>78</v>
      </c>
      <c r="F20" s="262">
        <f t="shared" si="0"/>
        <v>14</v>
      </c>
      <c r="S20" s="315" t="s">
        <v>194</v>
      </c>
      <c r="T20" s="316">
        <v>494</v>
      </c>
      <c r="U20" s="316">
        <v>507</v>
      </c>
      <c r="V20" s="316">
        <v>504</v>
      </c>
      <c r="W20" s="316">
        <v>435</v>
      </c>
    </row>
    <row r="21" spans="1:23" x14ac:dyDescent="0.25">
      <c r="A21" s="301" t="s">
        <v>360</v>
      </c>
      <c r="B21" s="306">
        <v>81</v>
      </c>
      <c r="C21" s="306">
        <v>72</v>
      </c>
      <c r="D21" s="306">
        <v>70</v>
      </c>
      <c r="E21" s="306">
        <v>78</v>
      </c>
      <c r="F21" s="262">
        <f t="shared" si="0"/>
        <v>-3</v>
      </c>
      <c r="S21" s="315" t="s">
        <v>750</v>
      </c>
      <c r="T21" s="316">
        <v>128</v>
      </c>
      <c r="U21" s="316">
        <v>196</v>
      </c>
      <c r="V21" s="316">
        <v>274</v>
      </c>
      <c r="W21" s="316">
        <v>391</v>
      </c>
    </row>
    <row r="22" spans="1:23" x14ac:dyDescent="0.25">
      <c r="A22" s="301" t="s">
        <v>310</v>
      </c>
      <c r="B22" s="306">
        <v>122</v>
      </c>
      <c r="C22" s="306">
        <v>98</v>
      </c>
      <c r="D22" s="306">
        <v>78</v>
      </c>
      <c r="E22" s="306">
        <v>76</v>
      </c>
      <c r="F22" s="262">
        <f t="shared" si="0"/>
        <v>-46</v>
      </c>
      <c r="S22" s="315" t="s">
        <v>751</v>
      </c>
      <c r="T22" s="316">
        <v>286</v>
      </c>
      <c r="U22" s="316">
        <v>254</v>
      </c>
      <c r="V22" s="316">
        <v>316</v>
      </c>
      <c r="W22" s="316">
        <v>329</v>
      </c>
    </row>
    <row r="23" spans="1:23" x14ac:dyDescent="0.25">
      <c r="A23" s="301" t="s">
        <v>300</v>
      </c>
      <c r="B23" s="306">
        <v>120</v>
      </c>
      <c r="C23" s="306">
        <v>90</v>
      </c>
      <c r="D23" s="306">
        <v>86</v>
      </c>
      <c r="E23" s="306">
        <v>72</v>
      </c>
      <c r="F23" s="262">
        <f t="shared" si="0"/>
        <v>-48</v>
      </c>
      <c r="S23" s="315" t="s">
        <v>186</v>
      </c>
      <c r="T23" s="316">
        <v>386</v>
      </c>
      <c r="U23" s="316">
        <v>427</v>
      </c>
      <c r="V23" s="316">
        <v>437</v>
      </c>
      <c r="W23" s="316">
        <v>445</v>
      </c>
    </row>
    <row r="24" spans="1:23" x14ac:dyDescent="0.25">
      <c r="A24" s="301" t="s">
        <v>744</v>
      </c>
      <c r="B24" s="264">
        <v>915</v>
      </c>
      <c r="C24" s="264">
        <v>794</v>
      </c>
      <c r="D24" s="264">
        <v>655</v>
      </c>
      <c r="E24" s="264">
        <v>665</v>
      </c>
      <c r="F24" s="262">
        <f t="shared" si="0"/>
        <v>-250</v>
      </c>
      <c r="S24" s="318" t="s">
        <v>640</v>
      </c>
      <c r="T24" s="316">
        <v>58</v>
      </c>
      <c r="U24" s="316">
        <v>48</v>
      </c>
      <c r="V24" s="316">
        <v>51</v>
      </c>
      <c r="W24" s="316">
        <v>61</v>
      </c>
    </row>
    <row r="26" spans="1:23" x14ac:dyDescent="0.25">
      <c r="A26" s="301" t="s">
        <v>745</v>
      </c>
      <c r="B26" s="265">
        <v>1171</v>
      </c>
      <c r="C26" s="265">
        <v>1062</v>
      </c>
      <c r="D26" s="265">
        <v>1040</v>
      </c>
      <c r="E26" s="265">
        <v>1052</v>
      </c>
      <c r="F26" s="262">
        <f>SUM(E26-B26)</f>
        <v>-119</v>
      </c>
    </row>
    <row r="27" spans="1:23" x14ac:dyDescent="0.25">
      <c r="A27" s="307" t="s">
        <v>746</v>
      </c>
      <c r="B27" s="306">
        <v>177</v>
      </c>
      <c r="C27" s="306">
        <v>189</v>
      </c>
      <c r="D27" s="306">
        <v>201</v>
      </c>
      <c r="E27" s="306">
        <v>219</v>
      </c>
      <c r="F27" s="262">
        <f>SUM(E27-B27)</f>
        <v>42</v>
      </c>
    </row>
    <row r="28" spans="1:23" x14ac:dyDescent="0.25">
      <c r="A28" s="307" t="s">
        <v>747</v>
      </c>
      <c r="B28" s="306">
        <v>146</v>
      </c>
      <c r="C28" s="306">
        <v>111</v>
      </c>
      <c r="D28" s="306">
        <v>177</v>
      </c>
      <c r="E28" s="306">
        <v>217</v>
      </c>
      <c r="F28" s="262">
        <f>SUM(E28-B28)</f>
        <v>71</v>
      </c>
    </row>
    <row r="29" spans="1:23" x14ac:dyDescent="0.25">
      <c r="A29" s="301" t="s">
        <v>182</v>
      </c>
      <c r="B29" s="306">
        <v>205</v>
      </c>
      <c r="C29" s="306">
        <v>165</v>
      </c>
      <c r="D29" s="306">
        <v>105</v>
      </c>
      <c r="E29" s="306">
        <v>92</v>
      </c>
      <c r="F29" s="262">
        <f>SUM(E29-B29)</f>
        <v>-113</v>
      </c>
    </row>
    <row r="30" spans="1:23" x14ac:dyDescent="0.25">
      <c r="A30" s="301" t="s">
        <v>748</v>
      </c>
      <c r="B30" s="264">
        <v>643</v>
      </c>
      <c r="C30" s="264">
        <v>597</v>
      </c>
      <c r="D30" s="264">
        <v>557</v>
      </c>
      <c r="E30" s="264">
        <v>524</v>
      </c>
      <c r="F30" s="262">
        <f>SUM(E30-B30)</f>
        <v>-119</v>
      </c>
    </row>
    <row r="32" spans="1:23" x14ac:dyDescent="0.25">
      <c r="A32" s="301" t="s">
        <v>749</v>
      </c>
      <c r="B32" s="265">
        <v>3757</v>
      </c>
      <c r="C32" s="265">
        <v>4352</v>
      </c>
      <c r="D32" s="265">
        <v>5136</v>
      </c>
      <c r="E32" s="265">
        <v>5078</v>
      </c>
      <c r="F32" s="262">
        <f t="shared" ref="F32:F40" si="1">SUM(E32-B32)</f>
        <v>1321</v>
      </c>
    </row>
    <row r="33" spans="1:6" x14ac:dyDescent="0.25">
      <c r="A33" s="301" t="s">
        <v>178</v>
      </c>
      <c r="B33" s="306">
        <v>773</v>
      </c>
      <c r="C33" s="306">
        <v>891</v>
      </c>
      <c r="D33" s="306">
        <v>830</v>
      </c>
      <c r="E33" s="306">
        <v>844</v>
      </c>
      <c r="F33" s="262">
        <f t="shared" si="1"/>
        <v>71</v>
      </c>
    </row>
    <row r="34" spans="1:6" x14ac:dyDescent="0.25">
      <c r="A34" s="301" t="s">
        <v>179</v>
      </c>
      <c r="B34" s="306">
        <v>315</v>
      </c>
      <c r="C34" s="306">
        <v>371</v>
      </c>
      <c r="D34" s="306">
        <v>635</v>
      </c>
      <c r="E34" s="306">
        <v>793</v>
      </c>
      <c r="F34" s="262">
        <f t="shared" si="1"/>
        <v>478</v>
      </c>
    </row>
    <row r="35" spans="1:6" x14ac:dyDescent="0.25">
      <c r="A35" s="301" t="s">
        <v>188</v>
      </c>
      <c r="B35" s="306">
        <v>375</v>
      </c>
      <c r="C35" s="306">
        <v>392</v>
      </c>
      <c r="D35" s="306">
        <v>523</v>
      </c>
      <c r="E35" s="306">
        <v>612</v>
      </c>
      <c r="F35" s="262">
        <f t="shared" si="1"/>
        <v>237</v>
      </c>
    </row>
    <row r="36" spans="1:6" x14ac:dyDescent="0.25">
      <c r="A36" s="301" t="s">
        <v>180</v>
      </c>
      <c r="B36" s="306">
        <v>359</v>
      </c>
      <c r="C36" s="306">
        <v>408</v>
      </c>
      <c r="D36" s="306">
        <v>519</v>
      </c>
      <c r="E36" s="306">
        <v>519</v>
      </c>
      <c r="F36" s="262">
        <f t="shared" si="1"/>
        <v>160</v>
      </c>
    </row>
    <row r="37" spans="1:6" x14ac:dyDescent="0.25">
      <c r="A37" s="301" t="s">
        <v>194</v>
      </c>
      <c r="B37" s="306">
        <v>494</v>
      </c>
      <c r="C37" s="306">
        <v>507</v>
      </c>
      <c r="D37" s="306">
        <v>504</v>
      </c>
      <c r="E37" s="306">
        <v>435</v>
      </c>
      <c r="F37" s="262">
        <f t="shared" si="1"/>
        <v>-59</v>
      </c>
    </row>
    <row r="38" spans="1:6" x14ac:dyDescent="0.25">
      <c r="A38" s="301" t="s">
        <v>750</v>
      </c>
      <c r="B38" s="306">
        <v>128</v>
      </c>
      <c r="C38" s="306">
        <v>196</v>
      </c>
      <c r="D38" s="306">
        <v>274</v>
      </c>
      <c r="E38" s="306">
        <v>391</v>
      </c>
      <c r="F38" s="262">
        <f t="shared" si="1"/>
        <v>263</v>
      </c>
    </row>
    <row r="39" spans="1:6" x14ac:dyDescent="0.25">
      <c r="A39" s="301" t="s">
        <v>751</v>
      </c>
      <c r="B39" s="306">
        <v>286</v>
      </c>
      <c r="C39" s="306">
        <v>254</v>
      </c>
      <c r="D39" s="306">
        <v>316</v>
      </c>
      <c r="E39" s="306">
        <v>329</v>
      </c>
      <c r="F39" s="262">
        <f t="shared" si="1"/>
        <v>43</v>
      </c>
    </row>
    <row r="40" spans="1:6" x14ac:dyDescent="0.25">
      <c r="A40" s="301" t="s">
        <v>752</v>
      </c>
      <c r="B40" s="265">
        <v>1027</v>
      </c>
      <c r="C40" s="265">
        <v>1333</v>
      </c>
      <c r="D40" s="265">
        <v>1535</v>
      </c>
      <c r="E40" s="265">
        <v>1155</v>
      </c>
      <c r="F40" s="262">
        <f t="shared" si="1"/>
        <v>128</v>
      </c>
    </row>
    <row r="42" spans="1:6" x14ac:dyDescent="0.25">
      <c r="A42" s="301" t="s">
        <v>753</v>
      </c>
      <c r="B42" s="265">
        <v>924</v>
      </c>
      <c r="C42" s="265">
        <v>1099</v>
      </c>
      <c r="D42" s="265">
        <v>1157</v>
      </c>
      <c r="E42" s="265">
        <v>1141</v>
      </c>
      <c r="F42" s="262">
        <f t="shared" ref="F42:F48" si="2">SUM(E42-B42)</f>
        <v>217</v>
      </c>
    </row>
    <row r="43" spans="1:6" x14ac:dyDescent="0.25">
      <c r="A43" s="301" t="s">
        <v>186</v>
      </c>
      <c r="B43" s="306">
        <v>386</v>
      </c>
      <c r="C43" s="306">
        <v>427</v>
      </c>
      <c r="D43" s="306">
        <v>437</v>
      </c>
      <c r="E43" s="306">
        <v>445</v>
      </c>
      <c r="F43" s="262">
        <f t="shared" si="2"/>
        <v>59</v>
      </c>
    </row>
    <row r="44" spans="1:6" x14ac:dyDescent="0.25">
      <c r="A44" s="308" t="s">
        <v>754</v>
      </c>
      <c r="B44" s="306">
        <v>112</v>
      </c>
      <c r="C44" s="306">
        <v>147</v>
      </c>
      <c r="D44" s="306">
        <v>167</v>
      </c>
      <c r="E44" s="306">
        <v>164</v>
      </c>
      <c r="F44" s="262">
        <f t="shared" si="2"/>
        <v>52</v>
      </c>
    </row>
    <row r="45" spans="1:6" x14ac:dyDescent="0.25">
      <c r="A45" s="308" t="s">
        <v>641</v>
      </c>
      <c r="B45" s="306">
        <v>120</v>
      </c>
      <c r="C45" s="306">
        <v>152</v>
      </c>
      <c r="D45" s="306">
        <v>162</v>
      </c>
      <c r="E45" s="306">
        <v>149</v>
      </c>
      <c r="F45" s="262">
        <f t="shared" si="2"/>
        <v>29</v>
      </c>
    </row>
    <row r="46" spans="1:6" x14ac:dyDescent="0.25">
      <c r="A46" s="308" t="s">
        <v>333</v>
      </c>
      <c r="B46" s="306">
        <v>68</v>
      </c>
      <c r="C46" s="306">
        <v>85</v>
      </c>
      <c r="D46" s="306">
        <v>117</v>
      </c>
      <c r="E46" s="306">
        <v>111</v>
      </c>
      <c r="F46" s="262">
        <f t="shared" si="2"/>
        <v>43</v>
      </c>
    </row>
    <row r="47" spans="1:6" x14ac:dyDescent="0.25">
      <c r="A47" s="308" t="s">
        <v>755</v>
      </c>
      <c r="B47" s="306">
        <v>69</v>
      </c>
      <c r="C47" s="306">
        <v>87</v>
      </c>
      <c r="D47" s="306">
        <v>98</v>
      </c>
      <c r="E47" s="306">
        <v>103</v>
      </c>
      <c r="F47" s="262">
        <f t="shared" si="2"/>
        <v>34</v>
      </c>
    </row>
    <row r="48" spans="1:6" x14ac:dyDescent="0.25">
      <c r="A48" s="308" t="s">
        <v>756</v>
      </c>
      <c r="B48" s="264">
        <v>169</v>
      </c>
      <c r="C48" s="264">
        <v>201</v>
      </c>
      <c r="D48" s="264">
        <v>176</v>
      </c>
      <c r="E48" s="264">
        <v>169</v>
      </c>
      <c r="F48" s="262">
        <f t="shared" si="2"/>
        <v>0</v>
      </c>
    </row>
    <row r="49" spans="1:6" ht="15" customHeight="1" x14ac:dyDescent="0.25"/>
    <row r="50" spans="1:6" x14ac:dyDescent="0.25">
      <c r="A50" s="308" t="s">
        <v>757</v>
      </c>
      <c r="B50" s="264">
        <v>67</v>
      </c>
      <c r="C50" s="264">
        <v>60</v>
      </c>
      <c r="D50" s="264">
        <v>67</v>
      </c>
      <c r="E50" s="264">
        <v>78</v>
      </c>
      <c r="F50" s="262">
        <f>SUM(E50-B50)</f>
        <v>11</v>
      </c>
    </row>
    <row r="51" spans="1:6" x14ac:dyDescent="0.25">
      <c r="A51" s="200" t="s">
        <v>640</v>
      </c>
      <c r="B51" s="306">
        <v>58</v>
      </c>
      <c r="C51" s="306">
        <v>48</v>
      </c>
      <c r="D51" s="306">
        <v>51</v>
      </c>
      <c r="E51" s="306">
        <v>61</v>
      </c>
      <c r="F51" s="262">
        <f>SUM(E51-B51)</f>
        <v>3</v>
      </c>
    </row>
    <row r="52" spans="1:6" x14ac:dyDescent="0.25">
      <c r="A52" s="200" t="s">
        <v>758</v>
      </c>
      <c r="B52" s="306">
        <v>9</v>
      </c>
      <c r="C52" s="306">
        <v>12</v>
      </c>
      <c r="D52" s="306">
        <v>15</v>
      </c>
      <c r="E52" s="306">
        <v>16</v>
      </c>
      <c r="F52" s="262">
        <f>SUM(E52-B52)</f>
        <v>7</v>
      </c>
    </row>
    <row r="53" spans="1:6" x14ac:dyDescent="0.25">
      <c r="A53" s="200" t="s">
        <v>759</v>
      </c>
      <c r="B53" s="262">
        <v>0</v>
      </c>
      <c r="C53" s="262">
        <v>0</v>
      </c>
      <c r="D53" s="262">
        <v>1</v>
      </c>
      <c r="E53" s="262">
        <v>1</v>
      </c>
      <c r="F53" s="262">
        <f>SUM(E53-B53)</f>
        <v>1</v>
      </c>
    </row>
    <row r="54" spans="1:6" ht="30" customHeight="1" x14ac:dyDescent="0.25">
      <c r="A54" s="343" t="s">
        <v>760</v>
      </c>
      <c r="B54" s="344"/>
      <c r="C54" s="344"/>
      <c r="D54" s="344"/>
      <c r="E54" s="344"/>
    </row>
    <row r="55" spans="1:6" ht="30" customHeight="1" x14ac:dyDescent="0.25">
      <c r="A55" s="343" t="s">
        <v>761</v>
      </c>
      <c r="B55" s="344"/>
      <c r="C55" s="344"/>
      <c r="D55" s="344"/>
      <c r="E55" s="344"/>
    </row>
    <row r="56" spans="1:6" x14ac:dyDescent="0.25">
      <c r="A56" s="344" t="s">
        <v>762</v>
      </c>
      <c r="B56" s="344"/>
      <c r="C56" s="344"/>
      <c r="D56" s="344"/>
      <c r="E56" s="344"/>
    </row>
    <row r="57" spans="1:6" x14ac:dyDescent="0.25">
      <c r="A57" s="343" t="s">
        <v>763</v>
      </c>
      <c r="B57" s="344"/>
      <c r="C57" s="344"/>
      <c r="D57" s="344"/>
      <c r="E57" s="344"/>
    </row>
  </sheetData>
  <mergeCells count="4">
    <mergeCell ref="A54:E54"/>
    <mergeCell ref="A55:E55"/>
    <mergeCell ref="A56:E56"/>
    <mergeCell ref="A57:E5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A8D89-8782-41AD-849B-683991D0739C}">
  <sheetPr codeName="Ark44"/>
  <dimension ref="A1:Q36"/>
  <sheetViews>
    <sheetView workbookViewId="0">
      <selection activeCell="B1" sqref="B1"/>
    </sheetView>
  </sheetViews>
  <sheetFormatPr baseColWidth="10" defaultRowHeight="15" x14ac:dyDescent="0.25"/>
  <cols>
    <col min="1" max="1" width="27" bestFit="1" customWidth="1"/>
    <col min="2" max="13" width="9.7109375" customWidth="1"/>
    <col min="16" max="16" width="15.140625" customWidth="1"/>
  </cols>
  <sheetData>
    <row r="1" spans="1:17" ht="17.25" x14ac:dyDescent="0.25">
      <c r="A1" s="18" t="s">
        <v>772</v>
      </c>
      <c r="B1" s="274" t="s">
        <v>773</v>
      </c>
      <c r="C1" s="274"/>
      <c r="D1" s="274"/>
      <c r="E1" s="274"/>
      <c r="F1" s="274"/>
      <c r="G1" s="274"/>
      <c r="H1" s="274"/>
      <c r="I1" s="274"/>
      <c r="J1" s="274"/>
      <c r="K1" s="274"/>
      <c r="L1" s="274"/>
      <c r="M1" s="274"/>
    </row>
    <row r="2" spans="1:17" x14ac:dyDescent="0.25">
      <c r="A2" s="18"/>
      <c r="B2" s="274"/>
      <c r="C2" s="274"/>
      <c r="D2" s="274"/>
      <c r="E2" s="274"/>
      <c r="F2" s="274"/>
      <c r="G2" s="274"/>
      <c r="H2" s="274"/>
      <c r="I2" s="274"/>
      <c r="J2" s="274"/>
      <c r="K2" s="274"/>
      <c r="L2" s="274"/>
      <c r="M2" s="274"/>
    </row>
    <row r="3" spans="1:17" x14ac:dyDescent="0.25">
      <c r="A3" s="18"/>
      <c r="B3" s="274"/>
      <c r="C3" s="274"/>
      <c r="D3" s="274"/>
      <c r="E3" s="274"/>
      <c r="F3" s="274"/>
      <c r="G3" s="274"/>
      <c r="H3" s="274"/>
      <c r="I3" s="274"/>
      <c r="J3" s="274"/>
      <c r="K3" s="274"/>
      <c r="L3" s="274"/>
      <c r="M3" s="274"/>
    </row>
    <row r="4" spans="1:17" x14ac:dyDescent="0.25">
      <c r="A4" s="309"/>
      <c r="B4" s="310">
        <v>2010</v>
      </c>
      <c r="C4" s="310">
        <v>2011</v>
      </c>
      <c r="D4" s="310">
        <v>2012</v>
      </c>
      <c r="E4" s="310">
        <v>2013</v>
      </c>
      <c r="F4" s="310">
        <v>2014</v>
      </c>
      <c r="G4" s="310">
        <v>2015</v>
      </c>
      <c r="H4" s="310">
        <v>2016</v>
      </c>
      <c r="I4" s="310">
        <v>2017</v>
      </c>
      <c r="J4" s="310">
        <v>2018</v>
      </c>
      <c r="K4" s="310">
        <v>2019</v>
      </c>
      <c r="L4" s="310">
        <v>2020</v>
      </c>
      <c r="M4" s="310">
        <v>2021</v>
      </c>
    </row>
    <row r="5" spans="1:17" x14ac:dyDescent="0.25">
      <c r="A5" s="309" t="s">
        <v>764</v>
      </c>
      <c r="B5" s="311">
        <v>6160</v>
      </c>
      <c r="C5" s="311">
        <v>6345</v>
      </c>
      <c r="D5" s="311">
        <v>6770</v>
      </c>
      <c r="E5" s="311">
        <v>7075</v>
      </c>
      <c r="F5" s="311">
        <v>7460</v>
      </c>
      <c r="G5" s="311">
        <v>8155</v>
      </c>
      <c r="H5" s="311">
        <v>8880</v>
      </c>
      <c r="I5" s="311">
        <v>9095</v>
      </c>
      <c r="J5" s="311">
        <v>9175</v>
      </c>
      <c r="K5" s="311">
        <v>8895</v>
      </c>
      <c r="L5" s="311">
        <v>4675</v>
      </c>
      <c r="M5" s="311">
        <v>7075</v>
      </c>
      <c r="O5" s="9"/>
    </row>
    <row r="6" spans="1:17" x14ac:dyDescent="0.25">
      <c r="A6" s="24" t="s">
        <v>328</v>
      </c>
      <c r="B6" s="236">
        <v>50</v>
      </c>
      <c r="C6" s="236">
        <v>40</v>
      </c>
      <c r="D6" s="236">
        <v>50</v>
      </c>
      <c r="E6" s="236">
        <v>60</v>
      </c>
      <c r="F6" s="236">
        <v>75</v>
      </c>
      <c r="G6" s="236">
        <v>85</v>
      </c>
      <c r="H6" s="236">
        <v>105</v>
      </c>
      <c r="I6" s="236">
        <v>90</v>
      </c>
      <c r="J6" s="236">
        <v>105</v>
      </c>
      <c r="K6" s="236">
        <v>100</v>
      </c>
      <c r="L6" s="236">
        <v>55</v>
      </c>
      <c r="M6" s="236">
        <v>110</v>
      </c>
      <c r="N6" s="230">
        <f t="shared" ref="N6:N24" si="0">SUM(M6/$M$5)*100</f>
        <v>1.5547703180212016</v>
      </c>
      <c r="P6" t="s">
        <v>205</v>
      </c>
      <c r="Q6" t="s">
        <v>770</v>
      </c>
    </row>
    <row r="7" spans="1:17" x14ac:dyDescent="0.25">
      <c r="A7" s="24" t="s">
        <v>185</v>
      </c>
      <c r="B7" s="236">
        <v>70</v>
      </c>
      <c r="C7" s="236">
        <v>70</v>
      </c>
      <c r="D7" s="236">
        <v>85</v>
      </c>
      <c r="E7" s="236">
        <v>105</v>
      </c>
      <c r="F7" s="236">
        <v>110</v>
      </c>
      <c r="G7" s="236">
        <v>115</v>
      </c>
      <c r="H7" s="236">
        <v>125</v>
      </c>
      <c r="I7" s="236">
        <v>125</v>
      </c>
      <c r="J7" s="236">
        <v>135</v>
      </c>
      <c r="K7" s="236">
        <v>135</v>
      </c>
      <c r="L7" s="236">
        <v>70</v>
      </c>
      <c r="M7" s="236">
        <v>105</v>
      </c>
      <c r="N7" s="230">
        <f t="shared" si="0"/>
        <v>1.4840989399293287</v>
      </c>
    </row>
    <row r="8" spans="1:17" x14ac:dyDescent="0.25">
      <c r="A8" s="24" t="s">
        <v>364</v>
      </c>
      <c r="B8" s="236">
        <v>95</v>
      </c>
      <c r="C8" s="236">
        <v>90</v>
      </c>
      <c r="D8" s="236">
        <v>105</v>
      </c>
      <c r="E8" s="236">
        <v>100</v>
      </c>
      <c r="F8" s="236">
        <v>120</v>
      </c>
      <c r="G8" s="236">
        <v>125</v>
      </c>
      <c r="H8" s="236">
        <v>170</v>
      </c>
      <c r="I8" s="236">
        <v>180</v>
      </c>
      <c r="J8" s="236">
        <v>180</v>
      </c>
      <c r="K8" s="236">
        <v>165</v>
      </c>
      <c r="L8" s="236">
        <v>95</v>
      </c>
      <c r="M8" s="236">
        <v>110</v>
      </c>
      <c r="N8" s="230">
        <f t="shared" si="0"/>
        <v>1.5547703180212016</v>
      </c>
    </row>
    <row r="9" spans="1:17" x14ac:dyDescent="0.25">
      <c r="A9" s="24" t="s">
        <v>187</v>
      </c>
      <c r="B9" s="236">
        <v>110</v>
      </c>
      <c r="C9" s="236">
        <v>100</v>
      </c>
      <c r="D9" s="236">
        <v>145</v>
      </c>
      <c r="E9" s="236">
        <v>140</v>
      </c>
      <c r="F9" s="236">
        <v>155</v>
      </c>
      <c r="G9" s="236">
        <v>195</v>
      </c>
      <c r="H9" s="236">
        <v>230</v>
      </c>
      <c r="I9" s="236">
        <v>270</v>
      </c>
      <c r="J9" s="236">
        <v>240</v>
      </c>
      <c r="K9" s="236">
        <v>260</v>
      </c>
      <c r="L9" s="236">
        <v>105</v>
      </c>
      <c r="M9" s="236">
        <v>295</v>
      </c>
      <c r="N9" s="230">
        <f t="shared" si="0"/>
        <v>4.169611307420495</v>
      </c>
    </row>
    <row r="10" spans="1:17" x14ac:dyDescent="0.25">
      <c r="A10" s="24" t="s">
        <v>184</v>
      </c>
      <c r="B10" s="236">
        <v>120</v>
      </c>
      <c r="C10" s="236">
        <v>95</v>
      </c>
      <c r="D10" s="236">
        <v>170</v>
      </c>
      <c r="E10" s="236">
        <v>155</v>
      </c>
      <c r="F10" s="236">
        <v>155</v>
      </c>
      <c r="G10" s="236">
        <v>155</v>
      </c>
      <c r="H10" s="236">
        <v>210</v>
      </c>
      <c r="I10" s="236">
        <v>215</v>
      </c>
      <c r="J10" s="236">
        <v>240</v>
      </c>
      <c r="K10" s="236">
        <v>230</v>
      </c>
      <c r="L10" s="236">
        <v>160</v>
      </c>
      <c r="M10" s="236">
        <v>115</v>
      </c>
      <c r="N10" s="230">
        <f t="shared" si="0"/>
        <v>1.6254416961130742</v>
      </c>
    </row>
    <row r="11" spans="1:17" x14ac:dyDescent="0.25">
      <c r="A11" s="24" t="s">
        <v>190</v>
      </c>
      <c r="B11" s="236">
        <v>125</v>
      </c>
      <c r="C11" s="236">
        <v>135</v>
      </c>
      <c r="D11" s="236">
        <v>155</v>
      </c>
      <c r="E11" s="236">
        <v>180</v>
      </c>
      <c r="F11" s="236">
        <v>250</v>
      </c>
      <c r="G11" s="236">
        <v>245</v>
      </c>
      <c r="H11" s="236">
        <v>255</v>
      </c>
      <c r="I11" s="236">
        <v>305</v>
      </c>
      <c r="J11" s="236">
        <v>290</v>
      </c>
      <c r="K11" s="236">
        <v>245</v>
      </c>
      <c r="L11" s="236">
        <v>135</v>
      </c>
      <c r="M11" s="236">
        <v>275</v>
      </c>
      <c r="N11" s="230">
        <f t="shared" si="0"/>
        <v>3.8869257950530036</v>
      </c>
    </row>
    <row r="12" spans="1:17" x14ac:dyDescent="0.25">
      <c r="A12" s="24" t="s">
        <v>191</v>
      </c>
      <c r="B12" s="236">
        <v>125</v>
      </c>
      <c r="C12" s="236">
        <v>115</v>
      </c>
      <c r="D12" s="236">
        <v>120</v>
      </c>
      <c r="E12" s="236">
        <v>110</v>
      </c>
      <c r="F12" s="236">
        <v>110</v>
      </c>
      <c r="G12" s="236">
        <v>95</v>
      </c>
      <c r="H12" s="236">
        <v>95</v>
      </c>
      <c r="I12" s="236">
        <v>115</v>
      </c>
      <c r="J12" s="236">
        <v>145</v>
      </c>
      <c r="K12" s="236">
        <v>120</v>
      </c>
      <c r="L12" s="236">
        <v>50</v>
      </c>
      <c r="M12" s="236">
        <v>115</v>
      </c>
      <c r="N12" s="230">
        <f t="shared" si="0"/>
        <v>1.6254416961130742</v>
      </c>
    </row>
    <row r="13" spans="1:17" x14ac:dyDescent="0.25">
      <c r="A13" s="24" t="s">
        <v>330</v>
      </c>
      <c r="B13" s="236">
        <v>150</v>
      </c>
      <c r="C13" s="236">
        <v>165</v>
      </c>
      <c r="D13" s="236">
        <v>150</v>
      </c>
      <c r="E13" s="236">
        <v>180</v>
      </c>
      <c r="F13" s="236">
        <v>160</v>
      </c>
      <c r="G13" s="236">
        <v>210</v>
      </c>
      <c r="H13" s="236">
        <v>210</v>
      </c>
      <c r="I13" s="236">
        <v>235</v>
      </c>
      <c r="J13" s="236">
        <v>210</v>
      </c>
      <c r="K13" s="236">
        <v>225</v>
      </c>
      <c r="L13" s="236">
        <v>105</v>
      </c>
      <c r="M13" s="236">
        <v>190</v>
      </c>
      <c r="N13" s="230">
        <f t="shared" si="0"/>
        <v>2.6855123674911661</v>
      </c>
    </row>
    <row r="14" spans="1:17" x14ac:dyDescent="0.25">
      <c r="A14" s="24" t="s">
        <v>183</v>
      </c>
      <c r="B14" s="236">
        <v>200</v>
      </c>
      <c r="C14" s="236">
        <v>215</v>
      </c>
      <c r="D14" s="236">
        <v>185</v>
      </c>
      <c r="E14" s="236">
        <v>215</v>
      </c>
      <c r="F14" s="236">
        <v>195</v>
      </c>
      <c r="G14" s="236">
        <v>225</v>
      </c>
      <c r="H14" s="236">
        <v>190</v>
      </c>
      <c r="I14" s="236">
        <v>175</v>
      </c>
      <c r="J14" s="236">
        <v>135</v>
      </c>
      <c r="K14" s="236">
        <v>130</v>
      </c>
      <c r="L14" s="236">
        <v>65</v>
      </c>
      <c r="M14" s="236">
        <v>115</v>
      </c>
      <c r="N14" s="230">
        <f t="shared" si="0"/>
        <v>1.6254416961130742</v>
      </c>
    </row>
    <row r="15" spans="1:17" x14ac:dyDescent="0.25">
      <c r="A15" s="24" t="s">
        <v>189</v>
      </c>
      <c r="B15" s="236">
        <v>200</v>
      </c>
      <c r="C15" s="236">
        <v>195</v>
      </c>
      <c r="D15" s="236">
        <v>185</v>
      </c>
      <c r="E15" s="236">
        <v>205</v>
      </c>
      <c r="F15" s="236">
        <v>200</v>
      </c>
      <c r="G15" s="236">
        <v>285</v>
      </c>
      <c r="H15" s="236">
        <v>180</v>
      </c>
      <c r="I15" s="236">
        <v>200</v>
      </c>
      <c r="J15" s="236">
        <v>180</v>
      </c>
      <c r="K15" s="236">
        <v>195</v>
      </c>
      <c r="L15" s="236">
        <v>110</v>
      </c>
      <c r="M15" s="236">
        <v>150</v>
      </c>
      <c r="N15" s="230">
        <f t="shared" si="0"/>
        <v>2.1201413427561837</v>
      </c>
    </row>
    <row r="16" spans="1:17" x14ac:dyDescent="0.25">
      <c r="A16" s="24" t="s">
        <v>192</v>
      </c>
      <c r="B16" s="236">
        <v>205</v>
      </c>
      <c r="C16" s="236">
        <v>245</v>
      </c>
      <c r="D16" s="236">
        <v>210</v>
      </c>
      <c r="E16" s="236">
        <v>205</v>
      </c>
      <c r="F16" s="236">
        <v>190</v>
      </c>
      <c r="G16" s="236">
        <v>240</v>
      </c>
      <c r="H16" s="236">
        <v>305</v>
      </c>
      <c r="I16" s="236">
        <v>325</v>
      </c>
      <c r="J16" s="236">
        <v>320</v>
      </c>
      <c r="K16" s="236">
        <v>265</v>
      </c>
      <c r="L16" s="236">
        <v>115</v>
      </c>
      <c r="M16" s="236">
        <v>60</v>
      </c>
      <c r="N16" s="230">
        <f t="shared" si="0"/>
        <v>0.84805653710247342</v>
      </c>
    </row>
    <row r="17" spans="1:14" x14ac:dyDescent="0.25">
      <c r="A17" s="24" t="s">
        <v>335</v>
      </c>
      <c r="B17" s="236">
        <v>245</v>
      </c>
      <c r="C17" s="236">
        <v>210</v>
      </c>
      <c r="D17" s="236">
        <v>210</v>
      </c>
      <c r="E17" s="236">
        <v>165</v>
      </c>
      <c r="F17" s="236">
        <v>225</v>
      </c>
      <c r="G17" s="236">
        <v>265</v>
      </c>
      <c r="H17" s="236">
        <v>295</v>
      </c>
      <c r="I17" s="236">
        <v>185</v>
      </c>
      <c r="J17" s="236">
        <v>170</v>
      </c>
      <c r="K17" s="236">
        <v>140</v>
      </c>
      <c r="L17" s="236">
        <v>90</v>
      </c>
      <c r="M17" s="236">
        <v>105</v>
      </c>
      <c r="N17" s="230">
        <f t="shared" si="0"/>
        <v>1.4840989399293287</v>
      </c>
    </row>
    <row r="18" spans="1:14" x14ac:dyDescent="0.25">
      <c r="A18" s="24" t="s">
        <v>181</v>
      </c>
      <c r="B18" s="236">
        <v>270</v>
      </c>
      <c r="C18" s="236">
        <v>125</v>
      </c>
      <c r="D18" s="236">
        <v>300</v>
      </c>
      <c r="E18" s="236">
        <v>375</v>
      </c>
      <c r="F18" s="236">
        <v>365</v>
      </c>
      <c r="G18" s="236">
        <v>325</v>
      </c>
      <c r="H18" s="236">
        <v>305</v>
      </c>
      <c r="I18" s="236">
        <v>335</v>
      </c>
      <c r="J18" s="236"/>
      <c r="K18" s="236"/>
      <c r="L18" s="236"/>
      <c r="M18" s="236"/>
      <c r="N18" s="230">
        <f t="shared" si="0"/>
        <v>0</v>
      </c>
    </row>
    <row r="19" spans="1:14" x14ac:dyDescent="0.25">
      <c r="A19" s="24" t="s">
        <v>373</v>
      </c>
      <c r="B19" s="236">
        <v>285</v>
      </c>
      <c r="C19" s="236">
        <v>290</v>
      </c>
      <c r="D19" s="236">
        <v>275</v>
      </c>
      <c r="E19" s="236">
        <v>300</v>
      </c>
      <c r="F19" s="236">
        <v>340</v>
      </c>
      <c r="G19" s="236">
        <v>390</v>
      </c>
      <c r="H19" s="236">
        <v>435</v>
      </c>
      <c r="I19" s="236">
        <v>450</v>
      </c>
      <c r="J19" s="236">
        <v>585</v>
      </c>
      <c r="K19" s="236">
        <v>595</v>
      </c>
      <c r="L19" s="236">
        <v>300</v>
      </c>
      <c r="M19" s="236">
        <v>570</v>
      </c>
      <c r="N19" s="230">
        <f t="shared" si="0"/>
        <v>8.0565371024734986</v>
      </c>
    </row>
    <row r="20" spans="1:14" x14ac:dyDescent="0.25">
      <c r="A20" s="24" t="s">
        <v>177</v>
      </c>
      <c r="B20" s="236">
        <v>295</v>
      </c>
      <c r="C20" s="236">
        <v>295</v>
      </c>
      <c r="D20" s="236">
        <v>320</v>
      </c>
      <c r="E20" s="236">
        <v>315</v>
      </c>
      <c r="F20" s="236">
        <v>325</v>
      </c>
      <c r="G20" s="236">
        <v>475</v>
      </c>
      <c r="H20" s="236">
        <v>560</v>
      </c>
      <c r="I20" s="236">
        <v>630</v>
      </c>
      <c r="J20" s="236">
        <v>680</v>
      </c>
      <c r="K20" s="236">
        <v>690</v>
      </c>
      <c r="L20" s="236">
        <v>245</v>
      </c>
      <c r="M20" s="236">
        <v>530</v>
      </c>
      <c r="N20" s="230">
        <f>SUM(M20/$M$5)*100</f>
        <v>7.4911660777385158</v>
      </c>
    </row>
    <row r="21" spans="1:14" x14ac:dyDescent="0.25">
      <c r="A21" s="24" t="s">
        <v>765</v>
      </c>
      <c r="B21" s="236">
        <v>435</v>
      </c>
      <c r="C21" s="236">
        <v>505</v>
      </c>
      <c r="D21" s="236">
        <v>545</v>
      </c>
      <c r="E21" s="236">
        <v>580</v>
      </c>
      <c r="F21" s="236">
        <v>525</v>
      </c>
      <c r="G21" s="236">
        <v>485</v>
      </c>
      <c r="H21" s="236">
        <v>580</v>
      </c>
      <c r="I21" s="236">
        <v>590</v>
      </c>
      <c r="J21" s="236">
        <v>615</v>
      </c>
      <c r="K21" s="236">
        <v>580</v>
      </c>
      <c r="L21" s="236">
        <v>340</v>
      </c>
      <c r="M21" s="236">
        <v>525</v>
      </c>
      <c r="N21" s="230">
        <f t="shared" si="0"/>
        <v>7.4204946996466434</v>
      </c>
    </row>
    <row r="22" spans="1:14" x14ac:dyDescent="0.25">
      <c r="A22" s="24" t="s">
        <v>186</v>
      </c>
      <c r="B22" s="236">
        <v>645</v>
      </c>
      <c r="C22" s="236">
        <v>750</v>
      </c>
      <c r="D22" s="236">
        <v>780</v>
      </c>
      <c r="E22" s="236">
        <v>770</v>
      </c>
      <c r="F22" s="236">
        <v>855</v>
      </c>
      <c r="G22" s="236">
        <v>905</v>
      </c>
      <c r="H22" s="236">
        <v>1080</v>
      </c>
      <c r="I22" s="236">
        <v>1175</v>
      </c>
      <c r="J22" s="236">
        <v>1285</v>
      </c>
      <c r="K22" s="236">
        <v>1200</v>
      </c>
      <c r="L22" s="236">
        <v>725</v>
      </c>
      <c r="M22" s="236">
        <v>1170</v>
      </c>
      <c r="N22" s="230">
        <f t="shared" si="0"/>
        <v>16.537102473498233</v>
      </c>
    </row>
    <row r="23" spans="1:14" x14ac:dyDescent="0.25">
      <c r="A23" s="24" t="s">
        <v>360</v>
      </c>
      <c r="B23" s="236">
        <v>980</v>
      </c>
      <c r="C23" s="236">
        <v>1070</v>
      </c>
      <c r="D23" s="236">
        <v>1155</v>
      </c>
      <c r="E23" s="236">
        <v>1190</v>
      </c>
      <c r="F23" s="236">
        <v>1275</v>
      </c>
      <c r="G23" s="236">
        <v>1440</v>
      </c>
      <c r="H23" s="236">
        <v>1570</v>
      </c>
      <c r="I23" s="236">
        <v>1690</v>
      </c>
      <c r="J23" s="236">
        <v>1710</v>
      </c>
      <c r="K23" s="236">
        <v>1860</v>
      </c>
      <c r="L23" s="236">
        <v>870</v>
      </c>
      <c r="M23" s="236">
        <v>1800</v>
      </c>
      <c r="N23" s="230">
        <f t="shared" si="0"/>
        <v>25.441696113074201</v>
      </c>
    </row>
    <row r="24" spans="1:14" x14ac:dyDescent="0.25">
      <c r="A24" s="24" t="s">
        <v>661</v>
      </c>
      <c r="B24" s="9">
        <v>1555</v>
      </c>
      <c r="C24" s="9">
        <v>1635</v>
      </c>
      <c r="D24" s="9">
        <v>1625</v>
      </c>
      <c r="E24" s="9">
        <v>1725</v>
      </c>
      <c r="F24" s="9">
        <v>1830</v>
      </c>
      <c r="G24" s="9">
        <v>1895</v>
      </c>
      <c r="H24" s="9">
        <v>1980</v>
      </c>
      <c r="I24" s="9">
        <v>1805</v>
      </c>
      <c r="J24" s="9">
        <v>1950</v>
      </c>
      <c r="K24" s="9">
        <v>1760</v>
      </c>
      <c r="L24" s="9">
        <v>1040</v>
      </c>
      <c r="M24" s="9">
        <v>735</v>
      </c>
      <c r="N24" s="230">
        <f t="shared" si="0"/>
        <v>10.3886925795053</v>
      </c>
    </row>
    <row r="25" spans="1:14" ht="30" customHeight="1" x14ac:dyDescent="0.25">
      <c r="A25" s="345" t="s">
        <v>766</v>
      </c>
      <c r="B25" s="345"/>
      <c r="C25" s="345"/>
      <c r="D25" s="345"/>
      <c r="E25" s="345"/>
      <c r="F25" s="345"/>
      <c r="G25" s="345"/>
      <c r="H25" s="345"/>
      <c r="I25" s="345"/>
      <c r="J25" s="345"/>
      <c r="K25" s="345"/>
      <c r="L25" s="345"/>
      <c r="M25" s="345"/>
    </row>
    <row r="26" spans="1:14" x14ac:dyDescent="0.25">
      <c r="A26" t="s">
        <v>767</v>
      </c>
    </row>
    <row r="30" spans="1:14" x14ac:dyDescent="0.25">
      <c r="A30" s="305"/>
    </row>
    <row r="36" spans="1:14" x14ac:dyDescent="0.25">
      <c r="A36" t="s">
        <v>771</v>
      </c>
      <c r="B36" s="9">
        <f>B24+B6+B7+B8</f>
        <v>1770</v>
      </c>
      <c r="C36" s="9">
        <f t="shared" ref="C36:M36" si="1">C24+C6+C7+C8</f>
        <v>1835</v>
      </c>
      <c r="D36" s="9">
        <f t="shared" si="1"/>
        <v>1865</v>
      </c>
      <c r="E36" s="9">
        <f t="shared" si="1"/>
        <v>1990</v>
      </c>
      <c r="F36" s="9">
        <f t="shared" si="1"/>
        <v>2135</v>
      </c>
      <c r="G36" s="9">
        <f t="shared" si="1"/>
        <v>2220</v>
      </c>
      <c r="H36" s="9">
        <f t="shared" si="1"/>
        <v>2380</v>
      </c>
      <c r="I36" s="9">
        <f t="shared" si="1"/>
        <v>2200</v>
      </c>
      <c r="J36" s="9">
        <f t="shared" si="1"/>
        <v>2370</v>
      </c>
      <c r="K36" s="9">
        <f t="shared" si="1"/>
        <v>2160</v>
      </c>
      <c r="L36" s="9">
        <f t="shared" si="1"/>
        <v>1260</v>
      </c>
      <c r="M36" s="9">
        <f t="shared" si="1"/>
        <v>1060</v>
      </c>
      <c r="N36" s="9"/>
    </row>
  </sheetData>
  <sortState xmlns:xlrd2="http://schemas.microsoft.com/office/spreadsheetml/2017/richdata2" ref="B6:M24">
    <sortCondition ref="B6:B24"/>
  </sortState>
  <mergeCells count="1">
    <mergeCell ref="A25:M2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48DD9-B0BC-46C5-9DF2-65F4036E8D66}">
  <sheetPr codeName="Ark19"/>
  <dimension ref="A1:K32"/>
  <sheetViews>
    <sheetView zoomScale="82" zoomScaleNormal="82" workbookViewId="0">
      <selection activeCell="B37" sqref="B37"/>
    </sheetView>
  </sheetViews>
  <sheetFormatPr baseColWidth="10" defaultRowHeight="15" x14ac:dyDescent="0.25"/>
  <cols>
    <col min="5" max="5" width="21" customWidth="1"/>
    <col min="6" max="6" width="17.42578125" customWidth="1"/>
    <col min="7" max="7" width="15.42578125" customWidth="1"/>
    <col min="10" max="10" width="14.85546875" customWidth="1"/>
  </cols>
  <sheetData>
    <row r="1" spans="1:11" s="274" customFormat="1" x14ac:dyDescent="0.25">
      <c r="A1" s="274" t="s">
        <v>406</v>
      </c>
      <c r="B1" s="274" t="s">
        <v>100</v>
      </c>
    </row>
    <row r="3" spans="1:11" ht="16.7" customHeight="1" x14ac:dyDescent="0.25"/>
    <row r="4" spans="1:11" s="24" customFormat="1" ht="55.7" customHeight="1" x14ac:dyDescent="0.25">
      <c r="A4" s="23"/>
      <c r="B4" s="23" t="s">
        <v>8</v>
      </c>
      <c r="C4" s="23" t="s">
        <v>101</v>
      </c>
      <c r="D4" s="23" t="s">
        <v>102</v>
      </c>
      <c r="E4" s="23" t="s">
        <v>103</v>
      </c>
      <c r="F4" s="23" t="s">
        <v>104</v>
      </c>
      <c r="G4" s="23" t="s">
        <v>105</v>
      </c>
      <c r="H4" s="23" t="s">
        <v>106</v>
      </c>
    </row>
    <row r="5" spans="1:11" x14ac:dyDescent="0.25">
      <c r="A5" t="s">
        <v>107</v>
      </c>
      <c r="B5">
        <v>602</v>
      </c>
      <c r="C5">
        <v>116</v>
      </c>
      <c r="D5">
        <v>218</v>
      </c>
      <c r="E5">
        <v>172</v>
      </c>
      <c r="F5">
        <v>46</v>
      </c>
      <c r="G5" t="s">
        <v>108</v>
      </c>
      <c r="H5">
        <v>50</v>
      </c>
      <c r="J5" s="24" t="s">
        <v>205</v>
      </c>
      <c r="K5" s="144" t="s">
        <v>206</v>
      </c>
    </row>
    <row r="6" spans="1:11" x14ac:dyDescent="0.25">
      <c r="A6" t="s">
        <v>109</v>
      </c>
      <c r="B6">
        <v>625</v>
      </c>
      <c r="C6">
        <v>100</v>
      </c>
      <c r="D6">
        <v>242</v>
      </c>
      <c r="E6">
        <v>185</v>
      </c>
      <c r="F6">
        <v>39</v>
      </c>
      <c r="G6" t="s">
        <v>108</v>
      </c>
      <c r="H6">
        <v>59</v>
      </c>
    </row>
    <row r="7" spans="1:11" x14ac:dyDescent="0.25">
      <c r="A7" t="s">
        <v>110</v>
      </c>
      <c r="B7">
        <v>685</v>
      </c>
      <c r="C7">
        <v>129</v>
      </c>
      <c r="D7">
        <v>224</v>
      </c>
      <c r="E7">
        <v>194</v>
      </c>
      <c r="F7">
        <v>59</v>
      </c>
      <c r="G7" t="s">
        <v>108</v>
      </c>
      <c r="H7">
        <v>79</v>
      </c>
    </row>
    <row r="8" spans="1:11" x14ac:dyDescent="0.25">
      <c r="A8" t="s">
        <v>111</v>
      </c>
      <c r="B8">
        <v>695</v>
      </c>
      <c r="C8">
        <v>132</v>
      </c>
      <c r="D8">
        <v>269</v>
      </c>
      <c r="E8">
        <v>196</v>
      </c>
      <c r="F8">
        <v>48</v>
      </c>
      <c r="G8" t="s">
        <v>108</v>
      </c>
      <c r="H8">
        <v>50</v>
      </c>
    </row>
    <row r="9" spans="1:11" x14ac:dyDescent="0.25">
      <c r="A9" t="s">
        <v>112</v>
      </c>
      <c r="B9">
        <v>647</v>
      </c>
      <c r="C9">
        <v>114</v>
      </c>
      <c r="D9">
        <v>232</v>
      </c>
      <c r="E9">
        <v>187</v>
      </c>
      <c r="F9">
        <v>51</v>
      </c>
      <c r="G9" t="s">
        <v>108</v>
      </c>
      <c r="H9">
        <v>63</v>
      </c>
    </row>
    <row r="10" spans="1:11" x14ac:dyDescent="0.25">
      <c r="A10" t="s">
        <v>113</v>
      </c>
      <c r="B10">
        <v>677</v>
      </c>
      <c r="C10">
        <v>130</v>
      </c>
      <c r="D10">
        <v>232</v>
      </c>
      <c r="E10">
        <v>174</v>
      </c>
      <c r="F10">
        <v>62</v>
      </c>
      <c r="G10" t="s">
        <v>108</v>
      </c>
      <c r="H10">
        <v>79</v>
      </c>
    </row>
    <row r="11" spans="1:11" x14ac:dyDescent="0.25">
      <c r="A11" t="s">
        <v>114</v>
      </c>
      <c r="B11">
        <v>739</v>
      </c>
      <c r="C11">
        <v>158</v>
      </c>
      <c r="D11">
        <v>231</v>
      </c>
      <c r="E11">
        <v>203</v>
      </c>
      <c r="F11">
        <v>55</v>
      </c>
      <c r="G11" t="s">
        <v>108</v>
      </c>
      <c r="H11">
        <v>92</v>
      </c>
    </row>
    <row r="12" spans="1:11" x14ac:dyDescent="0.25">
      <c r="A12" t="s">
        <v>115</v>
      </c>
      <c r="B12">
        <v>723</v>
      </c>
      <c r="C12">
        <v>153</v>
      </c>
      <c r="D12">
        <v>234</v>
      </c>
      <c r="E12">
        <v>195</v>
      </c>
      <c r="F12">
        <v>57</v>
      </c>
      <c r="G12" t="s">
        <v>108</v>
      </c>
      <c r="H12">
        <v>84</v>
      </c>
    </row>
    <row r="13" spans="1:11" x14ac:dyDescent="0.25">
      <c r="A13" t="s">
        <v>116</v>
      </c>
      <c r="B13">
        <v>782</v>
      </c>
      <c r="C13">
        <v>158</v>
      </c>
      <c r="D13">
        <v>266</v>
      </c>
      <c r="E13">
        <v>191</v>
      </c>
      <c r="F13">
        <v>70</v>
      </c>
      <c r="G13" t="s">
        <v>108</v>
      </c>
      <c r="H13">
        <v>97</v>
      </c>
    </row>
    <row r="14" spans="1:11" x14ac:dyDescent="0.25">
      <c r="A14" t="s">
        <v>117</v>
      </c>
      <c r="B14">
        <v>855</v>
      </c>
      <c r="C14">
        <v>157</v>
      </c>
      <c r="D14">
        <v>319</v>
      </c>
      <c r="E14">
        <v>218</v>
      </c>
      <c r="F14">
        <v>60</v>
      </c>
      <c r="G14">
        <v>49</v>
      </c>
      <c r="H14">
        <v>52</v>
      </c>
    </row>
    <row r="15" spans="1:11" x14ac:dyDescent="0.25">
      <c r="A15" t="s">
        <v>118</v>
      </c>
      <c r="B15">
        <v>905</v>
      </c>
      <c r="C15">
        <v>179</v>
      </c>
      <c r="D15">
        <v>293</v>
      </c>
      <c r="E15">
        <v>244</v>
      </c>
      <c r="F15">
        <v>60</v>
      </c>
      <c r="G15">
        <v>48</v>
      </c>
      <c r="H15">
        <v>81</v>
      </c>
    </row>
    <row r="16" spans="1:11" x14ac:dyDescent="0.25">
      <c r="A16" t="s">
        <v>119</v>
      </c>
      <c r="B16">
        <v>1030</v>
      </c>
      <c r="C16">
        <v>202</v>
      </c>
      <c r="D16">
        <v>344</v>
      </c>
      <c r="E16">
        <v>257</v>
      </c>
      <c r="F16">
        <v>100</v>
      </c>
      <c r="G16">
        <v>47</v>
      </c>
      <c r="H16">
        <v>80</v>
      </c>
    </row>
    <row r="17" spans="1:8" x14ac:dyDescent="0.25">
      <c r="A17" t="s">
        <v>120</v>
      </c>
      <c r="B17">
        <v>1245</v>
      </c>
      <c r="C17">
        <v>233</v>
      </c>
      <c r="D17">
        <v>436</v>
      </c>
      <c r="E17">
        <v>314</v>
      </c>
      <c r="F17">
        <v>104</v>
      </c>
      <c r="G17">
        <v>67</v>
      </c>
      <c r="H17">
        <v>91</v>
      </c>
    </row>
    <row r="18" spans="1:8" x14ac:dyDescent="0.25">
      <c r="A18" t="s">
        <v>121</v>
      </c>
      <c r="B18">
        <v>1148</v>
      </c>
      <c r="C18">
        <v>223</v>
      </c>
      <c r="D18">
        <v>391</v>
      </c>
      <c r="E18">
        <v>259</v>
      </c>
      <c r="F18">
        <v>115</v>
      </c>
      <c r="G18">
        <v>49</v>
      </c>
      <c r="H18">
        <v>111</v>
      </c>
    </row>
    <row r="19" spans="1:8" x14ac:dyDescent="0.25">
      <c r="A19" t="s">
        <v>122</v>
      </c>
      <c r="B19">
        <v>1185</v>
      </c>
      <c r="C19">
        <v>237</v>
      </c>
      <c r="D19">
        <v>416</v>
      </c>
      <c r="E19">
        <v>260</v>
      </c>
      <c r="F19">
        <v>96</v>
      </c>
      <c r="G19">
        <v>59</v>
      </c>
      <c r="H19">
        <v>117</v>
      </c>
    </row>
    <row r="20" spans="1:8" x14ac:dyDescent="0.25">
      <c r="A20" t="s">
        <v>123</v>
      </c>
      <c r="B20">
        <v>1329</v>
      </c>
      <c r="C20">
        <v>254</v>
      </c>
      <c r="D20">
        <v>425</v>
      </c>
      <c r="E20">
        <v>335</v>
      </c>
      <c r="F20">
        <v>114</v>
      </c>
      <c r="G20">
        <v>72</v>
      </c>
      <c r="H20">
        <v>129</v>
      </c>
    </row>
    <row r="21" spans="1:8" x14ac:dyDescent="0.25">
      <c r="A21" t="s">
        <v>124</v>
      </c>
      <c r="B21">
        <v>1461</v>
      </c>
      <c r="C21">
        <v>251</v>
      </c>
      <c r="D21">
        <v>511</v>
      </c>
      <c r="E21">
        <v>374</v>
      </c>
      <c r="F21">
        <v>110</v>
      </c>
      <c r="G21">
        <v>65</v>
      </c>
      <c r="H21">
        <v>150</v>
      </c>
    </row>
    <row r="22" spans="1:8" x14ac:dyDescent="0.25">
      <c r="A22" t="s">
        <v>125</v>
      </c>
      <c r="B22">
        <v>1524</v>
      </c>
      <c r="C22">
        <v>265</v>
      </c>
      <c r="D22">
        <v>524</v>
      </c>
      <c r="E22">
        <v>371</v>
      </c>
      <c r="F22">
        <v>123</v>
      </c>
      <c r="G22">
        <v>71</v>
      </c>
      <c r="H22">
        <v>170</v>
      </c>
    </row>
    <row r="23" spans="1:8" x14ac:dyDescent="0.25">
      <c r="A23" t="s">
        <v>126</v>
      </c>
      <c r="B23">
        <v>1448</v>
      </c>
      <c r="C23">
        <v>216</v>
      </c>
      <c r="D23">
        <v>519</v>
      </c>
      <c r="E23">
        <v>367</v>
      </c>
      <c r="F23">
        <v>101</v>
      </c>
      <c r="G23">
        <v>93</v>
      </c>
      <c r="H23">
        <v>152</v>
      </c>
    </row>
    <row r="24" spans="1:8" x14ac:dyDescent="0.25">
      <c r="A24" t="s">
        <v>127</v>
      </c>
      <c r="B24">
        <v>1436</v>
      </c>
      <c r="C24">
        <v>246</v>
      </c>
      <c r="D24">
        <v>484</v>
      </c>
      <c r="E24">
        <v>342</v>
      </c>
      <c r="F24">
        <v>101</v>
      </c>
      <c r="G24">
        <v>94</v>
      </c>
      <c r="H24">
        <v>169</v>
      </c>
    </row>
    <row r="25" spans="1:8" x14ac:dyDescent="0.25">
      <c r="A25" t="s">
        <v>128</v>
      </c>
      <c r="B25">
        <v>1410</v>
      </c>
      <c r="C25">
        <v>227</v>
      </c>
      <c r="D25">
        <v>451</v>
      </c>
      <c r="E25">
        <v>366</v>
      </c>
      <c r="F25">
        <v>104</v>
      </c>
      <c r="G25">
        <v>87</v>
      </c>
      <c r="H25">
        <v>175</v>
      </c>
    </row>
    <row r="26" spans="1:8" x14ac:dyDescent="0.25">
      <c r="A26" t="s">
        <v>129</v>
      </c>
      <c r="B26">
        <v>1493</v>
      </c>
      <c r="C26">
        <v>222</v>
      </c>
      <c r="D26">
        <v>493</v>
      </c>
      <c r="E26">
        <v>362</v>
      </c>
      <c r="F26">
        <v>118</v>
      </c>
      <c r="G26">
        <v>92</v>
      </c>
      <c r="H26">
        <v>206</v>
      </c>
    </row>
    <row r="27" spans="1:8" x14ac:dyDescent="0.25">
      <c r="A27" t="s">
        <v>130</v>
      </c>
      <c r="B27">
        <v>1564</v>
      </c>
      <c r="C27">
        <v>226</v>
      </c>
      <c r="D27">
        <v>468</v>
      </c>
      <c r="E27">
        <v>397</v>
      </c>
      <c r="F27">
        <v>118</v>
      </c>
      <c r="G27">
        <v>87</v>
      </c>
      <c r="H27">
        <v>268</v>
      </c>
    </row>
    <row r="28" spans="1:8" x14ac:dyDescent="0.25">
      <c r="A28" t="s">
        <v>131</v>
      </c>
      <c r="B28">
        <v>1583</v>
      </c>
      <c r="C28">
        <v>229</v>
      </c>
      <c r="D28">
        <v>483</v>
      </c>
      <c r="E28">
        <v>377</v>
      </c>
      <c r="F28">
        <v>120</v>
      </c>
      <c r="G28">
        <v>101</v>
      </c>
      <c r="H28">
        <v>273</v>
      </c>
    </row>
    <row r="29" spans="1:8" x14ac:dyDescent="0.25">
      <c r="A29" t="s">
        <v>132</v>
      </c>
      <c r="B29">
        <v>1634</v>
      </c>
      <c r="C29">
        <v>242</v>
      </c>
      <c r="D29">
        <v>497</v>
      </c>
      <c r="E29">
        <v>406</v>
      </c>
      <c r="F29">
        <v>117</v>
      </c>
      <c r="G29">
        <v>66</v>
      </c>
      <c r="H29">
        <v>306</v>
      </c>
    </row>
    <row r="30" spans="1:8" x14ac:dyDescent="0.25">
      <c r="A30" s="19" t="s">
        <v>133</v>
      </c>
      <c r="B30" s="19">
        <v>1601</v>
      </c>
      <c r="C30" s="19">
        <v>245</v>
      </c>
      <c r="D30" s="19">
        <v>428</v>
      </c>
      <c r="E30" s="19">
        <v>412</v>
      </c>
      <c r="F30" s="19">
        <v>132</v>
      </c>
      <c r="G30" s="19">
        <v>86</v>
      </c>
      <c r="H30" s="19">
        <v>298</v>
      </c>
    </row>
    <row r="32" spans="1:8" x14ac:dyDescent="0.25">
      <c r="A32" s="20" t="s">
        <v>134</v>
      </c>
    </row>
  </sheetData>
  <hyperlinks>
    <hyperlink ref="K5" r:id="rId1" xr:uid="{90726242-6F9F-4603-B154-4EA6D196DA8D}"/>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8165-1615-4782-B9B4-AF109F1B74EA}">
  <sheetPr codeName="Ark20"/>
  <dimension ref="A1:K33"/>
  <sheetViews>
    <sheetView zoomScale="82" zoomScaleNormal="82" workbookViewId="0">
      <selection activeCell="B37" sqref="B37"/>
    </sheetView>
  </sheetViews>
  <sheetFormatPr baseColWidth="10" defaultRowHeight="15" x14ac:dyDescent="0.25"/>
  <cols>
    <col min="10" max="10" width="14.85546875" customWidth="1"/>
  </cols>
  <sheetData>
    <row r="1" spans="1:11" s="238" customFormat="1" x14ac:dyDescent="0.25">
      <c r="A1" s="274" t="s">
        <v>222</v>
      </c>
      <c r="B1" s="274" t="s">
        <v>135</v>
      </c>
    </row>
    <row r="4" spans="1:11" s="24" customFormat="1" ht="90" x14ac:dyDescent="0.25">
      <c r="A4" s="23"/>
      <c r="B4" s="23" t="s">
        <v>136</v>
      </c>
      <c r="C4" s="23" t="s">
        <v>137</v>
      </c>
      <c r="D4" s="23" t="s">
        <v>138</v>
      </c>
      <c r="E4" s="23" t="s">
        <v>139</v>
      </c>
      <c r="F4" s="23" t="s">
        <v>140</v>
      </c>
      <c r="G4" s="23" t="s">
        <v>141</v>
      </c>
      <c r="H4" s="23" t="s">
        <v>142</v>
      </c>
    </row>
    <row r="5" spans="1:11" x14ac:dyDescent="0.25">
      <c r="A5" t="s">
        <v>107</v>
      </c>
      <c r="B5">
        <v>602</v>
      </c>
      <c r="C5">
        <v>52</v>
      </c>
      <c r="D5">
        <v>109</v>
      </c>
      <c r="E5">
        <v>173</v>
      </c>
      <c r="F5">
        <v>119</v>
      </c>
      <c r="G5">
        <v>120</v>
      </c>
      <c r="H5">
        <v>29</v>
      </c>
      <c r="J5" t="s">
        <v>207</v>
      </c>
      <c r="K5" t="s">
        <v>208</v>
      </c>
    </row>
    <row r="6" spans="1:11" x14ac:dyDescent="0.25">
      <c r="A6" t="s">
        <v>109</v>
      </c>
      <c r="B6">
        <v>628</v>
      </c>
      <c r="C6">
        <v>59</v>
      </c>
      <c r="D6">
        <v>108</v>
      </c>
      <c r="E6">
        <v>186</v>
      </c>
      <c r="F6">
        <v>128</v>
      </c>
      <c r="G6">
        <v>115</v>
      </c>
      <c r="H6">
        <v>32</v>
      </c>
    </row>
    <row r="7" spans="1:11" x14ac:dyDescent="0.25">
      <c r="A7" t="s">
        <v>110</v>
      </c>
      <c r="B7">
        <v>685</v>
      </c>
      <c r="C7">
        <v>78</v>
      </c>
      <c r="D7">
        <v>126</v>
      </c>
      <c r="E7">
        <v>202</v>
      </c>
      <c r="F7">
        <v>130</v>
      </c>
      <c r="G7">
        <v>115</v>
      </c>
      <c r="H7">
        <v>34</v>
      </c>
    </row>
    <row r="8" spans="1:11" x14ac:dyDescent="0.25">
      <c r="A8" t="s">
        <v>111</v>
      </c>
      <c r="B8">
        <v>695</v>
      </c>
      <c r="C8">
        <v>58</v>
      </c>
      <c r="D8">
        <v>120</v>
      </c>
      <c r="E8">
        <v>180</v>
      </c>
      <c r="F8">
        <v>121</v>
      </c>
      <c r="G8">
        <v>183</v>
      </c>
      <c r="H8">
        <v>33</v>
      </c>
    </row>
    <row r="9" spans="1:11" x14ac:dyDescent="0.25">
      <c r="A9" t="s">
        <v>112</v>
      </c>
      <c r="B9">
        <v>647</v>
      </c>
      <c r="C9">
        <v>67</v>
      </c>
      <c r="D9">
        <v>117</v>
      </c>
      <c r="E9">
        <v>178</v>
      </c>
      <c r="F9">
        <v>124</v>
      </c>
      <c r="G9">
        <v>135</v>
      </c>
      <c r="H9">
        <v>26</v>
      </c>
    </row>
    <row r="10" spans="1:11" x14ac:dyDescent="0.25">
      <c r="A10" t="s">
        <v>113</v>
      </c>
      <c r="B10">
        <v>677</v>
      </c>
      <c r="C10">
        <v>78</v>
      </c>
      <c r="D10">
        <v>111</v>
      </c>
      <c r="E10">
        <v>184</v>
      </c>
      <c r="F10">
        <v>113</v>
      </c>
      <c r="G10">
        <v>151</v>
      </c>
      <c r="H10">
        <v>40</v>
      </c>
    </row>
    <row r="11" spans="1:11" x14ac:dyDescent="0.25">
      <c r="A11" t="s">
        <v>114</v>
      </c>
      <c r="B11">
        <v>739</v>
      </c>
      <c r="C11">
        <v>86</v>
      </c>
      <c r="D11">
        <v>132</v>
      </c>
      <c r="E11">
        <v>183</v>
      </c>
      <c r="F11">
        <v>135</v>
      </c>
      <c r="G11">
        <v>154</v>
      </c>
      <c r="H11">
        <v>49</v>
      </c>
    </row>
    <row r="12" spans="1:11" x14ac:dyDescent="0.25">
      <c r="A12" t="s">
        <v>115</v>
      </c>
      <c r="B12">
        <v>723</v>
      </c>
      <c r="C12">
        <v>73</v>
      </c>
      <c r="D12">
        <v>160</v>
      </c>
      <c r="E12">
        <v>191</v>
      </c>
      <c r="F12">
        <v>102</v>
      </c>
      <c r="G12">
        <v>158</v>
      </c>
      <c r="H12">
        <v>39</v>
      </c>
    </row>
    <row r="13" spans="1:11" x14ac:dyDescent="0.25">
      <c r="A13" t="s">
        <v>116</v>
      </c>
      <c r="B13">
        <v>782</v>
      </c>
      <c r="C13">
        <v>89</v>
      </c>
      <c r="D13">
        <v>143</v>
      </c>
      <c r="E13">
        <v>187</v>
      </c>
      <c r="F13">
        <v>123</v>
      </c>
      <c r="G13">
        <v>189</v>
      </c>
      <c r="H13">
        <v>51</v>
      </c>
    </row>
    <row r="14" spans="1:11" x14ac:dyDescent="0.25">
      <c r="A14" t="s">
        <v>117</v>
      </c>
      <c r="B14">
        <v>855</v>
      </c>
      <c r="C14">
        <v>82</v>
      </c>
      <c r="D14">
        <v>147</v>
      </c>
      <c r="E14">
        <v>225</v>
      </c>
      <c r="F14">
        <v>124</v>
      </c>
      <c r="G14">
        <v>220</v>
      </c>
      <c r="H14">
        <v>57</v>
      </c>
    </row>
    <row r="15" spans="1:11" x14ac:dyDescent="0.25">
      <c r="A15" t="s">
        <v>118</v>
      </c>
      <c r="B15">
        <v>905</v>
      </c>
      <c r="C15">
        <v>111</v>
      </c>
      <c r="D15">
        <v>184</v>
      </c>
      <c r="E15">
        <v>212</v>
      </c>
      <c r="F15">
        <v>122</v>
      </c>
      <c r="G15">
        <v>216</v>
      </c>
      <c r="H15">
        <v>60</v>
      </c>
    </row>
    <row r="16" spans="1:11" x14ac:dyDescent="0.25">
      <c r="A16" t="s">
        <v>119</v>
      </c>
      <c r="B16">
        <v>1030</v>
      </c>
      <c r="C16">
        <v>118</v>
      </c>
      <c r="D16">
        <v>225</v>
      </c>
      <c r="E16">
        <v>269</v>
      </c>
      <c r="F16">
        <v>123</v>
      </c>
      <c r="G16">
        <v>246</v>
      </c>
      <c r="H16">
        <v>49</v>
      </c>
    </row>
    <row r="17" spans="1:8" x14ac:dyDescent="0.25">
      <c r="A17" t="s">
        <v>120</v>
      </c>
      <c r="B17">
        <v>1245</v>
      </c>
      <c r="C17">
        <v>131</v>
      </c>
      <c r="D17">
        <v>277</v>
      </c>
      <c r="E17">
        <v>293</v>
      </c>
      <c r="F17">
        <v>141</v>
      </c>
      <c r="G17">
        <v>337</v>
      </c>
      <c r="H17">
        <v>66</v>
      </c>
    </row>
    <row r="18" spans="1:8" x14ac:dyDescent="0.25">
      <c r="A18" t="s">
        <v>121</v>
      </c>
      <c r="B18">
        <v>1148</v>
      </c>
      <c r="C18">
        <v>108</v>
      </c>
      <c r="D18">
        <v>251</v>
      </c>
      <c r="E18">
        <v>277</v>
      </c>
      <c r="F18">
        <v>128</v>
      </c>
      <c r="G18">
        <v>336</v>
      </c>
      <c r="H18">
        <v>48</v>
      </c>
    </row>
    <row r="19" spans="1:8" x14ac:dyDescent="0.25">
      <c r="A19" t="s">
        <v>122</v>
      </c>
      <c r="B19">
        <v>1185</v>
      </c>
      <c r="C19">
        <v>98</v>
      </c>
      <c r="D19">
        <v>247</v>
      </c>
      <c r="E19">
        <v>282</v>
      </c>
      <c r="F19">
        <v>127</v>
      </c>
      <c r="G19">
        <v>387</v>
      </c>
      <c r="H19">
        <v>44</v>
      </c>
    </row>
    <row r="20" spans="1:8" x14ac:dyDescent="0.25">
      <c r="A20" t="s">
        <v>123</v>
      </c>
      <c r="B20">
        <v>1329</v>
      </c>
      <c r="C20">
        <v>103</v>
      </c>
      <c r="D20">
        <v>260</v>
      </c>
      <c r="E20">
        <v>340</v>
      </c>
      <c r="F20">
        <v>175</v>
      </c>
      <c r="G20">
        <v>396</v>
      </c>
      <c r="H20">
        <v>55</v>
      </c>
    </row>
    <row r="21" spans="1:8" x14ac:dyDescent="0.25">
      <c r="A21" t="s">
        <v>124</v>
      </c>
      <c r="B21">
        <v>1461</v>
      </c>
      <c r="C21">
        <v>129</v>
      </c>
      <c r="D21">
        <v>287</v>
      </c>
      <c r="E21">
        <v>330</v>
      </c>
      <c r="F21">
        <v>182</v>
      </c>
      <c r="G21">
        <v>471</v>
      </c>
      <c r="H21">
        <v>62</v>
      </c>
    </row>
    <row r="22" spans="1:8" x14ac:dyDescent="0.25">
      <c r="A22" t="s">
        <v>125</v>
      </c>
      <c r="B22">
        <v>1524</v>
      </c>
      <c r="C22">
        <v>142</v>
      </c>
      <c r="D22">
        <v>279</v>
      </c>
      <c r="E22">
        <v>360</v>
      </c>
      <c r="F22">
        <v>193</v>
      </c>
      <c r="G22">
        <v>485</v>
      </c>
      <c r="H22">
        <v>65</v>
      </c>
    </row>
    <row r="23" spans="1:8" x14ac:dyDescent="0.25">
      <c r="A23" t="s">
        <v>126</v>
      </c>
      <c r="B23">
        <v>1448</v>
      </c>
      <c r="C23">
        <v>151</v>
      </c>
      <c r="D23">
        <v>291</v>
      </c>
      <c r="E23">
        <v>348</v>
      </c>
      <c r="F23">
        <v>159</v>
      </c>
      <c r="G23">
        <v>445</v>
      </c>
      <c r="H23">
        <v>54</v>
      </c>
    </row>
    <row r="24" spans="1:8" x14ac:dyDescent="0.25">
      <c r="A24" t="s">
        <v>127</v>
      </c>
      <c r="B24">
        <v>1436</v>
      </c>
      <c r="C24">
        <v>133</v>
      </c>
      <c r="D24">
        <v>336</v>
      </c>
      <c r="E24">
        <v>318</v>
      </c>
      <c r="F24">
        <v>170</v>
      </c>
      <c r="G24">
        <v>431</v>
      </c>
      <c r="H24">
        <v>48</v>
      </c>
    </row>
    <row r="25" spans="1:8" x14ac:dyDescent="0.25">
      <c r="A25" t="s">
        <v>128</v>
      </c>
      <c r="B25">
        <v>1410</v>
      </c>
      <c r="C25">
        <v>144</v>
      </c>
      <c r="D25">
        <v>318</v>
      </c>
      <c r="E25">
        <v>297</v>
      </c>
      <c r="F25">
        <v>179</v>
      </c>
      <c r="G25">
        <v>432</v>
      </c>
      <c r="H25">
        <v>40</v>
      </c>
    </row>
    <row r="26" spans="1:8" x14ac:dyDescent="0.25">
      <c r="A26" t="s">
        <v>129</v>
      </c>
      <c r="B26">
        <v>1493</v>
      </c>
      <c r="C26">
        <v>131</v>
      </c>
      <c r="D26">
        <v>301</v>
      </c>
      <c r="E26">
        <v>340</v>
      </c>
      <c r="F26">
        <v>201</v>
      </c>
      <c r="G26">
        <v>477</v>
      </c>
      <c r="H26">
        <v>43</v>
      </c>
    </row>
    <row r="27" spans="1:8" x14ac:dyDescent="0.25">
      <c r="A27" t="s">
        <v>130</v>
      </c>
      <c r="B27">
        <v>1564</v>
      </c>
      <c r="C27">
        <v>126</v>
      </c>
      <c r="D27">
        <v>356</v>
      </c>
      <c r="E27">
        <v>297</v>
      </c>
      <c r="F27">
        <v>255</v>
      </c>
      <c r="G27">
        <v>487</v>
      </c>
      <c r="H27">
        <v>43</v>
      </c>
    </row>
    <row r="28" spans="1:8" x14ac:dyDescent="0.25">
      <c r="A28" t="s">
        <v>131</v>
      </c>
      <c r="B28">
        <v>1583</v>
      </c>
      <c r="C28">
        <v>131</v>
      </c>
      <c r="D28">
        <v>350</v>
      </c>
      <c r="E28">
        <v>309</v>
      </c>
      <c r="F28">
        <v>261</v>
      </c>
      <c r="G28">
        <v>474</v>
      </c>
      <c r="H28">
        <v>58</v>
      </c>
    </row>
    <row r="29" spans="1:8" x14ac:dyDescent="0.25">
      <c r="A29" t="s">
        <v>132</v>
      </c>
      <c r="B29">
        <v>1634</v>
      </c>
      <c r="C29">
        <v>122</v>
      </c>
      <c r="D29">
        <v>351</v>
      </c>
      <c r="E29">
        <v>303</v>
      </c>
      <c r="F29">
        <v>268</v>
      </c>
      <c r="G29">
        <v>552</v>
      </c>
      <c r="H29">
        <v>38</v>
      </c>
    </row>
    <row r="30" spans="1:8" ht="15.75" thickBot="1" x14ac:dyDescent="0.3">
      <c r="A30" s="57" t="s">
        <v>133</v>
      </c>
      <c r="B30" s="57">
        <v>1601</v>
      </c>
      <c r="C30" s="57">
        <v>122</v>
      </c>
      <c r="D30" s="57">
        <v>356</v>
      </c>
      <c r="E30" s="57">
        <v>319</v>
      </c>
      <c r="F30" s="57">
        <v>274</v>
      </c>
      <c r="G30" s="57">
        <v>471</v>
      </c>
      <c r="H30" s="57">
        <v>59</v>
      </c>
    </row>
    <row r="33" spans="1:1" x14ac:dyDescent="0.25">
      <c r="A33" s="20" t="s">
        <v>134</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D9B58-228C-4727-AD32-EE60345BAEFA}">
  <sheetPr codeName="Ark21"/>
  <dimension ref="A1:G33"/>
  <sheetViews>
    <sheetView zoomScale="82" zoomScaleNormal="82" workbookViewId="0">
      <selection activeCell="B37" sqref="B37"/>
    </sheetView>
  </sheetViews>
  <sheetFormatPr baseColWidth="10" defaultRowHeight="15" x14ac:dyDescent="0.25"/>
  <cols>
    <col min="6" max="6" width="13.5703125" customWidth="1"/>
  </cols>
  <sheetData>
    <row r="1" spans="1:7" s="274" customFormat="1" x14ac:dyDescent="0.25">
      <c r="A1" s="274" t="s">
        <v>223</v>
      </c>
      <c r="B1" s="274" t="s">
        <v>143</v>
      </c>
    </row>
    <row r="2" spans="1:7" x14ac:dyDescent="0.25">
      <c r="A2" t="s">
        <v>224</v>
      </c>
    </row>
    <row r="3" spans="1:7" ht="12" customHeight="1" x14ac:dyDescent="0.25"/>
    <row r="4" spans="1:7" hidden="1" x14ac:dyDescent="0.25"/>
    <row r="5" spans="1:7" ht="37.35" customHeight="1" x14ac:dyDescent="0.25">
      <c r="A5" s="46"/>
      <c r="B5" s="46" t="s">
        <v>144</v>
      </c>
      <c r="C5" s="46" t="s">
        <v>145</v>
      </c>
    </row>
    <row r="6" spans="1:7" x14ac:dyDescent="0.25">
      <c r="A6">
        <v>1996</v>
      </c>
      <c r="B6">
        <v>397</v>
      </c>
      <c r="C6">
        <v>205</v>
      </c>
    </row>
    <row r="7" spans="1:7" x14ac:dyDescent="0.25">
      <c r="A7">
        <v>1997</v>
      </c>
      <c r="B7">
        <v>429</v>
      </c>
      <c r="C7">
        <v>199</v>
      </c>
      <c r="F7" t="s">
        <v>210</v>
      </c>
      <c r="G7" s="25" t="s">
        <v>209</v>
      </c>
    </row>
    <row r="8" spans="1:7" x14ac:dyDescent="0.25">
      <c r="A8">
        <v>1998</v>
      </c>
      <c r="B8">
        <v>469</v>
      </c>
      <c r="C8">
        <v>216</v>
      </c>
    </row>
    <row r="9" spans="1:7" x14ac:dyDescent="0.25">
      <c r="A9">
        <v>1999</v>
      </c>
      <c r="B9">
        <v>431</v>
      </c>
      <c r="C9">
        <v>264</v>
      </c>
    </row>
    <row r="10" spans="1:7" x14ac:dyDescent="0.25">
      <c r="A10">
        <v>2000</v>
      </c>
      <c r="B10">
        <v>421</v>
      </c>
      <c r="C10">
        <v>226</v>
      </c>
    </row>
    <row r="11" spans="1:7" x14ac:dyDescent="0.25">
      <c r="A11">
        <v>2001</v>
      </c>
      <c r="B11">
        <v>452</v>
      </c>
      <c r="C11">
        <v>225</v>
      </c>
    </row>
    <row r="12" spans="1:7" x14ac:dyDescent="0.25">
      <c r="A12">
        <v>2002</v>
      </c>
      <c r="B12">
        <v>444</v>
      </c>
      <c r="C12">
        <v>295</v>
      </c>
    </row>
    <row r="13" spans="1:7" x14ac:dyDescent="0.25">
      <c r="A13">
        <v>2003</v>
      </c>
      <c r="B13">
        <v>443</v>
      </c>
      <c r="C13">
        <v>280</v>
      </c>
    </row>
    <row r="14" spans="1:7" x14ac:dyDescent="0.25">
      <c r="A14">
        <v>2004</v>
      </c>
      <c r="B14">
        <v>475</v>
      </c>
      <c r="C14">
        <v>307</v>
      </c>
    </row>
    <row r="15" spans="1:7" x14ac:dyDescent="0.25">
      <c r="A15">
        <v>2005</v>
      </c>
      <c r="B15">
        <v>512</v>
      </c>
      <c r="C15">
        <v>343</v>
      </c>
    </row>
    <row r="16" spans="1:7" x14ac:dyDescent="0.25">
      <c r="A16">
        <v>2006</v>
      </c>
      <c r="B16">
        <v>558</v>
      </c>
      <c r="C16">
        <v>347</v>
      </c>
    </row>
    <row r="17" spans="1:3" x14ac:dyDescent="0.25">
      <c r="A17">
        <v>2007</v>
      </c>
      <c r="B17">
        <v>571</v>
      </c>
      <c r="C17">
        <v>459</v>
      </c>
    </row>
    <row r="18" spans="1:3" x14ac:dyDescent="0.25">
      <c r="A18">
        <v>2008</v>
      </c>
      <c r="B18">
        <v>685</v>
      </c>
      <c r="C18">
        <v>560</v>
      </c>
    </row>
    <row r="19" spans="1:3" x14ac:dyDescent="0.25">
      <c r="A19">
        <v>2009</v>
      </c>
      <c r="B19">
        <v>630</v>
      </c>
      <c r="C19">
        <v>518</v>
      </c>
    </row>
    <row r="20" spans="1:3" x14ac:dyDescent="0.25">
      <c r="A20">
        <v>2010</v>
      </c>
      <c r="B20">
        <v>640</v>
      </c>
      <c r="C20">
        <v>545</v>
      </c>
    </row>
    <row r="21" spans="1:3" x14ac:dyDescent="0.25">
      <c r="A21">
        <v>2011</v>
      </c>
      <c r="B21">
        <v>719</v>
      </c>
      <c r="C21">
        <v>610</v>
      </c>
    </row>
    <row r="22" spans="1:3" x14ac:dyDescent="0.25">
      <c r="A22">
        <v>2012</v>
      </c>
      <c r="B22">
        <v>739</v>
      </c>
      <c r="C22">
        <v>722</v>
      </c>
    </row>
    <row r="23" spans="1:3" x14ac:dyDescent="0.25">
      <c r="A23">
        <v>2013</v>
      </c>
      <c r="B23">
        <v>804</v>
      </c>
      <c r="C23">
        <v>720</v>
      </c>
    </row>
    <row r="24" spans="1:3" x14ac:dyDescent="0.25">
      <c r="A24">
        <v>2014</v>
      </c>
      <c r="B24">
        <v>718</v>
      </c>
      <c r="C24">
        <v>730</v>
      </c>
    </row>
    <row r="25" spans="1:3" x14ac:dyDescent="0.25">
      <c r="A25">
        <v>2015</v>
      </c>
      <c r="B25">
        <v>680</v>
      </c>
      <c r="C25">
        <v>756</v>
      </c>
    </row>
    <row r="26" spans="1:3" x14ac:dyDescent="0.25">
      <c r="A26">
        <v>2016</v>
      </c>
      <c r="B26">
        <v>737</v>
      </c>
      <c r="C26">
        <v>673</v>
      </c>
    </row>
    <row r="27" spans="1:3" x14ac:dyDescent="0.25">
      <c r="A27">
        <v>2017</v>
      </c>
      <c r="B27">
        <v>743</v>
      </c>
      <c r="C27">
        <v>750</v>
      </c>
    </row>
    <row r="28" spans="1:3" x14ac:dyDescent="0.25">
      <c r="A28">
        <v>2018</v>
      </c>
      <c r="B28">
        <v>782</v>
      </c>
      <c r="C28">
        <v>782</v>
      </c>
    </row>
    <row r="29" spans="1:3" x14ac:dyDescent="0.25">
      <c r="A29">
        <v>2019</v>
      </c>
      <c r="B29">
        <v>793</v>
      </c>
      <c r="C29">
        <v>790</v>
      </c>
    </row>
    <row r="30" spans="1:3" x14ac:dyDescent="0.25">
      <c r="A30">
        <v>2020</v>
      </c>
      <c r="B30">
        <v>808</v>
      </c>
      <c r="C30">
        <v>826</v>
      </c>
    </row>
    <row r="31" spans="1:3" x14ac:dyDescent="0.25">
      <c r="A31" s="19">
        <v>2021</v>
      </c>
      <c r="B31" s="19">
        <v>781</v>
      </c>
      <c r="C31" s="19">
        <v>820</v>
      </c>
    </row>
    <row r="33" spans="1:1" x14ac:dyDescent="0.25">
      <c r="A33" s="20" t="s">
        <v>134</v>
      </c>
    </row>
  </sheetData>
  <hyperlinks>
    <hyperlink ref="G7" r:id="rId1" xr:uid="{F7A85934-EEB0-488B-8A2B-9906EF5CFE9D}"/>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257AE-6EE9-4E5C-BCF4-1E97D3830271}">
  <sheetPr codeName="Ark22"/>
  <dimension ref="A1:K34"/>
  <sheetViews>
    <sheetView zoomScale="82" zoomScaleNormal="82" workbookViewId="0">
      <selection activeCell="B37" sqref="B37"/>
    </sheetView>
  </sheetViews>
  <sheetFormatPr baseColWidth="10" defaultRowHeight="15" x14ac:dyDescent="0.25"/>
  <cols>
    <col min="1" max="1" width="16.140625" customWidth="1"/>
    <col min="10" max="10" width="14.85546875" customWidth="1"/>
  </cols>
  <sheetData>
    <row r="1" spans="1:11" s="274" customFormat="1" x14ac:dyDescent="0.25">
      <c r="A1" s="274" t="s">
        <v>225</v>
      </c>
      <c r="B1" s="274" t="s">
        <v>146</v>
      </c>
    </row>
    <row r="5" spans="1:11" s="24" customFormat="1" ht="90" x14ac:dyDescent="0.25">
      <c r="B5" s="24" t="s">
        <v>136</v>
      </c>
      <c r="C5" s="24" t="s">
        <v>137</v>
      </c>
      <c r="D5" s="24" t="s">
        <v>138</v>
      </c>
      <c r="E5" s="24" t="s">
        <v>139</v>
      </c>
      <c r="F5" s="24" t="s">
        <v>140</v>
      </c>
      <c r="G5" s="24" t="s">
        <v>141</v>
      </c>
      <c r="H5" s="24" t="s">
        <v>142</v>
      </c>
    </row>
    <row r="6" spans="1:11" x14ac:dyDescent="0.25">
      <c r="A6" t="s">
        <v>107</v>
      </c>
      <c r="B6" s="21">
        <v>0.34053156146179403</v>
      </c>
      <c r="C6" s="21">
        <v>0.51923076923076927</v>
      </c>
      <c r="D6" s="21">
        <v>0.31192660550458717</v>
      </c>
      <c r="E6" s="21">
        <v>0.32369942196531792</v>
      </c>
      <c r="F6" s="21">
        <v>0.24369747899159663</v>
      </c>
      <c r="G6" s="21">
        <v>0.35</v>
      </c>
      <c r="H6" s="21">
        <v>0.58620689655172409</v>
      </c>
      <c r="J6" t="s">
        <v>205</v>
      </c>
      <c r="K6" s="25" t="s">
        <v>211</v>
      </c>
    </row>
    <row r="7" spans="1:11" x14ac:dyDescent="0.25">
      <c r="A7" t="s">
        <v>109</v>
      </c>
      <c r="B7" s="21">
        <v>0.31687898089171973</v>
      </c>
      <c r="C7" s="21">
        <v>0.4576271186440678</v>
      </c>
      <c r="D7" s="21">
        <v>0.43518518518518517</v>
      </c>
      <c r="E7" s="21">
        <v>0.27956989247311825</v>
      </c>
      <c r="F7" s="21">
        <v>0.140625</v>
      </c>
      <c r="G7" s="21">
        <v>0.35652173913043478</v>
      </c>
      <c r="H7" s="21">
        <v>0.4375</v>
      </c>
    </row>
    <row r="8" spans="1:11" x14ac:dyDescent="0.25">
      <c r="A8" t="s">
        <v>110</v>
      </c>
      <c r="B8" s="21">
        <v>0.31532846715328466</v>
      </c>
      <c r="C8" s="21">
        <v>0.47435897435897434</v>
      </c>
      <c r="D8" s="21">
        <v>0.33333333333333331</v>
      </c>
      <c r="E8" s="21">
        <v>0.31188118811881188</v>
      </c>
      <c r="F8" s="21">
        <v>0.17692307692307693</v>
      </c>
      <c r="G8" s="21">
        <v>0.34782608695652173</v>
      </c>
      <c r="H8" s="21">
        <v>0.3235294117647059</v>
      </c>
    </row>
    <row r="9" spans="1:11" x14ac:dyDescent="0.25">
      <c r="A9" t="s">
        <v>111</v>
      </c>
      <c r="B9" s="21">
        <v>0.37985611510791367</v>
      </c>
      <c r="C9" s="21">
        <v>0.53448275862068961</v>
      </c>
      <c r="D9" s="21">
        <v>0.45833333333333331</v>
      </c>
      <c r="E9" s="21">
        <v>0.37222222222222223</v>
      </c>
      <c r="F9" s="21">
        <v>0.20661157024793389</v>
      </c>
      <c r="G9" s="21">
        <v>0.39344262295081966</v>
      </c>
      <c r="H9" s="21">
        <v>0.42424242424242425</v>
      </c>
    </row>
    <row r="10" spans="1:11" x14ac:dyDescent="0.25">
      <c r="A10" t="s">
        <v>112</v>
      </c>
      <c r="B10" s="21">
        <v>0.34930448222565685</v>
      </c>
      <c r="C10" s="21">
        <v>0.43283582089552236</v>
      </c>
      <c r="D10" s="21">
        <v>0.37606837606837606</v>
      </c>
      <c r="E10" s="21">
        <v>0.33707865168539325</v>
      </c>
      <c r="F10" s="21">
        <v>0.13709677419354838</v>
      </c>
      <c r="G10" s="21">
        <v>0.48888888888888887</v>
      </c>
      <c r="H10" s="21">
        <v>0.38461538461538464</v>
      </c>
    </row>
    <row r="11" spans="1:11" x14ac:dyDescent="0.25">
      <c r="A11" t="s">
        <v>113</v>
      </c>
      <c r="B11" s="21">
        <v>0.33234859675036926</v>
      </c>
      <c r="C11" s="21">
        <v>0.4358974358974359</v>
      </c>
      <c r="D11" s="21">
        <v>0.36936936936936937</v>
      </c>
      <c r="E11" s="21">
        <v>0.32065217391304346</v>
      </c>
      <c r="F11" s="21">
        <v>0.15044247787610621</v>
      </c>
      <c r="G11" s="21">
        <v>0.37748344370860926</v>
      </c>
      <c r="H11" s="21">
        <v>0.42499999999999999</v>
      </c>
    </row>
    <row r="12" spans="1:11" x14ac:dyDescent="0.25">
      <c r="A12" t="s">
        <v>114</v>
      </c>
      <c r="B12" s="21">
        <v>0.39918809201623817</v>
      </c>
      <c r="C12" s="21">
        <v>0.45348837209302323</v>
      </c>
      <c r="D12" s="21">
        <v>0.48484848484848486</v>
      </c>
      <c r="E12" s="21">
        <v>0.37704918032786883</v>
      </c>
      <c r="F12" s="21">
        <v>0.16296296296296298</v>
      </c>
      <c r="G12" s="21">
        <v>0.5</v>
      </c>
      <c r="H12" s="21">
        <v>0.48979591836734693</v>
      </c>
    </row>
    <row r="13" spans="1:11" x14ac:dyDescent="0.25">
      <c r="A13" t="s">
        <v>115</v>
      </c>
      <c r="B13" s="21">
        <v>0.38727524204702629</v>
      </c>
      <c r="C13" s="21">
        <v>0.39726027397260272</v>
      </c>
      <c r="D13" s="21">
        <v>0.41875000000000001</v>
      </c>
      <c r="E13" s="21">
        <v>0.35602094240837695</v>
      </c>
      <c r="F13" s="21">
        <v>0.19607843137254902</v>
      </c>
      <c r="G13" s="21">
        <v>0.48101265822784811</v>
      </c>
      <c r="H13" s="21">
        <v>0.51282051282051277</v>
      </c>
    </row>
    <row r="14" spans="1:11" x14ac:dyDescent="0.25">
      <c r="A14" t="s">
        <v>116</v>
      </c>
      <c r="B14" s="21">
        <v>0.39258312020460356</v>
      </c>
      <c r="C14" s="21">
        <v>0.3707865168539326</v>
      </c>
      <c r="D14" s="21">
        <v>0.48951048951048953</v>
      </c>
      <c r="E14" s="21">
        <v>0.34224598930481281</v>
      </c>
      <c r="F14" s="21">
        <v>0.23577235772357724</v>
      </c>
      <c r="G14" s="21">
        <v>0.41798941798941797</v>
      </c>
      <c r="H14" s="21">
        <v>0.62745098039215685</v>
      </c>
    </row>
    <row r="15" spans="1:11" x14ac:dyDescent="0.25">
      <c r="A15" t="s">
        <v>117</v>
      </c>
      <c r="B15" s="21">
        <v>0.40116959064327484</v>
      </c>
      <c r="C15" s="21">
        <v>0.48780487804878048</v>
      </c>
      <c r="D15" s="21">
        <v>0.48979591836734693</v>
      </c>
      <c r="E15" s="21">
        <v>0.30222222222222223</v>
      </c>
      <c r="F15" s="21">
        <v>0.17741935483870969</v>
      </c>
      <c r="G15" s="21">
        <v>0.48181818181818181</v>
      </c>
      <c r="H15" s="21">
        <v>0.61403508771929827</v>
      </c>
    </row>
    <row r="16" spans="1:11" x14ac:dyDescent="0.25">
      <c r="A16" t="s">
        <v>118</v>
      </c>
      <c r="B16" s="21">
        <v>0.38342541436464089</v>
      </c>
      <c r="C16" s="21">
        <v>0.45045045045045046</v>
      </c>
      <c r="D16" s="21">
        <v>0.41304347826086957</v>
      </c>
      <c r="E16" s="21">
        <v>0.30188679245283018</v>
      </c>
      <c r="F16" s="21">
        <v>0.13114754098360656</v>
      </c>
      <c r="G16" s="21">
        <v>0.51851851851851849</v>
      </c>
      <c r="H16" s="21">
        <v>0.48333333333333334</v>
      </c>
    </row>
    <row r="17" spans="1:8" x14ac:dyDescent="0.25">
      <c r="A17" t="s">
        <v>119</v>
      </c>
      <c r="B17" s="21">
        <v>0.44563106796116503</v>
      </c>
      <c r="C17" s="21">
        <v>0.52542372881355937</v>
      </c>
      <c r="D17" s="21">
        <v>0.52</v>
      </c>
      <c r="E17" s="21">
        <v>0.33085501858736061</v>
      </c>
      <c r="F17" s="21">
        <v>0.2032520325203252</v>
      </c>
      <c r="G17" s="21">
        <v>0.58943089430894313</v>
      </c>
      <c r="H17" s="21">
        <v>0.42857142857142855</v>
      </c>
    </row>
    <row r="18" spans="1:8" x14ac:dyDescent="0.25">
      <c r="A18" t="s">
        <v>120</v>
      </c>
      <c r="B18" s="21">
        <v>0.44979919678714858</v>
      </c>
      <c r="C18" s="21">
        <v>0.51145038167938928</v>
      </c>
      <c r="D18" s="21">
        <v>0.49819494584837543</v>
      </c>
      <c r="E18" s="21">
        <v>0.37201365187713309</v>
      </c>
      <c r="F18" s="21">
        <v>0.21276595744680851</v>
      </c>
      <c r="G18" s="21">
        <v>0.54599406528189909</v>
      </c>
      <c r="H18" s="21">
        <v>0.48484848484848486</v>
      </c>
    </row>
    <row r="19" spans="1:8" x14ac:dyDescent="0.25">
      <c r="A19" t="s">
        <v>121</v>
      </c>
      <c r="B19" s="21">
        <v>0.45121951219512196</v>
      </c>
      <c r="C19" s="21">
        <v>0.5</v>
      </c>
      <c r="D19" s="21">
        <v>0.4541832669322709</v>
      </c>
      <c r="E19" s="21">
        <v>0.38267148014440433</v>
      </c>
      <c r="F19" s="21">
        <v>0.3046875</v>
      </c>
      <c r="G19" s="21">
        <v>0.52976190476190477</v>
      </c>
      <c r="H19" s="21">
        <v>0.5625</v>
      </c>
    </row>
    <row r="20" spans="1:8" x14ac:dyDescent="0.25">
      <c r="A20" t="s">
        <v>122</v>
      </c>
      <c r="B20" s="21">
        <v>0.45991561181434598</v>
      </c>
      <c r="C20" s="21">
        <v>0.46938775510204084</v>
      </c>
      <c r="D20" s="21">
        <v>0.50607287449392713</v>
      </c>
      <c r="E20" s="21">
        <v>0.34042553191489361</v>
      </c>
      <c r="F20" s="21">
        <v>0.2125984251968504</v>
      </c>
      <c r="G20" s="21">
        <v>0.57881136950904388</v>
      </c>
      <c r="H20" s="21">
        <v>0.61363636363636365</v>
      </c>
    </row>
    <row r="21" spans="1:8" x14ac:dyDescent="0.25">
      <c r="A21" t="s">
        <v>123</v>
      </c>
      <c r="B21" s="21">
        <v>0.45899172310007524</v>
      </c>
      <c r="C21" s="21">
        <v>0.39805825242718446</v>
      </c>
      <c r="D21" s="21">
        <v>0.51923076923076927</v>
      </c>
      <c r="E21" s="21">
        <v>0.37941176470588234</v>
      </c>
      <c r="F21" s="21">
        <v>0.25142857142857145</v>
      </c>
      <c r="G21" s="21">
        <v>0.58333333333333337</v>
      </c>
      <c r="H21" s="21">
        <v>0.54545454545454541</v>
      </c>
    </row>
    <row r="22" spans="1:8" x14ac:dyDescent="0.25">
      <c r="A22" t="s">
        <v>124</v>
      </c>
      <c r="B22" s="21">
        <v>0.4941820670773443</v>
      </c>
      <c r="C22" s="21">
        <v>0.52713178294573648</v>
      </c>
      <c r="D22" s="21">
        <v>0.56097560975609762</v>
      </c>
      <c r="E22" s="21">
        <v>0.41818181818181815</v>
      </c>
      <c r="F22" s="21">
        <v>0.2032967032967033</v>
      </c>
      <c r="G22" s="21">
        <v>0.61571125265392779</v>
      </c>
      <c r="H22" s="21">
        <v>0.45161290322580644</v>
      </c>
    </row>
    <row r="23" spans="1:8" x14ac:dyDescent="0.25">
      <c r="A23" t="s">
        <v>125</v>
      </c>
      <c r="B23" s="21">
        <v>0.47244094488188976</v>
      </c>
      <c r="C23" s="21">
        <v>0.5140845070422535</v>
      </c>
      <c r="D23" s="21">
        <v>0.55913978494623651</v>
      </c>
      <c r="E23" s="21">
        <v>0.36666666666666664</v>
      </c>
      <c r="F23" s="21">
        <v>0.23316062176165803</v>
      </c>
      <c r="G23" s="21">
        <v>0.58350515463917529</v>
      </c>
      <c r="H23" s="21">
        <v>0.47692307692307695</v>
      </c>
    </row>
    <row r="24" spans="1:8" x14ac:dyDescent="0.25">
      <c r="A24" t="s">
        <v>126</v>
      </c>
      <c r="B24" s="21">
        <v>0.5041436464088398</v>
      </c>
      <c r="C24" s="21">
        <v>0.48344370860927155</v>
      </c>
      <c r="D24" s="21">
        <v>0.59450171821305842</v>
      </c>
      <c r="E24" s="21">
        <v>0.41666666666666669</v>
      </c>
      <c r="F24" s="21">
        <v>0.27044025157232704</v>
      </c>
      <c r="G24" s="21">
        <v>0.6</v>
      </c>
      <c r="H24" s="21">
        <v>0.53703703703703709</v>
      </c>
    </row>
    <row r="25" spans="1:8" x14ac:dyDescent="0.25">
      <c r="A25" t="s">
        <v>127</v>
      </c>
      <c r="B25" s="21">
        <v>0.52646239554317553</v>
      </c>
      <c r="C25" s="21">
        <v>0.53383458646616544</v>
      </c>
      <c r="D25" s="21">
        <v>0.6160714285714286</v>
      </c>
      <c r="E25" s="21">
        <v>0.37421383647798739</v>
      </c>
      <c r="F25" s="21">
        <v>0.28823529411764703</v>
      </c>
      <c r="G25" s="21">
        <v>0.64733178654292345</v>
      </c>
      <c r="H25" s="21">
        <v>0.64583333333333337</v>
      </c>
    </row>
    <row r="26" spans="1:8" x14ac:dyDescent="0.25">
      <c r="A26" t="s">
        <v>128</v>
      </c>
      <c r="B26" s="21">
        <v>0.47730496453900711</v>
      </c>
      <c r="C26" s="21">
        <v>0.58333333333333337</v>
      </c>
      <c r="D26" s="21">
        <v>0.5220125786163522</v>
      </c>
      <c r="E26" s="21">
        <v>0.37037037037037035</v>
      </c>
      <c r="F26" s="21">
        <v>0.19553072625698323</v>
      </c>
      <c r="G26" s="21">
        <v>0.59027777777777779</v>
      </c>
      <c r="H26" s="21">
        <v>0.57499999999999996</v>
      </c>
    </row>
    <row r="27" spans="1:8" x14ac:dyDescent="0.25">
      <c r="A27" t="s">
        <v>129</v>
      </c>
      <c r="B27" s="21">
        <v>0.50234427327528464</v>
      </c>
      <c r="C27" s="21">
        <v>0.48854961832061067</v>
      </c>
      <c r="D27" s="21">
        <v>0.59468438538205981</v>
      </c>
      <c r="E27" s="21">
        <v>0.39411764705882352</v>
      </c>
      <c r="F27" s="21">
        <v>0.29353233830845771</v>
      </c>
      <c r="G27" s="21">
        <v>0.61006289308176098</v>
      </c>
      <c r="H27" s="21">
        <v>0.53488372093023251</v>
      </c>
    </row>
    <row r="28" spans="1:8" x14ac:dyDescent="0.25">
      <c r="A28" t="s">
        <v>130</v>
      </c>
      <c r="B28" s="21">
        <v>0.5</v>
      </c>
      <c r="C28" s="21">
        <v>0.60317460317460314</v>
      </c>
      <c r="D28" s="21">
        <v>0.5730337078651685</v>
      </c>
      <c r="E28" s="21">
        <v>0.39057239057239057</v>
      </c>
      <c r="F28" s="21">
        <v>0.25490196078431371</v>
      </c>
      <c r="G28" s="21">
        <v>0.61806981519507187</v>
      </c>
      <c r="H28" s="21">
        <v>0.46511627906976744</v>
      </c>
    </row>
    <row r="29" spans="1:8" x14ac:dyDescent="0.25">
      <c r="A29" t="s">
        <v>131</v>
      </c>
      <c r="B29" s="21">
        <v>0.4990524320909665</v>
      </c>
      <c r="C29" s="21">
        <v>0.5572519083969466</v>
      </c>
      <c r="D29" s="21">
        <v>0.56857142857142862</v>
      </c>
      <c r="E29" s="21">
        <v>0.39805825242718446</v>
      </c>
      <c r="F29" s="21">
        <v>0.26053639846743293</v>
      </c>
      <c r="G29" s="21">
        <v>0.63502109704641352</v>
      </c>
      <c r="H29" s="21">
        <v>0.44827586206896552</v>
      </c>
    </row>
    <row r="30" spans="1:8" x14ac:dyDescent="0.25">
      <c r="A30" t="s">
        <v>132</v>
      </c>
      <c r="B30" s="21">
        <v>0.50550795593635256</v>
      </c>
      <c r="C30" s="21">
        <v>0.54098360655737709</v>
      </c>
      <c r="D30" s="21">
        <v>0.61823361823361822</v>
      </c>
      <c r="E30" s="21">
        <v>0.38613861386138615</v>
      </c>
      <c r="F30" s="21">
        <v>0.28358208955223879</v>
      </c>
      <c r="G30" s="21">
        <v>0.60326086956521741</v>
      </c>
      <c r="H30" s="21">
        <v>0.44736842105263158</v>
      </c>
    </row>
    <row r="31" spans="1:8" x14ac:dyDescent="0.25">
      <c r="A31" t="s">
        <v>133</v>
      </c>
      <c r="B31" s="21">
        <v>0.51217988757026855</v>
      </c>
      <c r="C31" s="21">
        <v>0.53278688524590168</v>
      </c>
      <c r="D31" s="21">
        <v>0.5758426966292135</v>
      </c>
      <c r="E31" s="21">
        <v>0.39498432601880878</v>
      </c>
      <c r="F31" s="21">
        <v>0.29197080291970801</v>
      </c>
      <c r="G31" s="21">
        <v>0.65817409766454349</v>
      </c>
      <c r="H31" s="21">
        <v>0.57627118644067798</v>
      </c>
    </row>
    <row r="34" spans="1:1" x14ac:dyDescent="0.25">
      <c r="A34" s="20" t="s">
        <v>134</v>
      </c>
    </row>
  </sheetData>
  <hyperlinks>
    <hyperlink ref="K6" r:id="rId1" xr:uid="{CD16E62F-6159-47A0-B8E6-B040EEC427D4}"/>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EB45-5D32-4AA5-A242-FC3804E34D79}">
  <sheetPr codeName="Ark4"/>
  <dimension ref="A1:I10"/>
  <sheetViews>
    <sheetView zoomScale="82" zoomScaleNormal="82" workbookViewId="0">
      <selection activeCell="A3" sqref="A3:I7"/>
    </sheetView>
  </sheetViews>
  <sheetFormatPr baseColWidth="10" defaultRowHeight="15" x14ac:dyDescent="0.25"/>
  <cols>
    <col min="2" max="9" width="12.7109375" customWidth="1"/>
  </cols>
  <sheetData>
    <row r="1" spans="1:9" x14ac:dyDescent="0.25">
      <c r="A1" s="193" t="s">
        <v>30</v>
      </c>
    </row>
    <row r="3" spans="1:9" ht="35.450000000000003" customHeight="1" x14ac:dyDescent="0.25">
      <c r="A3" s="24"/>
      <c r="B3" s="338" t="s">
        <v>5</v>
      </c>
      <c r="C3" s="338"/>
      <c r="D3" s="338" t="s">
        <v>6</v>
      </c>
      <c r="E3" s="338"/>
      <c r="F3" s="338" t="s">
        <v>220</v>
      </c>
      <c r="G3" s="338"/>
      <c r="H3" s="338" t="s">
        <v>8</v>
      </c>
      <c r="I3" s="338"/>
    </row>
    <row r="4" spans="1:9" ht="30" x14ac:dyDescent="0.25">
      <c r="A4" s="24"/>
      <c r="B4" s="24" t="s">
        <v>42</v>
      </c>
      <c r="C4" s="24" t="s">
        <v>46</v>
      </c>
      <c r="D4" s="24" t="s">
        <v>42</v>
      </c>
      <c r="E4" s="24" t="s">
        <v>46</v>
      </c>
      <c r="F4" s="24" t="s">
        <v>42</v>
      </c>
      <c r="G4" s="24" t="s">
        <v>46</v>
      </c>
      <c r="H4" s="24" t="s">
        <v>42</v>
      </c>
      <c r="I4" s="24" t="s">
        <v>46</v>
      </c>
    </row>
    <row r="5" spans="1:9" x14ac:dyDescent="0.25">
      <c r="A5">
        <v>2019</v>
      </c>
      <c r="B5" s="9">
        <v>38848</v>
      </c>
      <c r="C5" s="9">
        <v>22178</v>
      </c>
      <c r="D5" s="9">
        <v>13061</v>
      </c>
      <c r="E5" s="9">
        <v>9587</v>
      </c>
      <c r="F5" s="9">
        <v>37955</v>
      </c>
      <c r="G5" s="9">
        <v>16957</v>
      </c>
      <c r="H5" s="9">
        <v>89864</v>
      </c>
      <c r="I5" s="9">
        <v>48722</v>
      </c>
    </row>
    <row r="6" spans="1:9" x14ac:dyDescent="0.25">
      <c r="A6">
        <v>2020</v>
      </c>
      <c r="B6" s="9">
        <v>38604</v>
      </c>
      <c r="C6" s="9">
        <v>23090</v>
      </c>
      <c r="D6" s="9">
        <v>13576</v>
      </c>
      <c r="E6" s="9">
        <v>9731</v>
      </c>
      <c r="F6" s="9">
        <v>38021</v>
      </c>
      <c r="G6" s="9">
        <v>16126</v>
      </c>
      <c r="H6" s="9">
        <v>90201</v>
      </c>
      <c r="I6" s="9">
        <v>48947</v>
      </c>
    </row>
    <row r="7" spans="1:9" x14ac:dyDescent="0.25">
      <c r="A7" s="46" t="s">
        <v>221</v>
      </c>
      <c r="B7" s="143">
        <f>B6-B5</f>
        <v>-244</v>
      </c>
      <c r="C7" s="143">
        <f t="shared" ref="C7:I7" si="0">C6-C5</f>
        <v>912</v>
      </c>
      <c r="D7" s="143">
        <f t="shared" si="0"/>
        <v>515</v>
      </c>
      <c r="E7" s="143">
        <f t="shared" si="0"/>
        <v>144</v>
      </c>
      <c r="F7" s="143">
        <f t="shared" si="0"/>
        <v>66</v>
      </c>
      <c r="G7" s="143">
        <f t="shared" si="0"/>
        <v>-831</v>
      </c>
      <c r="H7" s="143">
        <f t="shared" si="0"/>
        <v>337</v>
      </c>
      <c r="I7" s="143">
        <f t="shared" si="0"/>
        <v>225</v>
      </c>
    </row>
    <row r="9" spans="1:9" x14ac:dyDescent="0.25">
      <c r="A9" s="12" t="s">
        <v>19</v>
      </c>
    </row>
    <row r="10" spans="1:9" x14ac:dyDescent="0.25">
      <c r="A10" s="13" t="s">
        <v>20</v>
      </c>
    </row>
  </sheetData>
  <mergeCells count="4">
    <mergeCell ref="B3:C3"/>
    <mergeCell ref="D3:E3"/>
    <mergeCell ref="F3:G3"/>
    <mergeCell ref="H3:I3"/>
  </mergeCells>
  <hyperlinks>
    <hyperlink ref="A10" location="Innhold!A1" display="Innhold" xr:uid="{E038FAC0-8805-4247-8033-429CCA90C1E7}"/>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F3CCB-5F99-4456-8C8E-BCDADF1C3316}">
  <sheetPr codeName="Ark23"/>
  <dimension ref="A1:H17"/>
  <sheetViews>
    <sheetView zoomScale="82" zoomScaleNormal="82" workbookViewId="0">
      <selection activeCell="B37" sqref="B37"/>
    </sheetView>
  </sheetViews>
  <sheetFormatPr baseColWidth="10" defaultColWidth="11.5703125" defaultRowHeight="15.75" x14ac:dyDescent="0.25"/>
  <cols>
    <col min="1" max="1" width="16.140625" style="26" customWidth="1"/>
    <col min="2" max="16384" width="11.5703125" style="26"/>
  </cols>
  <sheetData>
    <row r="1" spans="1:8" s="273" customFormat="1" x14ac:dyDescent="0.25">
      <c r="A1" s="273" t="s">
        <v>226</v>
      </c>
      <c r="B1" s="273" t="s">
        <v>147</v>
      </c>
    </row>
    <row r="6" spans="1:8" ht="94.5" x14ac:dyDescent="0.25">
      <c r="A6" s="47"/>
      <c r="B6" s="48" t="s">
        <v>136</v>
      </c>
      <c r="C6" s="48" t="s">
        <v>137</v>
      </c>
      <c r="D6" s="48" t="s">
        <v>138</v>
      </c>
      <c r="E6" s="48" t="s">
        <v>139</v>
      </c>
      <c r="F6" s="48" t="s">
        <v>140</v>
      </c>
      <c r="G6" s="48" t="s">
        <v>141</v>
      </c>
      <c r="H6" s="48" t="s">
        <v>142</v>
      </c>
    </row>
    <row r="7" spans="1:8" x14ac:dyDescent="0.25">
      <c r="A7" s="26" t="s">
        <v>148</v>
      </c>
      <c r="B7" s="49">
        <v>37.4</v>
      </c>
      <c r="C7" s="49">
        <v>43.2</v>
      </c>
      <c r="D7" s="49">
        <v>41.1</v>
      </c>
      <c r="E7" s="49">
        <v>34.1</v>
      </c>
      <c r="F7" s="49">
        <v>32.6</v>
      </c>
      <c r="G7" s="49">
        <v>40.9</v>
      </c>
      <c r="H7" s="49">
        <v>36.299999999999997</v>
      </c>
    </row>
    <row r="8" spans="1:8" x14ac:dyDescent="0.25">
      <c r="A8" s="26" t="s">
        <v>149</v>
      </c>
      <c r="B8" s="49">
        <v>37.700000000000003</v>
      </c>
      <c r="C8" s="49">
        <v>42.4</v>
      </c>
      <c r="D8" s="49">
        <v>40.700000000000003</v>
      </c>
      <c r="E8" s="49">
        <v>33.5</v>
      </c>
      <c r="F8" s="49">
        <v>33.299999999999997</v>
      </c>
      <c r="G8" s="49">
        <v>41.1</v>
      </c>
      <c r="H8" s="49">
        <v>37.1</v>
      </c>
    </row>
    <row r="9" spans="1:8" x14ac:dyDescent="0.25">
      <c r="A9" s="26" t="s">
        <v>150</v>
      </c>
      <c r="B9" s="49">
        <v>37.799999999999997</v>
      </c>
      <c r="C9" s="49">
        <v>41.9</v>
      </c>
      <c r="D9" s="49">
        <v>40.700000000000003</v>
      </c>
      <c r="E9" s="49">
        <v>33.9</v>
      </c>
      <c r="F9" s="49">
        <v>33</v>
      </c>
      <c r="G9" s="49">
        <v>40.9</v>
      </c>
      <c r="H9" s="49">
        <v>36.1</v>
      </c>
    </row>
    <row r="10" spans="1:8" x14ac:dyDescent="0.25">
      <c r="A10" s="26" t="s">
        <v>151</v>
      </c>
      <c r="B10" s="49">
        <v>38.200000000000003</v>
      </c>
      <c r="C10" s="49">
        <v>41.4</v>
      </c>
      <c r="D10" s="49">
        <v>41.6</v>
      </c>
      <c r="E10" s="49">
        <v>34.1</v>
      </c>
      <c r="F10" s="49">
        <v>34.1</v>
      </c>
      <c r="G10" s="49">
        <v>40</v>
      </c>
      <c r="H10" s="49">
        <v>37.5</v>
      </c>
    </row>
    <row r="11" spans="1:8" x14ac:dyDescent="0.25">
      <c r="A11" s="26" t="s">
        <v>152</v>
      </c>
      <c r="B11" s="49">
        <v>37.700000000000003</v>
      </c>
      <c r="C11" s="49">
        <v>40</v>
      </c>
      <c r="D11" s="49">
        <v>40.299999999999997</v>
      </c>
      <c r="E11" s="49">
        <v>33.299999999999997</v>
      </c>
      <c r="F11" s="49">
        <v>33.299999999999997</v>
      </c>
      <c r="G11" s="49">
        <v>40.5</v>
      </c>
      <c r="H11" s="49">
        <v>36.799999999999997</v>
      </c>
    </row>
    <row r="12" spans="1:8" x14ac:dyDescent="0.25">
      <c r="A12" s="26" t="s">
        <v>153</v>
      </c>
      <c r="B12" s="49">
        <v>37.700000000000003</v>
      </c>
      <c r="C12" s="49">
        <v>40.4</v>
      </c>
      <c r="D12" s="49">
        <v>40.1</v>
      </c>
      <c r="E12" s="49">
        <v>33.5</v>
      </c>
      <c r="F12" s="49">
        <v>33.4</v>
      </c>
      <c r="G12" s="49">
        <v>40.200000000000003</v>
      </c>
      <c r="H12" s="49">
        <v>36.9</v>
      </c>
    </row>
    <row r="13" spans="1:8" x14ac:dyDescent="0.25">
      <c r="A13" s="26" t="s">
        <v>154</v>
      </c>
      <c r="B13" s="49">
        <v>37.700000000000003</v>
      </c>
      <c r="C13" s="49">
        <v>40.200000000000003</v>
      </c>
      <c r="D13" s="49">
        <v>39.9</v>
      </c>
      <c r="E13" s="49">
        <v>33.5</v>
      </c>
      <c r="F13" s="49">
        <v>32.9</v>
      </c>
      <c r="G13" s="49">
        <v>40.5</v>
      </c>
      <c r="H13" s="49">
        <v>36.200000000000003</v>
      </c>
    </row>
    <row r="14" spans="1:8" x14ac:dyDescent="0.25">
      <c r="A14" s="50" t="s">
        <v>155</v>
      </c>
      <c r="B14" s="51">
        <v>37.4</v>
      </c>
      <c r="C14" s="51">
        <v>40</v>
      </c>
      <c r="D14" s="51">
        <v>39.799999999999997</v>
      </c>
      <c r="E14" s="51">
        <v>32.9</v>
      </c>
      <c r="F14" s="51">
        <v>33.5</v>
      </c>
      <c r="G14" s="51">
        <v>40.200000000000003</v>
      </c>
      <c r="H14" s="51">
        <v>36.5</v>
      </c>
    </row>
    <row r="17" spans="1:1" x14ac:dyDescent="0.25">
      <c r="A17" s="30" t="s">
        <v>134</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EEDB-DEB4-4D39-A2F6-A884D6C29F6E}">
  <sheetPr codeName="Ark24"/>
  <dimension ref="A1:K32"/>
  <sheetViews>
    <sheetView zoomScale="82" zoomScaleNormal="82" workbookViewId="0">
      <selection activeCell="K5" sqref="K5"/>
    </sheetView>
  </sheetViews>
  <sheetFormatPr baseColWidth="10" defaultColWidth="11.5703125" defaultRowHeight="15.75" x14ac:dyDescent="0.25"/>
  <cols>
    <col min="1" max="1" width="16.140625" style="26" customWidth="1"/>
    <col min="2" max="9" width="11.5703125" style="26"/>
    <col min="10" max="10" width="13.5703125" style="26" customWidth="1"/>
    <col min="11" max="16384" width="11.5703125" style="26"/>
  </cols>
  <sheetData>
    <row r="1" spans="1:11" s="27" customFormat="1" x14ac:dyDescent="0.25">
      <c r="A1" s="27" t="s">
        <v>227</v>
      </c>
      <c r="B1" s="52" t="s">
        <v>156</v>
      </c>
    </row>
    <row r="3" spans="1:11" s="54" customFormat="1" ht="94.5" x14ac:dyDescent="0.25">
      <c r="A3" s="48" t="s">
        <v>157</v>
      </c>
      <c r="B3" s="56" t="s">
        <v>136</v>
      </c>
      <c r="C3" s="56" t="s">
        <v>137</v>
      </c>
      <c r="D3" s="56" t="s">
        <v>138</v>
      </c>
      <c r="E3" s="56" t="s">
        <v>139</v>
      </c>
      <c r="F3" s="56" t="s">
        <v>140</v>
      </c>
      <c r="G3" s="56" t="s">
        <v>141</v>
      </c>
      <c r="H3" s="56" t="s">
        <v>142</v>
      </c>
    </row>
    <row r="4" spans="1:11" x14ac:dyDescent="0.25">
      <c r="A4" s="26" t="s">
        <v>107</v>
      </c>
      <c r="B4" s="53">
        <v>0.13621262458471761</v>
      </c>
      <c r="C4" s="53">
        <v>0.13461538461538461</v>
      </c>
      <c r="D4" s="53">
        <v>0.10091743119266056</v>
      </c>
      <c r="E4" s="53">
        <v>0.18497109826589594</v>
      </c>
      <c r="F4" s="53">
        <v>0.14285714285714285</v>
      </c>
      <c r="G4" s="53">
        <v>8.3333333333333329E-2</v>
      </c>
      <c r="H4" s="53">
        <v>0.17241379310344829</v>
      </c>
    </row>
    <row r="5" spans="1:11" x14ac:dyDescent="0.25">
      <c r="A5" s="26" t="s">
        <v>109</v>
      </c>
      <c r="B5" s="53">
        <v>0.1178343949044586</v>
      </c>
      <c r="C5" s="53">
        <v>0.10169491525423729</v>
      </c>
      <c r="D5" s="53">
        <v>8.3333333333333329E-2</v>
      </c>
      <c r="E5" s="53">
        <v>0.15053763440860216</v>
      </c>
      <c r="F5" s="53">
        <v>0.109375</v>
      </c>
      <c r="G5" s="53">
        <v>0.11304347826086956</v>
      </c>
      <c r="H5" s="53">
        <v>0.125</v>
      </c>
      <c r="J5" s="26" t="s">
        <v>207</v>
      </c>
      <c r="K5" s="25" t="s">
        <v>212</v>
      </c>
    </row>
    <row r="6" spans="1:11" x14ac:dyDescent="0.25">
      <c r="A6" s="26" t="s">
        <v>110</v>
      </c>
      <c r="B6" s="53">
        <v>0.13138686131386862</v>
      </c>
      <c r="C6" s="53">
        <v>0.15384615384615385</v>
      </c>
      <c r="D6" s="53">
        <v>8.7301587301587297E-2</v>
      </c>
      <c r="E6" s="53">
        <v>0.14851485148514851</v>
      </c>
      <c r="F6" s="53">
        <v>0.15384615384615385</v>
      </c>
      <c r="G6" s="53">
        <v>0.10434782608695652</v>
      </c>
      <c r="H6" s="53">
        <v>0.14705882352941177</v>
      </c>
    </row>
    <row r="7" spans="1:11" x14ac:dyDescent="0.25">
      <c r="A7" s="26" t="s">
        <v>111</v>
      </c>
      <c r="B7" s="53">
        <v>0.10071942446043165</v>
      </c>
      <c r="C7" s="53">
        <v>0.1206896551724138</v>
      </c>
      <c r="D7" s="53">
        <v>3.3333333333333333E-2</v>
      </c>
      <c r="E7" s="53">
        <v>8.8888888888888892E-2</v>
      </c>
      <c r="F7" s="53">
        <v>0.15702479338842976</v>
      </c>
      <c r="G7" s="53">
        <v>0.10928961748633879</v>
      </c>
      <c r="H7" s="53">
        <v>0.12121212121212122</v>
      </c>
    </row>
    <row r="8" spans="1:11" x14ac:dyDescent="0.25">
      <c r="A8" s="26" t="s">
        <v>112</v>
      </c>
      <c r="B8" s="53">
        <v>0.12519319938176199</v>
      </c>
      <c r="C8" s="53">
        <v>0.14925373134328357</v>
      </c>
      <c r="D8" s="53">
        <v>3.4188034188034191E-2</v>
      </c>
      <c r="E8" s="53">
        <v>0.15730337078651685</v>
      </c>
      <c r="F8" s="53">
        <v>9.6774193548387094E-2</v>
      </c>
      <c r="G8" s="53">
        <v>0.15555555555555556</v>
      </c>
      <c r="H8" s="53">
        <v>0.23076923076923078</v>
      </c>
    </row>
    <row r="9" spans="1:11" x14ac:dyDescent="0.25">
      <c r="A9" s="26" t="s">
        <v>113</v>
      </c>
      <c r="B9" s="53">
        <v>0.19054652880354506</v>
      </c>
      <c r="C9" s="53">
        <v>0.16666666666666666</v>
      </c>
      <c r="D9" s="53">
        <v>0.11711711711711711</v>
      </c>
      <c r="E9" s="53">
        <v>0.19565217391304349</v>
      </c>
      <c r="F9" s="53">
        <v>0.24778761061946902</v>
      </c>
      <c r="G9" s="53">
        <v>0.17880794701986755</v>
      </c>
      <c r="H9" s="53">
        <v>0.3</v>
      </c>
    </row>
    <row r="10" spans="1:11" x14ac:dyDescent="0.25">
      <c r="A10" s="26" t="s">
        <v>114</v>
      </c>
      <c r="B10" s="53">
        <v>0.15020297699594046</v>
      </c>
      <c r="C10" s="53">
        <v>0.10465116279069768</v>
      </c>
      <c r="D10" s="53">
        <v>8.3333333333333329E-2</v>
      </c>
      <c r="E10" s="53">
        <v>0.18032786885245902</v>
      </c>
      <c r="F10" s="53">
        <v>0.21481481481481482</v>
      </c>
      <c r="G10" s="53">
        <v>0.11688311688311688</v>
      </c>
      <c r="H10" s="53">
        <v>0.22448979591836735</v>
      </c>
    </row>
    <row r="11" spans="1:11" x14ac:dyDescent="0.25">
      <c r="A11" s="26" t="s">
        <v>115</v>
      </c>
      <c r="B11" s="53">
        <v>0.20193637621023514</v>
      </c>
      <c r="C11" s="53">
        <v>0.1095890410958904</v>
      </c>
      <c r="D11" s="53">
        <v>0.15625</v>
      </c>
      <c r="E11" s="53">
        <v>0.18848167539267016</v>
      </c>
      <c r="F11" s="53">
        <v>0.3235294117647059</v>
      </c>
      <c r="G11" s="53">
        <v>0.21518987341772153</v>
      </c>
      <c r="H11" s="53">
        <v>0.25641025641025639</v>
      </c>
    </row>
    <row r="12" spans="1:11" x14ac:dyDescent="0.25">
      <c r="A12" s="26" t="s">
        <v>116</v>
      </c>
      <c r="B12" s="53">
        <v>0.1867007672634271</v>
      </c>
      <c r="C12" s="53">
        <v>7.8651685393258425E-2</v>
      </c>
      <c r="D12" s="53">
        <v>0.13986013986013987</v>
      </c>
      <c r="E12" s="53">
        <v>0.17647058823529413</v>
      </c>
      <c r="F12" s="53">
        <v>0.23577235772357724</v>
      </c>
      <c r="G12" s="53">
        <v>0.23809523809523808</v>
      </c>
      <c r="H12" s="53">
        <v>0.23529411764705882</v>
      </c>
    </row>
    <row r="13" spans="1:11" x14ac:dyDescent="0.25">
      <c r="A13" s="26" t="s">
        <v>117</v>
      </c>
      <c r="B13" s="53">
        <v>0.21052631578947367</v>
      </c>
      <c r="C13" s="53">
        <v>6.097560975609756E-2</v>
      </c>
      <c r="D13" s="53">
        <v>0.14965986394557823</v>
      </c>
      <c r="E13" s="53">
        <v>0.24888888888888888</v>
      </c>
      <c r="F13" s="53">
        <v>0.21774193548387097</v>
      </c>
      <c r="G13" s="53">
        <v>0.27272727272727271</v>
      </c>
      <c r="H13" s="53">
        <v>0.17543859649122806</v>
      </c>
    </row>
    <row r="14" spans="1:11" x14ac:dyDescent="0.25">
      <c r="A14" s="26" t="s">
        <v>118</v>
      </c>
      <c r="B14" s="53">
        <v>0.23977900552486187</v>
      </c>
      <c r="C14" s="53">
        <v>0.14414414414414414</v>
      </c>
      <c r="D14" s="53">
        <v>0.15760869565217392</v>
      </c>
      <c r="E14" s="53">
        <v>0.26415094339622641</v>
      </c>
      <c r="F14" s="53">
        <v>0.36065573770491804</v>
      </c>
      <c r="G14" s="53">
        <v>0.22685185185185186</v>
      </c>
      <c r="H14" s="53">
        <v>0.38333333333333336</v>
      </c>
    </row>
    <row r="15" spans="1:11" x14ac:dyDescent="0.25">
      <c r="A15" s="26" t="s">
        <v>119</v>
      </c>
      <c r="B15" s="53">
        <v>0.23398058252427184</v>
      </c>
      <c r="C15" s="53">
        <v>0.15254237288135594</v>
      </c>
      <c r="D15" s="53">
        <v>0.13777777777777778</v>
      </c>
      <c r="E15" s="53">
        <v>0.2899628252788104</v>
      </c>
      <c r="F15" s="53">
        <v>0.32520325203252032</v>
      </c>
      <c r="G15" s="53">
        <v>0.21951219512195122</v>
      </c>
      <c r="H15" s="53">
        <v>0.40816326530612246</v>
      </c>
    </row>
    <row r="16" spans="1:11" x14ac:dyDescent="0.25">
      <c r="A16" s="26" t="s">
        <v>120</v>
      </c>
      <c r="B16" s="53">
        <v>0.24738955823293174</v>
      </c>
      <c r="C16" s="53">
        <v>0.18320610687022901</v>
      </c>
      <c r="D16" s="53">
        <v>0.16606498194945848</v>
      </c>
      <c r="E16" s="53">
        <v>0.31058020477815701</v>
      </c>
      <c r="F16" s="53">
        <v>0.3546099290780142</v>
      </c>
      <c r="G16" s="53">
        <v>0.24332344213649851</v>
      </c>
      <c r="H16" s="53">
        <v>0.22727272727272727</v>
      </c>
    </row>
    <row r="17" spans="1:8" x14ac:dyDescent="0.25">
      <c r="A17" s="26" t="s">
        <v>121</v>
      </c>
      <c r="B17" s="53">
        <v>0.25871080139372821</v>
      </c>
      <c r="C17" s="53">
        <v>0.19444444444444445</v>
      </c>
      <c r="D17" s="53">
        <v>0.15936254980079681</v>
      </c>
      <c r="E17" s="53">
        <v>0.36823104693140796</v>
      </c>
      <c r="F17" s="53">
        <v>0.3984375</v>
      </c>
      <c r="G17" s="53">
        <v>0.20833333333333334</v>
      </c>
      <c r="H17" s="53">
        <v>0.27083333333333331</v>
      </c>
    </row>
    <row r="18" spans="1:8" x14ac:dyDescent="0.25">
      <c r="A18" s="26" t="s">
        <v>122</v>
      </c>
      <c r="B18" s="53">
        <v>0.27510548523206751</v>
      </c>
      <c r="C18" s="53">
        <v>0.15306122448979592</v>
      </c>
      <c r="D18" s="53">
        <v>0.19433198380566802</v>
      </c>
      <c r="E18" s="53">
        <v>0.3546099290780142</v>
      </c>
      <c r="F18" s="53">
        <v>0.42519685039370081</v>
      </c>
      <c r="G18" s="53">
        <v>0.23772609819121446</v>
      </c>
      <c r="H18" s="53">
        <v>0.38636363636363635</v>
      </c>
    </row>
    <row r="19" spans="1:8" x14ac:dyDescent="0.25">
      <c r="A19" s="26" t="s">
        <v>123</v>
      </c>
      <c r="B19" s="53">
        <v>0.33032355154251319</v>
      </c>
      <c r="C19" s="53">
        <v>0.22330097087378642</v>
      </c>
      <c r="D19" s="53">
        <v>0.18076923076923077</v>
      </c>
      <c r="E19" s="53">
        <v>0.47058823529411764</v>
      </c>
      <c r="F19" s="53">
        <v>0.63428571428571423</v>
      </c>
      <c r="G19" s="53">
        <v>0.18939393939393939</v>
      </c>
      <c r="H19" s="53">
        <v>0.41818181818181815</v>
      </c>
    </row>
    <row r="20" spans="1:8" x14ac:dyDescent="0.25">
      <c r="A20" s="26" t="s">
        <v>124</v>
      </c>
      <c r="B20" s="53">
        <v>0.34702258726899382</v>
      </c>
      <c r="C20" s="53">
        <v>0.24031007751937986</v>
      </c>
      <c r="D20" s="53">
        <v>0.20209059233449478</v>
      </c>
      <c r="E20" s="53">
        <v>0.49696969696969695</v>
      </c>
      <c r="F20" s="53">
        <v>0.67032967032967028</v>
      </c>
      <c r="G20" s="53">
        <v>0.20594479830148621</v>
      </c>
      <c r="H20" s="53">
        <v>0.56451612903225812</v>
      </c>
    </row>
    <row r="21" spans="1:8" x14ac:dyDescent="0.25">
      <c r="A21" s="26" t="s">
        <v>125</v>
      </c>
      <c r="B21" s="53">
        <v>0.36220472440944884</v>
      </c>
      <c r="C21" s="53">
        <v>0.24647887323943662</v>
      </c>
      <c r="D21" s="53">
        <v>0.22580645161290322</v>
      </c>
      <c r="E21" s="53">
        <v>0.51388888888888884</v>
      </c>
      <c r="F21" s="53">
        <v>0.64766839378238339</v>
      </c>
      <c r="G21" s="53">
        <v>0.22474226804123712</v>
      </c>
      <c r="H21" s="53">
        <v>0.53846153846153844</v>
      </c>
    </row>
    <row r="22" spans="1:8" x14ac:dyDescent="0.25">
      <c r="A22" s="26" t="s">
        <v>126</v>
      </c>
      <c r="B22" s="53">
        <v>0.34737569060773482</v>
      </c>
      <c r="C22" s="53">
        <v>0.27152317880794702</v>
      </c>
      <c r="D22" s="53">
        <v>0.18213058419243985</v>
      </c>
      <c r="E22" s="53">
        <v>0.47701149425287354</v>
      </c>
      <c r="F22" s="53">
        <v>0.65408805031446537</v>
      </c>
      <c r="G22" s="53">
        <v>0.24719101123595505</v>
      </c>
      <c r="H22" s="53">
        <v>0.53703703703703709</v>
      </c>
    </row>
    <row r="23" spans="1:8" x14ac:dyDescent="0.25">
      <c r="A23" s="26" t="s">
        <v>127</v>
      </c>
      <c r="B23" s="53">
        <v>0.37186629526462395</v>
      </c>
      <c r="C23" s="53">
        <v>0.25563909774436089</v>
      </c>
      <c r="D23" s="53">
        <v>0.24702380952380953</v>
      </c>
      <c r="E23" s="53">
        <v>0.55031446540880502</v>
      </c>
      <c r="F23" s="53">
        <v>0.66470588235294115</v>
      </c>
      <c r="G23" s="53">
        <v>0.25290023201856149</v>
      </c>
      <c r="H23" s="53">
        <v>0.41666666666666669</v>
      </c>
    </row>
    <row r="24" spans="1:8" x14ac:dyDescent="0.25">
      <c r="A24" s="26" t="s">
        <v>128</v>
      </c>
      <c r="B24" s="53">
        <v>0.37730496453900708</v>
      </c>
      <c r="C24" s="53">
        <v>0.30555555555555558</v>
      </c>
      <c r="D24" s="53">
        <v>0.25471698113207547</v>
      </c>
      <c r="E24" s="53">
        <v>0.53872053872053871</v>
      </c>
      <c r="F24" s="53">
        <v>0.67039106145251393</v>
      </c>
      <c r="G24" s="53">
        <v>0.24074074074074073</v>
      </c>
      <c r="H24" s="53">
        <v>0.57499999999999996</v>
      </c>
    </row>
    <row r="25" spans="1:8" x14ac:dyDescent="0.25">
      <c r="A25" s="26" t="s">
        <v>129</v>
      </c>
      <c r="B25" s="53">
        <v>0.38914936369725384</v>
      </c>
      <c r="C25" s="53">
        <v>0.25954198473282442</v>
      </c>
      <c r="D25" s="53">
        <v>0.27574750830564781</v>
      </c>
      <c r="E25" s="53">
        <v>0.53823529411764703</v>
      </c>
      <c r="F25" s="53">
        <v>0.65174129353233834</v>
      </c>
      <c r="G25" s="53">
        <v>0.27044025157232704</v>
      </c>
      <c r="H25" s="53">
        <v>0.48837209302325579</v>
      </c>
    </row>
    <row r="26" spans="1:8" x14ac:dyDescent="0.25">
      <c r="A26" s="26" t="s">
        <v>130</v>
      </c>
      <c r="B26" s="53">
        <v>0.42071611253196933</v>
      </c>
      <c r="C26" s="53">
        <v>0.29365079365079366</v>
      </c>
      <c r="D26" s="53">
        <v>0.31741573033707865</v>
      </c>
      <c r="E26" s="53">
        <v>0.5757575757575758</v>
      </c>
      <c r="F26" s="53">
        <v>0.6705882352941176</v>
      </c>
      <c r="G26" s="53">
        <v>0.28336755646817247</v>
      </c>
      <c r="H26" s="53">
        <v>0.65116279069767447</v>
      </c>
    </row>
    <row r="27" spans="1:8" x14ac:dyDescent="0.25">
      <c r="A27" s="26" t="s">
        <v>131</v>
      </c>
      <c r="B27" s="53">
        <v>0.40050536955148452</v>
      </c>
      <c r="C27" s="53">
        <v>0.34351145038167941</v>
      </c>
      <c r="D27" s="53">
        <v>0.30571428571428572</v>
      </c>
      <c r="E27" s="53">
        <v>0.56310679611650483</v>
      </c>
      <c r="F27" s="53">
        <v>0.56321839080459768</v>
      </c>
      <c r="G27" s="53">
        <v>0.25949367088607594</v>
      </c>
      <c r="H27" s="53">
        <v>0.65517241379310343</v>
      </c>
    </row>
    <row r="28" spans="1:8" x14ac:dyDescent="0.25">
      <c r="A28" s="26" t="s">
        <v>132</v>
      </c>
      <c r="B28" s="53">
        <v>0.40085679314565481</v>
      </c>
      <c r="C28" s="53">
        <v>0.26229508196721313</v>
      </c>
      <c r="D28" s="53">
        <v>0.29914529914529914</v>
      </c>
      <c r="E28" s="53">
        <v>0.54125412541254125</v>
      </c>
      <c r="F28" s="53">
        <v>0.60447761194029848</v>
      </c>
      <c r="G28" s="53">
        <v>0.31159420289855072</v>
      </c>
      <c r="H28" s="53">
        <v>0.52631578947368418</v>
      </c>
    </row>
    <row r="29" spans="1:8" x14ac:dyDescent="0.25">
      <c r="A29" s="50" t="s">
        <v>133</v>
      </c>
      <c r="B29" s="55">
        <v>0.43535290443472829</v>
      </c>
      <c r="C29" s="55">
        <v>0.36065573770491804</v>
      </c>
      <c r="D29" s="55">
        <v>0.28651685393258425</v>
      </c>
      <c r="E29" s="55">
        <v>0.62695924764890287</v>
      </c>
      <c r="F29" s="55">
        <v>0.5948905109489051</v>
      </c>
      <c r="G29" s="55">
        <v>0.32271762208067939</v>
      </c>
      <c r="H29" s="55">
        <v>0.61016949152542377</v>
      </c>
    </row>
    <row r="32" spans="1:8" x14ac:dyDescent="0.25">
      <c r="A32" s="30" t="s">
        <v>134</v>
      </c>
    </row>
  </sheetData>
  <hyperlinks>
    <hyperlink ref="K5" r:id="rId1" xr:uid="{64A75D86-67BA-47C9-BCD2-4FDA32A35254}"/>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9D1-1B79-4332-A50D-48C8D6211C30}">
  <sheetPr codeName="Ark25"/>
  <dimension ref="A1:K12"/>
  <sheetViews>
    <sheetView zoomScale="82" zoomScaleNormal="82" workbookViewId="0">
      <selection activeCell="K5" sqref="K5"/>
    </sheetView>
  </sheetViews>
  <sheetFormatPr baseColWidth="10" defaultColWidth="11.5703125" defaultRowHeight="15.75" x14ac:dyDescent="0.25"/>
  <cols>
    <col min="1" max="1" width="16.140625" style="26" customWidth="1"/>
    <col min="2" max="5" width="11.5703125" style="26"/>
    <col min="6" max="6" width="13.140625" style="26" customWidth="1"/>
    <col min="7" max="7" width="12.5703125" style="26" customWidth="1"/>
    <col min="8" max="9" width="11.5703125" style="26"/>
    <col min="10" max="10" width="17.85546875" style="26" customWidth="1"/>
    <col min="11" max="16384" width="11.5703125" style="26"/>
  </cols>
  <sheetData>
    <row r="1" spans="1:11" s="27" customFormat="1" x14ac:dyDescent="0.25">
      <c r="A1" s="27" t="s">
        <v>228</v>
      </c>
      <c r="B1" s="27" t="s">
        <v>158</v>
      </c>
    </row>
    <row r="3" spans="1:11" s="28" customFormat="1" ht="94.5" x14ac:dyDescent="0.25">
      <c r="A3" s="31" t="s">
        <v>159</v>
      </c>
      <c r="B3" s="31" t="s">
        <v>160</v>
      </c>
      <c r="C3" s="32" t="s">
        <v>161</v>
      </c>
      <c r="D3" s="32" t="s">
        <v>162</v>
      </c>
      <c r="E3" s="32" t="s">
        <v>163</v>
      </c>
      <c r="F3" s="32" t="s">
        <v>164</v>
      </c>
      <c r="G3" s="32" t="s">
        <v>142</v>
      </c>
      <c r="H3" s="33" t="s">
        <v>165</v>
      </c>
    </row>
    <row r="4" spans="1:11" x14ac:dyDescent="0.25">
      <c r="A4" s="34" t="s">
        <v>166</v>
      </c>
      <c r="B4" s="35">
        <v>273</v>
      </c>
      <c r="C4" s="36">
        <v>459</v>
      </c>
      <c r="D4" s="36">
        <v>1116</v>
      </c>
      <c r="E4" s="36">
        <v>556</v>
      </c>
      <c r="F4" s="36">
        <v>775</v>
      </c>
      <c r="G4" s="36">
        <v>115</v>
      </c>
      <c r="H4" s="37">
        <v>3294</v>
      </c>
    </row>
    <row r="5" spans="1:11" x14ac:dyDescent="0.25">
      <c r="A5" s="38" t="s">
        <v>167</v>
      </c>
      <c r="B5" s="39">
        <v>35</v>
      </c>
      <c r="C5" s="40">
        <v>206</v>
      </c>
      <c r="D5" s="40">
        <v>585</v>
      </c>
      <c r="E5" s="40">
        <v>763</v>
      </c>
      <c r="F5" s="40">
        <v>327</v>
      </c>
      <c r="G5" s="40">
        <v>77</v>
      </c>
      <c r="H5" s="41">
        <v>1993</v>
      </c>
      <c r="J5" s="26" t="s">
        <v>207</v>
      </c>
      <c r="K5" s="25" t="s">
        <v>213</v>
      </c>
    </row>
    <row r="6" spans="1:11" x14ac:dyDescent="0.25">
      <c r="A6" s="38" t="s">
        <v>168</v>
      </c>
      <c r="B6" s="39">
        <v>56</v>
      </c>
      <c r="C6" s="40">
        <v>180</v>
      </c>
      <c r="D6" s="40">
        <v>163</v>
      </c>
      <c r="E6" s="40">
        <v>108</v>
      </c>
      <c r="F6" s="40">
        <v>215</v>
      </c>
      <c r="G6" s="40">
        <v>103</v>
      </c>
      <c r="H6" s="41">
        <v>825</v>
      </c>
    </row>
    <row r="7" spans="1:11" x14ac:dyDescent="0.25">
      <c r="A7" s="38" t="s">
        <v>169</v>
      </c>
      <c r="B7" s="39">
        <v>29</v>
      </c>
      <c r="C7" s="40">
        <v>52</v>
      </c>
      <c r="D7" s="40">
        <v>63</v>
      </c>
      <c r="E7" s="40">
        <v>23</v>
      </c>
      <c r="F7" s="40">
        <v>55</v>
      </c>
      <c r="G7" s="40">
        <v>10</v>
      </c>
      <c r="H7" s="41">
        <v>232</v>
      </c>
    </row>
    <row r="8" spans="1:11" x14ac:dyDescent="0.25">
      <c r="A8" s="38" t="s">
        <v>170</v>
      </c>
      <c r="B8" s="39">
        <v>19</v>
      </c>
      <c r="C8" s="40">
        <v>36</v>
      </c>
      <c r="D8" s="40">
        <v>59</v>
      </c>
      <c r="E8" s="40">
        <v>72</v>
      </c>
      <c r="F8" s="40">
        <v>27</v>
      </c>
      <c r="G8" s="40">
        <v>17</v>
      </c>
      <c r="H8" s="41">
        <v>230</v>
      </c>
    </row>
    <row r="9" spans="1:11" x14ac:dyDescent="0.25">
      <c r="A9" s="38" t="s">
        <v>171</v>
      </c>
      <c r="B9" s="39">
        <v>3</v>
      </c>
      <c r="C9" s="40">
        <v>10</v>
      </c>
      <c r="D9" s="40">
        <v>16</v>
      </c>
      <c r="E9" s="40">
        <v>1</v>
      </c>
      <c r="F9" s="40">
        <v>11</v>
      </c>
      <c r="G9" s="40">
        <v>3</v>
      </c>
      <c r="H9" s="41">
        <v>44</v>
      </c>
    </row>
    <row r="10" spans="1:11" x14ac:dyDescent="0.25">
      <c r="A10" s="42" t="s">
        <v>8</v>
      </c>
      <c r="B10" s="43">
        <v>415</v>
      </c>
      <c r="C10" s="44">
        <v>943</v>
      </c>
      <c r="D10" s="44">
        <v>2002</v>
      </c>
      <c r="E10" s="44">
        <v>1523</v>
      </c>
      <c r="F10" s="44">
        <v>1410</v>
      </c>
      <c r="G10" s="44">
        <v>325</v>
      </c>
      <c r="H10" s="45">
        <v>6618</v>
      </c>
    </row>
    <row r="11" spans="1:11" x14ac:dyDescent="0.25">
      <c r="B11" s="29"/>
      <c r="C11" s="29"/>
      <c r="D11" s="29"/>
      <c r="E11" s="29"/>
      <c r="F11" s="29"/>
      <c r="G11" s="29"/>
      <c r="H11" s="29"/>
    </row>
    <row r="12" spans="1:11" x14ac:dyDescent="0.25">
      <c r="A12" s="30" t="s">
        <v>134</v>
      </c>
    </row>
  </sheetData>
  <hyperlinks>
    <hyperlink ref="K5" r:id="rId1" xr:uid="{3D53060A-B3D4-4382-A6B8-F601EB76DD60}"/>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F9223-451F-4A00-8BDE-2D6D95470844}">
  <sheetPr codeName="Ark26"/>
  <dimension ref="A1:F30"/>
  <sheetViews>
    <sheetView zoomScale="82" zoomScaleNormal="82" workbookViewId="0">
      <selection activeCell="A4" sqref="A4:B27"/>
    </sheetView>
  </sheetViews>
  <sheetFormatPr baseColWidth="10" defaultRowHeight="15" x14ac:dyDescent="0.25"/>
  <cols>
    <col min="1" max="1" width="16.140625" customWidth="1"/>
  </cols>
  <sheetData>
    <row r="1" spans="1:6" s="18" customFormat="1" x14ac:dyDescent="0.25">
      <c r="B1" s="18" t="s">
        <v>172</v>
      </c>
    </row>
    <row r="4" spans="1:6" x14ac:dyDescent="0.25">
      <c r="A4" s="18" t="s">
        <v>173</v>
      </c>
    </row>
    <row r="5" spans="1:6" ht="26.45" customHeight="1" x14ac:dyDescent="0.25">
      <c r="A5" s="143" t="s">
        <v>174</v>
      </c>
      <c r="B5" s="246" t="s">
        <v>175</v>
      </c>
    </row>
    <row r="6" spans="1:6" x14ac:dyDescent="0.25">
      <c r="A6" s="9" t="s">
        <v>176</v>
      </c>
      <c r="B6" s="9">
        <v>11050</v>
      </c>
      <c r="F6" t="s">
        <v>554</v>
      </c>
    </row>
    <row r="7" spans="1:6" x14ac:dyDescent="0.25">
      <c r="A7" s="9" t="s">
        <v>177</v>
      </c>
      <c r="B7" s="9">
        <v>653</v>
      </c>
    </row>
    <row r="8" spans="1:6" x14ac:dyDescent="0.25">
      <c r="A8" s="9" t="s">
        <v>178</v>
      </c>
      <c r="B8" s="9">
        <v>568</v>
      </c>
    </row>
    <row r="9" spans="1:6" x14ac:dyDescent="0.25">
      <c r="A9" s="9" t="s">
        <v>179</v>
      </c>
      <c r="B9" s="9">
        <v>347</v>
      </c>
    </row>
    <row r="10" spans="1:6" x14ac:dyDescent="0.25">
      <c r="A10" s="9" t="s">
        <v>180</v>
      </c>
      <c r="B10" s="9">
        <v>318</v>
      </c>
    </row>
    <row r="11" spans="1:6" x14ac:dyDescent="0.25">
      <c r="A11" s="9" t="s">
        <v>181</v>
      </c>
      <c r="B11" s="9">
        <v>286</v>
      </c>
    </row>
    <row r="12" spans="1:6" x14ac:dyDescent="0.25">
      <c r="A12" s="9" t="s">
        <v>182</v>
      </c>
      <c r="B12" s="9">
        <v>257</v>
      </c>
    </row>
    <row r="13" spans="1:6" x14ac:dyDescent="0.25">
      <c r="A13" s="9" t="s">
        <v>183</v>
      </c>
      <c r="B13" s="9">
        <v>248</v>
      </c>
    </row>
    <row r="14" spans="1:6" x14ac:dyDescent="0.25">
      <c r="A14" s="9" t="s">
        <v>184</v>
      </c>
      <c r="B14" s="9">
        <v>226</v>
      </c>
    </row>
    <row r="15" spans="1:6" x14ac:dyDescent="0.25">
      <c r="A15" s="9" t="s">
        <v>185</v>
      </c>
      <c r="B15" s="9">
        <v>192</v>
      </c>
    </row>
    <row r="16" spans="1:6" x14ac:dyDescent="0.25">
      <c r="A16" s="9" t="s">
        <v>186</v>
      </c>
      <c r="B16" s="9">
        <v>182</v>
      </c>
    </row>
    <row r="17" spans="1:2" x14ac:dyDescent="0.25">
      <c r="A17" s="9" t="s">
        <v>187</v>
      </c>
      <c r="B17" s="9">
        <v>166</v>
      </c>
    </row>
    <row r="18" spans="1:2" x14ac:dyDescent="0.25">
      <c r="A18" s="9" t="s">
        <v>188</v>
      </c>
      <c r="B18" s="9">
        <v>151</v>
      </c>
    </row>
    <row r="19" spans="1:2" x14ac:dyDescent="0.25">
      <c r="A19" s="9" t="s">
        <v>189</v>
      </c>
      <c r="B19" s="9">
        <v>141</v>
      </c>
    </row>
    <row r="20" spans="1:2" x14ac:dyDescent="0.25">
      <c r="A20" s="9" t="s">
        <v>190</v>
      </c>
      <c r="B20" s="9">
        <v>139</v>
      </c>
    </row>
    <row r="21" spans="1:2" x14ac:dyDescent="0.25">
      <c r="A21" s="9" t="s">
        <v>191</v>
      </c>
      <c r="B21" s="9">
        <v>139</v>
      </c>
    </row>
    <row r="22" spans="1:2" x14ac:dyDescent="0.25">
      <c r="A22" s="9" t="s">
        <v>192</v>
      </c>
      <c r="B22" s="9">
        <v>125</v>
      </c>
    </row>
    <row r="23" spans="1:2" x14ac:dyDescent="0.25">
      <c r="A23" s="9" t="s">
        <v>193</v>
      </c>
      <c r="B23" s="9">
        <v>125</v>
      </c>
    </row>
    <row r="24" spans="1:2" x14ac:dyDescent="0.25">
      <c r="A24" s="9" t="s">
        <v>194</v>
      </c>
      <c r="B24" s="9">
        <v>102</v>
      </c>
    </row>
    <row r="25" spans="1:2" x14ac:dyDescent="0.25">
      <c r="A25" s="9" t="s">
        <v>195</v>
      </c>
      <c r="B25" s="9">
        <v>94</v>
      </c>
    </row>
    <row r="26" spans="1:2" x14ac:dyDescent="0.25">
      <c r="A26" s="9" t="s">
        <v>196</v>
      </c>
      <c r="B26" s="9">
        <v>2159</v>
      </c>
    </row>
    <row r="27" spans="1:2" x14ac:dyDescent="0.25">
      <c r="A27" s="247" t="s">
        <v>8</v>
      </c>
      <c r="B27" s="247">
        <v>17668</v>
      </c>
    </row>
    <row r="30" spans="1:2" x14ac:dyDescent="0.25">
      <c r="A30" s="20" t="s">
        <v>134</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D4C6-312A-47C4-99E5-3DD0729C72C3}">
  <sheetPr codeName="Ark27"/>
  <dimension ref="A1:G14"/>
  <sheetViews>
    <sheetView zoomScale="82" zoomScaleNormal="82" workbookViewId="0">
      <selection activeCell="F16" sqref="F16"/>
    </sheetView>
  </sheetViews>
  <sheetFormatPr baseColWidth="10" defaultRowHeight="15" x14ac:dyDescent="0.25"/>
  <cols>
    <col min="1" max="1" width="16.140625" customWidth="1"/>
  </cols>
  <sheetData>
    <row r="1" spans="1:7" s="18" customFormat="1" x14ac:dyDescent="0.25">
      <c r="A1" s="18" t="s">
        <v>408</v>
      </c>
      <c r="B1" s="18" t="s">
        <v>197</v>
      </c>
    </row>
    <row r="3" spans="1:7" x14ac:dyDescent="0.25">
      <c r="B3" s="346" t="s">
        <v>154</v>
      </c>
      <c r="C3" s="346"/>
      <c r="D3" s="346"/>
      <c r="E3" s="346" t="s">
        <v>155</v>
      </c>
      <c r="F3" s="346"/>
      <c r="G3" s="346"/>
    </row>
    <row r="4" spans="1:7" x14ac:dyDescent="0.25">
      <c r="A4" s="46" t="s">
        <v>198</v>
      </c>
      <c r="B4" s="46" t="s">
        <v>199</v>
      </c>
      <c r="C4" s="46" t="s">
        <v>200</v>
      </c>
      <c r="D4" s="46" t="s">
        <v>201</v>
      </c>
      <c r="E4" s="46" t="s">
        <v>199</v>
      </c>
      <c r="F4" s="46" t="s">
        <v>200</v>
      </c>
      <c r="G4" s="46" t="s">
        <v>201</v>
      </c>
    </row>
    <row r="5" spans="1:7" x14ac:dyDescent="0.25">
      <c r="A5" t="s">
        <v>160</v>
      </c>
      <c r="B5">
        <v>38.1</v>
      </c>
      <c r="C5">
        <v>41</v>
      </c>
      <c r="D5">
        <v>40.200000000000003</v>
      </c>
      <c r="E5">
        <v>37.5</v>
      </c>
      <c r="F5">
        <v>41.2</v>
      </c>
      <c r="G5">
        <v>40</v>
      </c>
    </row>
    <row r="6" spans="1:7" x14ac:dyDescent="0.25">
      <c r="A6" t="s">
        <v>161</v>
      </c>
      <c r="B6">
        <v>37.200000000000003</v>
      </c>
      <c r="C6">
        <v>41</v>
      </c>
      <c r="D6">
        <v>39.9</v>
      </c>
      <c r="E6">
        <v>37</v>
      </c>
      <c r="F6">
        <v>41</v>
      </c>
      <c r="G6">
        <v>39.799999999999997</v>
      </c>
    </row>
    <row r="7" spans="1:7" x14ac:dyDescent="0.25">
      <c r="A7" t="s">
        <v>162</v>
      </c>
      <c r="B7">
        <v>33.200000000000003</v>
      </c>
      <c r="C7">
        <v>33.9</v>
      </c>
      <c r="D7">
        <v>33.5</v>
      </c>
      <c r="E7">
        <v>32.9</v>
      </c>
      <c r="F7">
        <v>33</v>
      </c>
      <c r="G7">
        <v>32.9</v>
      </c>
    </row>
    <row r="8" spans="1:7" x14ac:dyDescent="0.25">
      <c r="A8" t="s">
        <v>163</v>
      </c>
      <c r="B8">
        <v>32.4</v>
      </c>
      <c r="C8">
        <v>34</v>
      </c>
      <c r="D8">
        <v>32.9</v>
      </c>
      <c r="E8">
        <v>33.200000000000003</v>
      </c>
      <c r="F8">
        <v>33.799999999999997</v>
      </c>
      <c r="G8">
        <v>33.5</v>
      </c>
    </row>
    <row r="9" spans="1:7" x14ac:dyDescent="0.25">
      <c r="A9" t="s">
        <v>164</v>
      </c>
      <c r="B9">
        <v>38.5</v>
      </c>
      <c r="C9">
        <v>41.2</v>
      </c>
      <c r="D9">
        <v>40.5</v>
      </c>
      <c r="E9">
        <v>37.799999999999997</v>
      </c>
      <c r="F9">
        <v>41.2</v>
      </c>
      <c r="G9">
        <v>40.200000000000003</v>
      </c>
    </row>
    <row r="10" spans="1:7" x14ac:dyDescent="0.25">
      <c r="A10" t="s">
        <v>142</v>
      </c>
      <c r="B10">
        <v>35.9</v>
      </c>
      <c r="C10">
        <v>36.700000000000003</v>
      </c>
      <c r="D10">
        <v>36.200000000000003</v>
      </c>
      <c r="E10">
        <v>35.6</v>
      </c>
      <c r="F10">
        <v>38</v>
      </c>
      <c r="G10">
        <v>36.5</v>
      </c>
    </row>
    <row r="11" spans="1:7" x14ac:dyDescent="0.25">
      <c r="A11" s="18" t="s">
        <v>8</v>
      </c>
      <c r="B11" s="18">
        <v>35.200000000000003</v>
      </c>
      <c r="C11" s="18">
        <v>39.299999999999997</v>
      </c>
      <c r="D11" s="18">
        <v>37.700000000000003</v>
      </c>
      <c r="E11" s="18">
        <v>35.1</v>
      </c>
      <c r="F11" s="18">
        <v>39.1</v>
      </c>
      <c r="G11" s="18">
        <v>37.4</v>
      </c>
    </row>
    <row r="14" spans="1:7" x14ac:dyDescent="0.25">
      <c r="A14" s="20" t="s">
        <v>134</v>
      </c>
    </row>
  </sheetData>
  <mergeCells count="2">
    <mergeCell ref="B3:D3"/>
    <mergeCell ref="E3:G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9323A-D96B-4B38-AEA8-1FE6642872D6}">
  <sheetPr codeName="Ark45"/>
  <dimension ref="A1:H18"/>
  <sheetViews>
    <sheetView topLeftCell="B1" zoomScale="115" zoomScaleNormal="115" workbookViewId="0">
      <selection activeCell="C1" sqref="C1"/>
    </sheetView>
  </sheetViews>
  <sheetFormatPr baseColWidth="10" defaultColWidth="11.42578125" defaultRowHeight="15" x14ac:dyDescent="0.25"/>
  <cols>
    <col min="1" max="1" width="11.42578125" style="250"/>
    <col min="2" max="2" width="47.7109375" style="250" customWidth="1"/>
    <col min="3" max="8" width="15.5703125" style="250" customWidth="1"/>
    <col min="9" max="16384" width="11.42578125" style="250"/>
  </cols>
  <sheetData>
    <row r="1" spans="1:8" x14ac:dyDescent="0.25">
      <c r="A1" s="248" t="s">
        <v>555</v>
      </c>
      <c r="B1" s="248" t="s">
        <v>778</v>
      </c>
      <c r="C1" s="249" t="s">
        <v>556</v>
      </c>
    </row>
    <row r="3" spans="1:8" x14ac:dyDescent="0.25">
      <c r="C3" s="249" t="s">
        <v>557</v>
      </c>
      <c r="D3" s="249" t="s">
        <v>558</v>
      </c>
      <c r="E3" s="249" t="s">
        <v>559</v>
      </c>
      <c r="F3" s="249" t="s">
        <v>560</v>
      </c>
      <c r="G3" s="249" t="s">
        <v>561</v>
      </c>
      <c r="H3" s="249" t="s">
        <v>562</v>
      </c>
    </row>
    <row r="4" spans="1:8" x14ac:dyDescent="0.25">
      <c r="B4" s="250" t="s">
        <v>563</v>
      </c>
      <c r="C4" s="251">
        <v>6.5</v>
      </c>
      <c r="D4" s="251">
        <v>13.1</v>
      </c>
      <c r="E4" s="251">
        <v>20.7</v>
      </c>
      <c r="F4" s="251">
        <v>29.3</v>
      </c>
      <c r="G4" s="251">
        <v>30.4</v>
      </c>
      <c r="H4" s="251">
        <v>474</v>
      </c>
    </row>
    <row r="5" spans="1:8" x14ac:dyDescent="0.25">
      <c r="B5" s="250" t="s">
        <v>564</v>
      </c>
      <c r="C5" s="251">
        <v>10.9</v>
      </c>
      <c r="D5" s="251">
        <v>14.9</v>
      </c>
      <c r="E5" s="251">
        <v>13.9</v>
      </c>
      <c r="F5" s="251">
        <v>39.6</v>
      </c>
      <c r="G5" s="251">
        <v>20.8</v>
      </c>
      <c r="H5" s="251">
        <v>101</v>
      </c>
    </row>
    <row r="6" spans="1:8" x14ac:dyDescent="0.25">
      <c r="B6" s="250" t="s">
        <v>565</v>
      </c>
      <c r="C6" s="251">
        <v>5.7</v>
      </c>
      <c r="D6" s="251">
        <v>12.7</v>
      </c>
      <c r="E6" s="251">
        <v>15.5</v>
      </c>
      <c r="F6" s="251">
        <v>33.9</v>
      </c>
      <c r="G6" s="251">
        <v>32.299999999999997</v>
      </c>
      <c r="H6" s="251">
        <v>576</v>
      </c>
    </row>
    <row r="7" spans="1:8" x14ac:dyDescent="0.25">
      <c r="B7" s="250" t="s">
        <v>566</v>
      </c>
      <c r="C7" s="251">
        <v>4.9000000000000004</v>
      </c>
      <c r="D7" s="251">
        <v>13.9</v>
      </c>
      <c r="E7" s="251">
        <v>13.3</v>
      </c>
      <c r="F7" s="251">
        <v>35.4</v>
      </c>
      <c r="G7" s="251">
        <v>32.6</v>
      </c>
      <c r="H7" s="251">
        <v>721</v>
      </c>
    </row>
    <row r="8" spans="1:8" x14ac:dyDescent="0.25">
      <c r="B8" s="250" t="s">
        <v>567</v>
      </c>
      <c r="C8" s="251">
        <v>3.1</v>
      </c>
      <c r="D8" s="251">
        <v>10.8</v>
      </c>
      <c r="E8" s="251">
        <v>16.399999999999999</v>
      </c>
      <c r="F8" s="251">
        <v>34.200000000000003</v>
      </c>
      <c r="G8" s="251">
        <v>35.4</v>
      </c>
      <c r="H8" s="251">
        <v>511</v>
      </c>
    </row>
    <row r="9" spans="1:8" x14ac:dyDescent="0.25">
      <c r="B9" s="250" t="s">
        <v>568</v>
      </c>
      <c r="C9" s="251">
        <v>4.5</v>
      </c>
      <c r="D9" s="251">
        <v>4.5</v>
      </c>
      <c r="E9" s="251">
        <v>15.9</v>
      </c>
      <c r="F9" s="251">
        <v>29.5</v>
      </c>
      <c r="G9" s="251">
        <v>45.5</v>
      </c>
      <c r="H9" s="251">
        <v>44</v>
      </c>
    </row>
    <row r="10" spans="1:8" x14ac:dyDescent="0.25">
      <c r="B10" s="250" t="s">
        <v>569</v>
      </c>
      <c r="C10" s="251">
        <v>5.4</v>
      </c>
      <c r="D10" s="251">
        <v>6.9</v>
      </c>
      <c r="E10" s="251">
        <v>9.8000000000000007</v>
      </c>
      <c r="F10" s="251">
        <v>36.9</v>
      </c>
      <c r="G10" s="251">
        <v>41</v>
      </c>
      <c r="H10" s="251">
        <v>317</v>
      </c>
    </row>
    <row r="11" spans="1:8" x14ac:dyDescent="0.25">
      <c r="B11" s="250" t="s">
        <v>570</v>
      </c>
      <c r="C11" s="251">
        <v>3.5</v>
      </c>
      <c r="D11" s="251">
        <v>6.9</v>
      </c>
      <c r="E11" s="251">
        <v>10.199999999999999</v>
      </c>
      <c r="F11" s="251">
        <v>32.299999999999997</v>
      </c>
      <c r="G11" s="251">
        <v>47</v>
      </c>
      <c r="H11" s="251">
        <v>538</v>
      </c>
    </row>
    <row r="12" spans="1:8" x14ac:dyDescent="0.25">
      <c r="B12" s="250" t="s">
        <v>571</v>
      </c>
      <c r="C12" s="251">
        <v>2.2999999999999998</v>
      </c>
      <c r="D12" s="251">
        <v>6.1</v>
      </c>
      <c r="E12" s="251">
        <v>12</v>
      </c>
      <c r="F12" s="251">
        <v>33.799999999999997</v>
      </c>
      <c r="G12" s="251">
        <v>45.9</v>
      </c>
      <c r="H12" s="251">
        <v>693</v>
      </c>
    </row>
    <row r="13" spans="1:8" x14ac:dyDescent="0.25">
      <c r="B13" s="250" t="s">
        <v>572</v>
      </c>
      <c r="C13" s="251">
        <v>3.2</v>
      </c>
      <c r="D13" s="251">
        <v>4.8</v>
      </c>
      <c r="E13" s="251">
        <v>9.5</v>
      </c>
      <c r="F13" s="251">
        <v>27</v>
      </c>
      <c r="G13" s="251">
        <v>55.6</v>
      </c>
      <c r="H13" s="251">
        <v>63</v>
      </c>
    </row>
    <row r="14" spans="1:8" x14ac:dyDescent="0.25">
      <c r="B14" s="250" t="s">
        <v>573</v>
      </c>
      <c r="C14" s="251">
        <v>2.6</v>
      </c>
      <c r="D14" s="251">
        <v>4.5999999999999996</v>
      </c>
      <c r="E14" s="251">
        <v>7.7</v>
      </c>
      <c r="F14" s="251">
        <v>35.200000000000003</v>
      </c>
      <c r="G14" s="251">
        <v>50</v>
      </c>
      <c r="H14" s="251">
        <v>196</v>
      </c>
    </row>
    <row r="15" spans="1:8" x14ac:dyDescent="0.25">
      <c r="B15" s="250" t="s">
        <v>574</v>
      </c>
      <c r="C15" s="251">
        <v>1.1000000000000001</v>
      </c>
      <c r="D15" s="251">
        <v>3.3</v>
      </c>
      <c r="E15" s="251">
        <v>2.2000000000000002</v>
      </c>
      <c r="F15" s="251">
        <v>26.1</v>
      </c>
      <c r="G15" s="251">
        <v>67.400000000000006</v>
      </c>
      <c r="H15" s="251">
        <v>92</v>
      </c>
    </row>
    <row r="18" spans="2:3" x14ac:dyDescent="0.25">
      <c r="B18" s="250" t="s">
        <v>205</v>
      </c>
      <c r="C18" s="25" t="s">
        <v>575</v>
      </c>
    </row>
  </sheetData>
  <hyperlinks>
    <hyperlink ref="C18" r:id="rId1" xr:uid="{2F2222F7-17E4-4989-9F2C-D87BE864E701}"/>
  </hyperlinks>
  <pageMargins left="0.7" right="0.7" top="0.75" bottom="0.75" header="0.3" footer="0.3"/>
  <pageSetup paperSize="9" orientation="portrait" horizontalDpi="300" verticalDpi="30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4FEC8-7AFB-4B23-A53E-5689C383DBC1}">
  <sheetPr codeName="Ark46"/>
  <dimension ref="A1:H19"/>
  <sheetViews>
    <sheetView workbookViewId="0">
      <selection activeCell="B1" sqref="B1"/>
    </sheetView>
  </sheetViews>
  <sheetFormatPr baseColWidth="10" defaultColWidth="11.42578125" defaultRowHeight="15" x14ac:dyDescent="0.25"/>
  <cols>
    <col min="1" max="1" width="30.42578125" style="250" customWidth="1"/>
    <col min="2" max="2" width="16.42578125" style="250" customWidth="1"/>
    <col min="3" max="3" width="12.5703125" style="250" customWidth="1"/>
    <col min="4" max="16384" width="11.42578125" style="250"/>
  </cols>
  <sheetData>
    <row r="1" spans="1:8" x14ac:dyDescent="0.25">
      <c r="A1" s="252" t="s">
        <v>576</v>
      </c>
      <c r="B1" s="253" t="s">
        <v>577</v>
      </c>
    </row>
    <row r="4" spans="1:8" s="254" customFormat="1" ht="30" x14ac:dyDescent="0.25">
      <c r="A4" s="254" t="s">
        <v>578</v>
      </c>
      <c r="C4" s="255" t="s">
        <v>557</v>
      </c>
      <c r="D4" s="255" t="s">
        <v>558</v>
      </c>
      <c r="E4" s="255" t="s">
        <v>559</v>
      </c>
      <c r="F4" s="255" t="s">
        <v>560</v>
      </c>
      <c r="G4" s="255" t="s">
        <v>561</v>
      </c>
      <c r="H4" s="255" t="s">
        <v>562</v>
      </c>
    </row>
    <row r="5" spans="1:8" x14ac:dyDescent="0.25">
      <c r="A5" s="250" t="s">
        <v>579</v>
      </c>
      <c r="B5" s="250" t="s">
        <v>580</v>
      </c>
      <c r="C5" s="251">
        <v>7.7</v>
      </c>
      <c r="D5" s="251">
        <v>15.4</v>
      </c>
      <c r="E5" s="251">
        <v>38.5</v>
      </c>
      <c r="F5" s="251">
        <v>25</v>
      </c>
      <c r="G5" s="251">
        <v>13.5</v>
      </c>
      <c r="H5" s="251">
        <v>52</v>
      </c>
    </row>
    <row r="6" spans="1:8" x14ac:dyDescent="0.25">
      <c r="A6" s="250" t="s">
        <v>579</v>
      </c>
      <c r="B6" s="250" t="s">
        <v>581</v>
      </c>
      <c r="C6" s="251">
        <v>6.2</v>
      </c>
      <c r="D6" s="251">
        <v>37.5</v>
      </c>
      <c r="E6" s="251">
        <v>12.5</v>
      </c>
      <c r="F6" s="251">
        <v>12.5</v>
      </c>
      <c r="G6" s="251">
        <v>31.2</v>
      </c>
      <c r="H6" s="251">
        <v>32</v>
      </c>
    </row>
    <row r="7" spans="1:8" x14ac:dyDescent="0.25">
      <c r="A7" s="250" t="s">
        <v>579</v>
      </c>
      <c r="B7" s="250" t="s">
        <v>582</v>
      </c>
      <c r="C7" s="251">
        <v>0</v>
      </c>
      <c r="D7" s="251">
        <v>18.2</v>
      </c>
      <c r="E7" s="251">
        <v>18.2</v>
      </c>
      <c r="F7" s="251">
        <v>48.5</v>
      </c>
      <c r="G7" s="251">
        <v>15.2</v>
      </c>
      <c r="H7" s="251">
        <v>33</v>
      </c>
    </row>
    <row r="8" spans="1:8" x14ac:dyDescent="0.25">
      <c r="A8" s="250" t="s">
        <v>579</v>
      </c>
      <c r="B8" s="250" t="s">
        <v>583</v>
      </c>
      <c r="C8" s="251">
        <v>13.6</v>
      </c>
      <c r="D8" s="251">
        <v>13.6</v>
      </c>
      <c r="E8" s="251">
        <v>7.6</v>
      </c>
      <c r="F8" s="251">
        <v>36.4</v>
      </c>
      <c r="G8" s="251">
        <v>28.8</v>
      </c>
      <c r="H8" s="251">
        <v>66</v>
      </c>
    </row>
    <row r="9" spans="1:8" x14ac:dyDescent="0.25">
      <c r="A9" s="250" t="s">
        <v>579</v>
      </c>
      <c r="B9" s="250" t="s">
        <v>584</v>
      </c>
      <c r="C9" s="251">
        <v>6.2</v>
      </c>
      <c r="D9" s="251">
        <v>14.6</v>
      </c>
      <c r="E9" s="251">
        <v>13.8</v>
      </c>
      <c r="F9" s="251">
        <v>37.700000000000003</v>
      </c>
      <c r="G9" s="251">
        <v>27.7</v>
      </c>
      <c r="H9" s="251">
        <v>130</v>
      </c>
    </row>
    <row r="10" spans="1:8" x14ac:dyDescent="0.25">
      <c r="A10" s="250" t="s">
        <v>579</v>
      </c>
      <c r="B10" s="250" t="s">
        <v>585</v>
      </c>
      <c r="C10" s="251">
        <v>7.5</v>
      </c>
      <c r="D10" s="251">
        <v>15.1</v>
      </c>
      <c r="E10" s="251">
        <v>9.4</v>
      </c>
      <c r="F10" s="251">
        <v>41.5</v>
      </c>
      <c r="G10" s="251">
        <v>26.4</v>
      </c>
      <c r="H10" s="251">
        <v>53</v>
      </c>
    </row>
    <row r="11" spans="1:8" x14ac:dyDescent="0.25">
      <c r="A11" s="250" t="s">
        <v>579</v>
      </c>
      <c r="B11" s="250" t="s">
        <v>586</v>
      </c>
      <c r="C11" s="251">
        <v>0</v>
      </c>
      <c r="D11" s="251">
        <v>14.5</v>
      </c>
      <c r="E11" s="251">
        <v>10.9</v>
      </c>
      <c r="F11" s="251">
        <v>34.5</v>
      </c>
      <c r="G11" s="251">
        <v>40</v>
      </c>
      <c r="H11" s="251">
        <v>55</v>
      </c>
    </row>
    <row r="12" spans="1:8" x14ac:dyDescent="0.25">
      <c r="A12" s="250" t="s">
        <v>579</v>
      </c>
      <c r="B12" s="250" t="s">
        <v>587</v>
      </c>
      <c r="C12" s="251">
        <v>2.2000000000000002</v>
      </c>
      <c r="D12" s="251">
        <v>11.6</v>
      </c>
      <c r="E12" s="251">
        <v>11.6</v>
      </c>
      <c r="F12" s="251">
        <v>39.1</v>
      </c>
      <c r="G12" s="251">
        <v>35.5</v>
      </c>
      <c r="H12" s="251">
        <v>138</v>
      </c>
    </row>
    <row r="13" spans="1:8" x14ac:dyDescent="0.25">
      <c r="A13" s="250" t="s">
        <v>579</v>
      </c>
      <c r="B13" s="250" t="s">
        <v>588</v>
      </c>
      <c r="C13" s="251">
        <v>5.7</v>
      </c>
      <c r="D13" s="251">
        <v>8.6</v>
      </c>
      <c r="E13" s="251">
        <v>8.6</v>
      </c>
      <c r="F13" s="251">
        <v>37.1</v>
      </c>
      <c r="G13" s="251">
        <v>40</v>
      </c>
      <c r="H13" s="251">
        <v>35</v>
      </c>
    </row>
    <row r="14" spans="1:8" x14ac:dyDescent="0.25">
      <c r="A14" s="250" t="s">
        <v>579</v>
      </c>
      <c r="B14" s="250" t="s">
        <v>589</v>
      </c>
      <c r="C14" s="251">
        <v>3</v>
      </c>
      <c r="D14" s="251">
        <v>6.1</v>
      </c>
      <c r="E14" s="251">
        <v>12.1</v>
      </c>
      <c r="F14" s="251">
        <v>21.2</v>
      </c>
      <c r="G14" s="251">
        <v>57.6</v>
      </c>
      <c r="H14" s="251">
        <v>33</v>
      </c>
    </row>
    <row r="15" spans="1:8" x14ac:dyDescent="0.25">
      <c r="A15" s="250" t="s">
        <v>579</v>
      </c>
      <c r="B15" s="250" t="s">
        <v>590</v>
      </c>
      <c r="C15" s="251">
        <v>2.7</v>
      </c>
      <c r="D15" s="251">
        <v>5.4</v>
      </c>
      <c r="E15" s="251">
        <v>8.1</v>
      </c>
      <c r="F15" s="251">
        <v>45.9</v>
      </c>
      <c r="G15" s="251">
        <v>37.799999999999997</v>
      </c>
      <c r="H15" s="251">
        <v>37</v>
      </c>
    </row>
    <row r="19" spans="2:3" x14ac:dyDescent="0.25">
      <c r="B19" s="250" t="s">
        <v>205</v>
      </c>
      <c r="C19" s="25" t="s">
        <v>591</v>
      </c>
    </row>
  </sheetData>
  <hyperlinks>
    <hyperlink ref="C19" r:id="rId1" xr:uid="{B7FE6EE4-8B58-4EAE-9514-1AD626819283}"/>
  </hyperlink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8BA06-4975-477D-B512-6E2C4D41AA6A}">
  <sheetPr codeName="Ark47"/>
  <dimension ref="A1:H11"/>
  <sheetViews>
    <sheetView workbookViewId="0">
      <selection activeCell="B1" sqref="B1"/>
    </sheetView>
  </sheetViews>
  <sheetFormatPr baseColWidth="10" defaultColWidth="11.42578125" defaultRowHeight="15" x14ac:dyDescent="0.25"/>
  <cols>
    <col min="1" max="1" width="30.42578125" style="250" customWidth="1"/>
    <col min="2" max="2" width="16" style="250" customWidth="1"/>
    <col min="3" max="16384" width="11.42578125" style="250"/>
  </cols>
  <sheetData>
    <row r="1" spans="1:8" ht="15.75" x14ac:dyDescent="0.25">
      <c r="A1" s="249" t="s">
        <v>592</v>
      </c>
      <c r="B1" s="256" t="s">
        <v>593</v>
      </c>
    </row>
    <row r="4" spans="1:8" s="254" customFormat="1" ht="30" x14ac:dyDescent="0.25">
      <c r="C4" s="255" t="s">
        <v>557</v>
      </c>
      <c r="D4" s="255" t="s">
        <v>558</v>
      </c>
      <c r="E4" s="255" t="s">
        <v>559</v>
      </c>
      <c r="F4" s="255" t="s">
        <v>560</v>
      </c>
      <c r="G4" s="255" t="s">
        <v>561</v>
      </c>
      <c r="H4" s="255" t="s">
        <v>562</v>
      </c>
    </row>
    <row r="5" spans="1:8" x14ac:dyDescent="0.25">
      <c r="A5" s="250" t="s">
        <v>594</v>
      </c>
      <c r="B5" s="250" t="s">
        <v>595</v>
      </c>
      <c r="C5" s="251">
        <v>2.9</v>
      </c>
      <c r="D5" s="251">
        <v>16.2</v>
      </c>
      <c r="E5" s="251">
        <v>14.7</v>
      </c>
      <c r="F5" s="251">
        <v>38.200000000000003</v>
      </c>
      <c r="G5" s="251">
        <v>27.9</v>
      </c>
      <c r="H5" s="251">
        <v>68</v>
      </c>
    </row>
    <row r="6" spans="1:8" x14ac:dyDescent="0.25">
      <c r="A6" s="250" t="s">
        <v>594</v>
      </c>
      <c r="B6" s="250" t="s">
        <v>596</v>
      </c>
      <c r="C6" s="251">
        <v>4.2</v>
      </c>
      <c r="D6" s="251">
        <v>9.4</v>
      </c>
      <c r="E6" s="251">
        <v>18.8</v>
      </c>
      <c r="F6" s="251">
        <v>41.7</v>
      </c>
      <c r="G6" s="251">
        <v>26</v>
      </c>
      <c r="H6" s="251">
        <v>96</v>
      </c>
    </row>
    <row r="7" spans="1:8" x14ac:dyDescent="0.25">
      <c r="A7" s="250" t="s">
        <v>594</v>
      </c>
      <c r="B7" s="250" t="s">
        <v>597</v>
      </c>
      <c r="C7" s="251">
        <v>1.5</v>
      </c>
      <c r="D7" s="251">
        <v>9.9</v>
      </c>
      <c r="E7" s="251">
        <v>18.3</v>
      </c>
      <c r="F7" s="251">
        <v>32.1</v>
      </c>
      <c r="G7" s="251">
        <v>38.200000000000003</v>
      </c>
      <c r="H7" s="251">
        <v>131</v>
      </c>
    </row>
    <row r="8" spans="1:8" x14ac:dyDescent="0.25">
      <c r="A8" s="250" t="s">
        <v>594</v>
      </c>
      <c r="B8" s="250" t="s">
        <v>598</v>
      </c>
      <c r="C8" s="251">
        <v>2.2999999999999998</v>
      </c>
      <c r="D8" s="251">
        <v>9.1999999999999993</v>
      </c>
      <c r="E8" s="251">
        <v>12.6</v>
      </c>
      <c r="F8" s="251">
        <v>24.1</v>
      </c>
      <c r="G8" s="251">
        <v>51.7</v>
      </c>
      <c r="H8" s="251">
        <v>87</v>
      </c>
    </row>
    <row r="11" spans="1:8" x14ac:dyDescent="0.25">
      <c r="B11" s="250" t="s">
        <v>205</v>
      </c>
      <c r="C11" s="25" t="s">
        <v>599</v>
      </c>
    </row>
  </sheetData>
  <hyperlinks>
    <hyperlink ref="C11" r:id="rId1" xr:uid="{A8712DBC-7CAA-4872-A979-6EEBF0AFB9DF}"/>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74C2-BF28-4A77-ABB3-309196B59D79}">
  <sheetPr codeName="Ark48"/>
  <dimension ref="A1:M13"/>
  <sheetViews>
    <sheetView workbookViewId="0">
      <selection activeCell="B1" sqref="B1"/>
    </sheetView>
  </sheetViews>
  <sheetFormatPr baseColWidth="10" defaultColWidth="9.140625" defaultRowHeight="15" x14ac:dyDescent="0.25"/>
  <cols>
    <col min="1" max="1" width="14" style="324" customWidth="1"/>
    <col min="2" max="13" width="22.28515625" style="324" customWidth="1"/>
    <col min="14" max="16384" width="9.140625" style="324"/>
  </cols>
  <sheetData>
    <row r="1" spans="1:13" x14ac:dyDescent="0.25">
      <c r="A1" s="328" t="s">
        <v>794</v>
      </c>
      <c r="B1" s="328" t="s">
        <v>793</v>
      </c>
    </row>
    <row r="3" spans="1:13" s="328" customFormat="1" x14ac:dyDescent="0.25">
      <c r="A3" s="328" t="s">
        <v>792</v>
      </c>
      <c r="B3" s="328" t="s">
        <v>791</v>
      </c>
      <c r="C3" s="328" t="s">
        <v>790</v>
      </c>
      <c r="D3" s="328" t="s">
        <v>789</v>
      </c>
      <c r="E3" s="328" t="s">
        <v>788</v>
      </c>
      <c r="F3" s="328" t="s">
        <v>787</v>
      </c>
      <c r="G3" s="328" t="s">
        <v>786</v>
      </c>
      <c r="H3" s="328" t="s">
        <v>785</v>
      </c>
      <c r="I3" s="328" t="s">
        <v>784</v>
      </c>
      <c r="J3" s="328" t="s">
        <v>783</v>
      </c>
      <c r="K3" s="328" t="s">
        <v>782</v>
      </c>
      <c r="L3" s="328" t="s">
        <v>781</v>
      </c>
      <c r="M3" s="328" t="s">
        <v>780</v>
      </c>
    </row>
    <row r="4" spans="1:13" s="326" customFormat="1" x14ac:dyDescent="0.25">
      <c r="A4" s="327">
        <v>2011</v>
      </c>
      <c r="B4" s="326">
        <v>14.023471946947971</v>
      </c>
      <c r="C4" s="326">
        <v>12.559042448289508</v>
      </c>
      <c r="D4" s="326">
        <v>15.590023996164934</v>
      </c>
      <c r="E4" s="326">
        <v>5.8788075617521605</v>
      </c>
      <c r="F4" s="326">
        <v>4.9128642407048559</v>
      </c>
      <c r="G4" s="326">
        <v>6.9695675321545414</v>
      </c>
      <c r="H4" s="326">
        <v>6.0668675166596255</v>
      </c>
      <c r="I4" s="326">
        <v>5.0857497056417724</v>
      </c>
      <c r="J4" s="326">
        <v>7.1722162950665984</v>
      </c>
      <c r="K4" s="327">
        <v>2108</v>
      </c>
      <c r="L4" s="327">
        <v>2108</v>
      </c>
      <c r="M4" s="327">
        <v>2081</v>
      </c>
    </row>
    <row r="5" spans="1:13" s="326" customFormat="1" x14ac:dyDescent="0.25">
      <c r="A5" s="327">
        <v>2013</v>
      </c>
      <c r="B5" s="326">
        <v>13.450680836931253</v>
      </c>
      <c r="C5" s="326">
        <v>12.251326153874162</v>
      </c>
      <c r="D5" s="326">
        <v>14.72152778463203</v>
      </c>
      <c r="E5" s="326">
        <v>7.508090614886731</v>
      </c>
      <c r="F5" s="326">
        <v>6.6033247888578517</v>
      </c>
      <c r="G5" s="326">
        <v>8.4942413270599335</v>
      </c>
      <c r="H5" s="326">
        <v>6.9902912621359228</v>
      </c>
      <c r="I5" s="326">
        <v>6.1161161135955515</v>
      </c>
      <c r="J5" s="326">
        <v>7.9469040180755721</v>
      </c>
      <c r="K5" s="327">
        <v>3090</v>
      </c>
      <c r="L5" s="327">
        <v>3090</v>
      </c>
      <c r="M5" s="327">
        <v>3011</v>
      </c>
    </row>
    <row r="6" spans="1:13" s="326" customFormat="1" x14ac:dyDescent="0.25">
      <c r="A6" s="327">
        <v>2015</v>
      </c>
      <c r="B6" s="326">
        <v>14.289617486338798</v>
      </c>
      <c r="C6" s="326">
        <v>13.171014496016351</v>
      </c>
      <c r="D6" s="326">
        <v>15.465574067492316</v>
      </c>
      <c r="E6" s="326">
        <v>9.536637931034484</v>
      </c>
      <c r="F6" s="326">
        <v>8.6104197131675004</v>
      </c>
      <c r="G6" s="326">
        <v>10.527115167457023</v>
      </c>
      <c r="H6" s="326">
        <v>8.943965517241379</v>
      </c>
      <c r="I6" s="326">
        <v>8.0450469858043405</v>
      </c>
      <c r="J6" s="326">
        <v>9.9081190619098649</v>
      </c>
      <c r="K6" s="327">
        <v>3712</v>
      </c>
      <c r="L6" s="327">
        <v>3712</v>
      </c>
      <c r="M6" s="327">
        <v>3660</v>
      </c>
    </row>
    <row r="7" spans="1:13" s="326" customFormat="1" x14ac:dyDescent="0.25">
      <c r="A7" s="327">
        <v>2017</v>
      </c>
      <c r="B7" s="326">
        <v>14.481409001956946</v>
      </c>
      <c r="C7" s="326">
        <v>13.416077244450417</v>
      </c>
      <c r="D7" s="326">
        <v>15.597769131257481</v>
      </c>
      <c r="E7" s="326">
        <v>9.3970796043334897</v>
      </c>
      <c r="F7" s="326">
        <v>8.5358004512480612</v>
      </c>
      <c r="G7" s="326">
        <v>10.314672167542327</v>
      </c>
      <c r="H7" s="326">
        <v>8.1723975506358926</v>
      </c>
      <c r="I7" s="326">
        <v>7.3656244393646837</v>
      </c>
      <c r="J7" s="326">
        <v>9.0372476462838396</v>
      </c>
      <c r="K7" s="327">
        <v>4246</v>
      </c>
      <c r="L7" s="327">
        <v>4246</v>
      </c>
      <c r="M7" s="327">
        <v>4088</v>
      </c>
    </row>
    <row r="8" spans="1:13" s="326" customFormat="1" x14ac:dyDescent="0.25">
      <c r="A8" s="327">
        <v>2019</v>
      </c>
      <c r="B8" s="326">
        <v>11.751283513976041</v>
      </c>
      <c r="C8" s="326">
        <v>10.703287157132852</v>
      </c>
      <c r="D8" s="326">
        <v>12.863517144929167</v>
      </c>
      <c r="E8" s="326">
        <v>7.9844746326587197</v>
      </c>
      <c r="F8" s="326">
        <v>7.1203705056911355</v>
      </c>
      <c r="G8" s="326">
        <v>8.9173686300447947</v>
      </c>
      <c r="H8" s="326">
        <v>6.9864153035763792</v>
      </c>
      <c r="I8" s="326">
        <v>6.1757661358666311</v>
      </c>
      <c r="J8" s="326">
        <v>7.8675774646481038</v>
      </c>
      <c r="K8" s="327">
        <v>3607</v>
      </c>
      <c r="L8" s="327">
        <v>3607</v>
      </c>
      <c r="M8" s="327">
        <v>3506</v>
      </c>
    </row>
    <row r="9" spans="1:13" s="326" customFormat="1" x14ac:dyDescent="0.25">
      <c r="A9" s="327">
        <v>2020</v>
      </c>
      <c r="B9" s="326">
        <v>13.438887816180731</v>
      </c>
      <c r="C9" s="326">
        <v>12.521130588931923</v>
      </c>
      <c r="D9" s="326">
        <v>14.398058606078342</v>
      </c>
      <c r="E9" s="326">
        <v>9.4943820224719104</v>
      </c>
      <c r="F9" s="326">
        <v>8.7210843946674022</v>
      </c>
      <c r="G9" s="326">
        <v>10.312265439827042</v>
      </c>
      <c r="H9" s="326">
        <v>8.5018726591760299</v>
      </c>
      <c r="I9" s="326">
        <v>7.7672721990404963</v>
      </c>
      <c r="J9" s="326">
        <v>9.2821871308979667</v>
      </c>
      <c r="K9" s="327">
        <v>5340</v>
      </c>
      <c r="L9" s="327">
        <v>5340</v>
      </c>
      <c r="M9" s="327">
        <v>5179</v>
      </c>
    </row>
    <row r="10" spans="1:13" s="326" customFormat="1" x14ac:dyDescent="0.25">
      <c r="A10" s="327">
        <v>2021</v>
      </c>
      <c r="B10" s="326">
        <v>12.220017011624611</v>
      </c>
      <c r="C10" s="326">
        <v>11.156600439239215</v>
      </c>
      <c r="D10" s="326">
        <v>13.346484686108209</v>
      </c>
      <c r="E10" s="326">
        <v>5.7563959955506121</v>
      </c>
      <c r="F10" s="326">
        <v>5.0174420602999739</v>
      </c>
      <c r="G10" s="326">
        <v>6.5682492076323413</v>
      </c>
      <c r="H10" s="326">
        <v>5.1724137931034484</v>
      </c>
      <c r="I10" s="326">
        <v>4.4713484583580865</v>
      </c>
      <c r="J10" s="326">
        <v>5.9474289122519863</v>
      </c>
      <c r="K10" s="327">
        <v>3596</v>
      </c>
      <c r="L10" s="327">
        <v>3596</v>
      </c>
      <c r="M10" s="327">
        <v>3527</v>
      </c>
    </row>
    <row r="12" spans="1:13" s="325" customFormat="1" x14ac:dyDescent="0.25"/>
    <row r="13" spans="1:13" x14ac:dyDescent="0.25">
      <c r="B13" s="324" t="s">
        <v>205</v>
      </c>
      <c r="C13" s="324" t="s">
        <v>779</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3293E-BD79-4820-A258-0AA03DA72F28}">
  <sheetPr codeName="Ark49"/>
  <dimension ref="A1:E11"/>
  <sheetViews>
    <sheetView workbookViewId="0">
      <selection activeCell="B1" sqref="B1"/>
    </sheetView>
  </sheetViews>
  <sheetFormatPr baseColWidth="10" defaultColWidth="11.42578125" defaultRowHeight="15" x14ac:dyDescent="0.25"/>
  <cols>
    <col min="1" max="1" width="20.85546875" style="324" customWidth="1"/>
    <col min="2" max="4" width="11.42578125" style="324"/>
    <col min="5" max="5" width="13.28515625" style="324" customWidth="1"/>
    <col min="6" max="16384" width="11.42578125" style="324"/>
  </cols>
  <sheetData>
    <row r="1" spans="1:5" x14ac:dyDescent="0.25">
      <c r="A1" s="328" t="s">
        <v>808</v>
      </c>
      <c r="B1" s="328" t="s">
        <v>807</v>
      </c>
    </row>
    <row r="3" spans="1:5" x14ac:dyDescent="0.25">
      <c r="A3" s="328" t="s">
        <v>806</v>
      </c>
      <c r="B3" s="328" t="s">
        <v>805</v>
      </c>
      <c r="C3" s="328" t="s">
        <v>804</v>
      </c>
      <c r="D3" s="328" t="s">
        <v>803</v>
      </c>
      <c r="E3" s="328" t="s">
        <v>802</v>
      </c>
    </row>
    <row r="4" spans="1:5" x14ac:dyDescent="0.25">
      <c r="A4" s="329" t="s">
        <v>801</v>
      </c>
      <c r="B4" s="324">
        <v>91.12</v>
      </c>
      <c r="C4" s="324">
        <v>92.24</v>
      </c>
      <c r="D4" s="324">
        <v>89.91</v>
      </c>
      <c r="E4" s="324">
        <v>2366</v>
      </c>
    </row>
    <row r="5" spans="1:5" x14ac:dyDescent="0.25">
      <c r="A5" s="329" t="s">
        <v>800</v>
      </c>
      <c r="B5" s="324">
        <v>81.08</v>
      </c>
      <c r="C5" s="324">
        <v>89.25</v>
      </c>
      <c r="D5" s="324">
        <v>70.3</v>
      </c>
      <c r="E5" s="324">
        <v>74</v>
      </c>
    </row>
    <row r="6" spans="1:5" x14ac:dyDescent="0.25">
      <c r="A6" s="329" t="s">
        <v>799</v>
      </c>
      <c r="B6" s="324">
        <v>74.099999999999994</v>
      </c>
      <c r="C6" s="324">
        <v>77.89</v>
      </c>
      <c r="D6" s="324">
        <v>70.010000000000005</v>
      </c>
      <c r="E6" s="324">
        <v>498</v>
      </c>
    </row>
    <row r="7" spans="1:5" x14ac:dyDescent="0.25">
      <c r="A7" s="329" t="s">
        <v>798</v>
      </c>
      <c r="B7" s="324">
        <v>79.489999999999995</v>
      </c>
      <c r="C7" s="324">
        <v>87.8</v>
      </c>
      <c r="D7" s="324">
        <v>68.84</v>
      </c>
      <c r="E7" s="324">
        <v>78</v>
      </c>
    </row>
    <row r="8" spans="1:5" x14ac:dyDescent="0.25">
      <c r="A8" s="329" t="s">
        <v>797</v>
      </c>
      <c r="B8" s="324">
        <v>45.18</v>
      </c>
      <c r="C8" s="324">
        <v>50.99</v>
      </c>
      <c r="D8" s="324">
        <v>39.57</v>
      </c>
      <c r="E8" s="324">
        <v>301</v>
      </c>
    </row>
    <row r="9" spans="1:5" x14ac:dyDescent="0.25">
      <c r="A9" s="329" t="s">
        <v>796</v>
      </c>
      <c r="B9" s="324">
        <v>20.73</v>
      </c>
      <c r="C9" s="324">
        <v>31.11</v>
      </c>
      <c r="D9" s="324">
        <v>12.57</v>
      </c>
      <c r="E9" s="324">
        <v>82</v>
      </c>
    </row>
    <row r="11" spans="1:5" x14ac:dyDescent="0.25">
      <c r="A11" s="328" t="s">
        <v>205</v>
      </c>
      <c r="B11" s="324" t="s">
        <v>795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3335-8D8D-481B-A13F-36AC1262FFBA}">
  <sheetPr codeName="Ark5"/>
  <dimension ref="A1:M18"/>
  <sheetViews>
    <sheetView zoomScale="82" zoomScaleNormal="82" workbookViewId="0">
      <selection activeCell="S30" sqref="S30"/>
    </sheetView>
  </sheetViews>
  <sheetFormatPr baseColWidth="10" defaultRowHeight="15" x14ac:dyDescent="0.25"/>
  <cols>
    <col min="2" max="9" width="15.7109375" customWidth="1"/>
    <col min="12" max="12" width="13" customWidth="1"/>
  </cols>
  <sheetData>
    <row r="1" spans="1:13" x14ac:dyDescent="0.25">
      <c r="A1" s="11" t="s">
        <v>401</v>
      </c>
      <c r="B1" s="11" t="s">
        <v>32</v>
      </c>
    </row>
    <row r="3" spans="1:13" x14ac:dyDescent="0.25">
      <c r="B3" s="194"/>
      <c r="C3" s="194"/>
      <c r="D3" s="194"/>
      <c r="E3" s="194"/>
      <c r="F3" s="194"/>
      <c r="G3" s="194"/>
      <c r="H3" s="194"/>
      <c r="I3" s="194"/>
      <c r="J3" s="194"/>
    </row>
    <row r="4" spans="1:13" ht="60" x14ac:dyDescent="0.25">
      <c r="B4" s="194" t="s">
        <v>33</v>
      </c>
      <c r="C4" s="194" t="s">
        <v>34</v>
      </c>
      <c r="D4" s="194" t="s">
        <v>35</v>
      </c>
      <c r="E4" s="194" t="s">
        <v>36</v>
      </c>
      <c r="F4" s="194" t="s">
        <v>37</v>
      </c>
      <c r="G4" s="194" t="s">
        <v>38</v>
      </c>
      <c r="H4" s="194" t="s">
        <v>39</v>
      </c>
      <c r="I4" s="194" t="s">
        <v>412</v>
      </c>
      <c r="J4" s="194"/>
    </row>
    <row r="5" spans="1:13" x14ac:dyDescent="0.25">
      <c r="A5" s="3">
        <v>2010</v>
      </c>
      <c r="B5" s="15">
        <v>10622</v>
      </c>
      <c r="C5" s="16">
        <v>4699</v>
      </c>
      <c r="D5" s="15">
        <v>6360</v>
      </c>
      <c r="E5" s="8">
        <v>2472</v>
      </c>
      <c r="F5" s="15">
        <v>9468</v>
      </c>
      <c r="G5" s="8">
        <v>2500</v>
      </c>
      <c r="H5" s="5">
        <v>26450</v>
      </c>
      <c r="I5" s="5">
        <v>9671</v>
      </c>
      <c r="J5" s="9"/>
      <c r="K5" s="9"/>
      <c r="L5" t="s">
        <v>207</v>
      </c>
      <c r="M5" s="25" t="s">
        <v>217</v>
      </c>
    </row>
    <row r="6" spans="1:13" x14ac:dyDescent="0.25">
      <c r="A6" s="3">
        <v>2011</v>
      </c>
      <c r="B6" s="8">
        <v>10925</v>
      </c>
      <c r="C6" s="8">
        <v>4620</v>
      </c>
      <c r="D6" s="8">
        <v>6543</v>
      </c>
      <c r="E6" s="8">
        <v>2580</v>
      </c>
      <c r="F6" s="8">
        <v>9760</v>
      </c>
      <c r="G6" s="8">
        <v>2522</v>
      </c>
      <c r="H6" s="5">
        <v>27228</v>
      </c>
      <c r="I6" s="5">
        <v>9722</v>
      </c>
      <c r="J6" s="9"/>
      <c r="K6" s="9"/>
    </row>
    <row r="7" spans="1:13" x14ac:dyDescent="0.25">
      <c r="A7" s="3">
        <v>2012</v>
      </c>
      <c r="B7" s="15">
        <v>11375</v>
      </c>
      <c r="C7" s="8">
        <v>4687</v>
      </c>
      <c r="D7" s="15">
        <v>6611</v>
      </c>
      <c r="E7" s="8">
        <v>2621</v>
      </c>
      <c r="F7" s="15">
        <v>9855</v>
      </c>
      <c r="G7" s="8">
        <v>2558</v>
      </c>
      <c r="H7" s="5">
        <v>27841</v>
      </c>
      <c r="I7" s="5">
        <v>9866</v>
      </c>
      <c r="J7" s="9"/>
      <c r="K7" s="9"/>
    </row>
    <row r="8" spans="1:13" x14ac:dyDescent="0.25">
      <c r="A8" s="3">
        <v>2013</v>
      </c>
      <c r="B8" s="8">
        <v>11508.2</v>
      </c>
      <c r="C8" s="8">
        <v>4863</v>
      </c>
      <c r="D8" s="8">
        <v>6749</v>
      </c>
      <c r="E8" s="8">
        <v>2700</v>
      </c>
      <c r="F8" s="8">
        <v>10054</v>
      </c>
      <c r="G8" s="8">
        <v>2660</v>
      </c>
      <c r="H8" s="5">
        <v>28311.200000000001</v>
      </c>
      <c r="I8" s="5">
        <v>10222.999999999996</v>
      </c>
      <c r="J8" s="9"/>
      <c r="K8" s="9"/>
    </row>
    <row r="9" spans="1:13" x14ac:dyDescent="0.25">
      <c r="A9" s="3">
        <v>2014</v>
      </c>
      <c r="B9" s="15">
        <v>12425.8</v>
      </c>
      <c r="C9" s="8">
        <v>5627.4000000000015</v>
      </c>
      <c r="D9" s="15">
        <v>6657</v>
      </c>
      <c r="E9" s="8">
        <v>2698</v>
      </c>
      <c r="F9" s="15">
        <v>10296</v>
      </c>
      <c r="G9" s="8">
        <v>2714</v>
      </c>
      <c r="H9" s="5">
        <v>29378.799999999999</v>
      </c>
      <c r="I9" s="5">
        <v>11039.399999999998</v>
      </c>
      <c r="J9" s="9"/>
      <c r="K9" s="9"/>
    </row>
    <row r="10" spans="1:13" x14ac:dyDescent="0.25">
      <c r="A10" s="3">
        <v>2015</v>
      </c>
      <c r="B10" s="8">
        <v>13000</v>
      </c>
      <c r="C10" s="8">
        <v>6087</v>
      </c>
      <c r="D10" s="8">
        <v>6656</v>
      </c>
      <c r="E10" s="8">
        <v>2714</v>
      </c>
      <c r="F10" s="8">
        <v>10976</v>
      </c>
      <c r="G10" s="8">
        <v>2976</v>
      </c>
      <c r="H10" s="5">
        <v>30632</v>
      </c>
      <c r="I10" s="5">
        <v>11777</v>
      </c>
      <c r="J10" s="9"/>
      <c r="K10" s="9"/>
    </row>
    <row r="11" spans="1:13" x14ac:dyDescent="0.25">
      <c r="A11" s="3">
        <v>2016</v>
      </c>
      <c r="B11" s="15">
        <v>13396.1</v>
      </c>
      <c r="C11" s="8">
        <v>6219.4999999999982</v>
      </c>
      <c r="D11" s="15">
        <v>6722</v>
      </c>
      <c r="E11" s="8">
        <v>2643</v>
      </c>
      <c r="F11" s="15">
        <v>11795</v>
      </c>
      <c r="G11" s="8">
        <v>3142</v>
      </c>
      <c r="H11" s="5">
        <v>31913.1</v>
      </c>
      <c r="I11" s="5">
        <v>12004.5</v>
      </c>
      <c r="J11" s="9"/>
      <c r="K11" s="9"/>
    </row>
    <row r="12" spans="1:13" x14ac:dyDescent="0.25">
      <c r="A12" s="3">
        <v>2017</v>
      </c>
      <c r="B12" s="8">
        <v>14432.4</v>
      </c>
      <c r="C12" s="8">
        <v>6772.5000000000018</v>
      </c>
      <c r="D12" s="8">
        <v>6662</v>
      </c>
      <c r="E12" s="8">
        <v>2693</v>
      </c>
      <c r="F12" s="8">
        <v>12538</v>
      </c>
      <c r="G12" s="8">
        <v>3137</v>
      </c>
      <c r="H12" s="5">
        <v>33632.400000000001</v>
      </c>
      <c r="I12" s="5">
        <v>12602.5</v>
      </c>
      <c r="J12" s="9"/>
      <c r="K12" s="9"/>
    </row>
    <row r="13" spans="1:13" x14ac:dyDescent="0.25">
      <c r="A13" s="10">
        <v>2018</v>
      </c>
      <c r="B13" s="15">
        <v>14597.7</v>
      </c>
      <c r="C13" s="8">
        <v>6381.5999999999985</v>
      </c>
      <c r="D13" s="15">
        <v>6685</v>
      </c>
      <c r="E13" s="8">
        <v>2699.7999999999993</v>
      </c>
      <c r="F13" s="15">
        <v>13050.596799999999</v>
      </c>
      <c r="G13" s="8">
        <v>3186.8032000000021</v>
      </c>
      <c r="H13" s="5">
        <v>34333.296799999996</v>
      </c>
      <c r="I13" s="5">
        <v>12268.203200000004</v>
      </c>
      <c r="J13" s="9"/>
      <c r="K13" s="9"/>
    </row>
    <row r="14" spans="1:13" x14ac:dyDescent="0.25">
      <c r="A14" s="10">
        <v>2019</v>
      </c>
      <c r="B14" s="8">
        <v>15322</v>
      </c>
      <c r="C14" s="8">
        <v>6856</v>
      </c>
      <c r="D14" s="8">
        <v>6739</v>
      </c>
      <c r="E14" s="8">
        <v>2848</v>
      </c>
      <c r="F14" s="8">
        <v>13836.119499999993</v>
      </c>
      <c r="G14" s="8">
        <v>3121.2366000000002</v>
      </c>
      <c r="H14" s="5">
        <v>35897.119499999993</v>
      </c>
      <c r="I14" s="5">
        <v>12825.236599999997</v>
      </c>
      <c r="J14" s="9"/>
      <c r="K14" s="9"/>
    </row>
    <row r="15" spans="1:13" x14ac:dyDescent="0.25">
      <c r="A15" s="10">
        <v>2020</v>
      </c>
      <c r="B15" s="15">
        <v>16254</v>
      </c>
      <c r="C15" s="8">
        <v>6836</v>
      </c>
      <c r="D15" s="15">
        <v>6827</v>
      </c>
      <c r="E15" s="8">
        <v>2904</v>
      </c>
      <c r="F15" s="15">
        <v>13235</v>
      </c>
      <c r="G15" s="8">
        <v>2891</v>
      </c>
      <c r="H15" s="5">
        <v>36316</v>
      </c>
      <c r="I15" s="5">
        <v>12631</v>
      </c>
      <c r="J15" s="9"/>
      <c r="K15" s="9"/>
    </row>
    <row r="17" spans="1:1" x14ac:dyDescent="0.25">
      <c r="A17" s="17" t="s">
        <v>19</v>
      </c>
    </row>
    <row r="18" spans="1:1" x14ac:dyDescent="0.25">
      <c r="A18" s="13" t="s">
        <v>20</v>
      </c>
    </row>
  </sheetData>
  <conditionalFormatting sqref="B5:B15">
    <cfRule type="cellIs" dxfId="2" priority="3" stopIfTrue="1" operator="equal">
      <formula>0</formula>
    </cfRule>
  </conditionalFormatting>
  <conditionalFormatting sqref="D5:D15">
    <cfRule type="cellIs" dxfId="1" priority="2" stopIfTrue="1" operator="equal">
      <formula>0</formula>
    </cfRule>
  </conditionalFormatting>
  <conditionalFormatting sqref="F5:F15">
    <cfRule type="cellIs" dxfId="0" priority="1" stopIfTrue="1" operator="equal">
      <formula>0</formula>
    </cfRule>
  </conditionalFormatting>
  <hyperlinks>
    <hyperlink ref="A18" location="Innhold!A1" display="Innhold" xr:uid="{B119EC99-495E-4491-A05E-EEC344347577}"/>
    <hyperlink ref="M5" r:id="rId1" xr:uid="{4ECCEFFB-C135-490F-B275-BBB485A6CB15}"/>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25FF7-9361-4373-A066-D15E2D7BFA94}">
  <sheetPr codeName="Ark6"/>
  <dimension ref="A1:G13"/>
  <sheetViews>
    <sheetView zoomScale="82" zoomScaleNormal="82" workbookViewId="0">
      <selection activeCell="G4" sqref="G4"/>
    </sheetView>
  </sheetViews>
  <sheetFormatPr baseColWidth="10" defaultRowHeight="15" x14ac:dyDescent="0.25"/>
  <cols>
    <col min="2" max="2" width="28.140625" customWidth="1"/>
    <col min="6" max="6" width="15" customWidth="1"/>
  </cols>
  <sheetData>
    <row r="1" spans="1:7" ht="18" customHeight="1" x14ac:dyDescent="0.25">
      <c r="A1" s="18" t="s">
        <v>40</v>
      </c>
      <c r="B1" s="18" t="s">
        <v>41</v>
      </c>
    </row>
    <row r="3" spans="1:7" x14ac:dyDescent="0.25">
      <c r="C3" s="336" t="s">
        <v>42</v>
      </c>
      <c r="D3" s="336"/>
    </row>
    <row r="4" spans="1:7" x14ac:dyDescent="0.25">
      <c r="C4">
        <v>2019</v>
      </c>
      <c r="D4">
        <v>2020</v>
      </c>
      <c r="F4" t="s">
        <v>207</v>
      </c>
      <c r="G4" s="25" t="s">
        <v>218</v>
      </c>
    </row>
    <row r="5" spans="1:7" x14ac:dyDescent="0.25">
      <c r="A5" s="338" t="s">
        <v>42</v>
      </c>
      <c r="B5" t="s">
        <v>43</v>
      </c>
      <c r="C5" s="9">
        <v>12565</v>
      </c>
      <c r="D5" s="9">
        <v>12324</v>
      </c>
    </row>
    <row r="6" spans="1:7" x14ac:dyDescent="0.25">
      <c r="A6" s="338"/>
      <c r="B6" t="s">
        <v>44</v>
      </c>
      <c r="C6" s="9">
        <v>21772</v>
      </c>
      <c r="D6" s="9">
        <v>22108</v>
      </c>
    </row>
    <row r="7" spans="1:7" x14ac:dyDescent="0.25">
      <c r="A7" s="338"/>
      <c r="B7" t="s">
        <v>45</v>
      </c>
      <c r="C7" s="9">
        <v>4511</v>
      </c>
      <c r="D7" s="9">
        <v>4171</v>
      </c>
    </row>
    <row r="8" spans="1:7" x14ac:dyDescent="0.25">
      <c r="A8" s="338" t="s">
        <v>46</v>
      </c>
      <c r="B8" t="s">
        <v>43</v>
      </c>
      <c r="C8" s="9">
        <v>7423</v>
      </c>
      <c r="D8" s="9">
        <v>7290</v>
      </c>
    </row>
    <row r="9" spans="1:7" x14ac:dyDescent="0.25">
      <c r="A9" s="338"/>
      <c r="B9" t="s">
        <v>44</v>
      </c>
      <c r="C9" s="9">
        <v>12818</v>
      </c>
      <c r="D9" s="9">
        <v>13920</v>
      </c>
    </row>
    <row r="10" spans="1:7" x14ac:dyDescent="0.25">
      <c r="A10" s="338"/>
      <c r="B10" t="s">
        <v>45</v>
      </c>
      <c r="C10" s="9">
        <v>1937</v>
      </c>
      <c r="D10" s="9">
        <v>1879</v>
      </c>
    </row>
    <row r="13" spans="1:7" x14ac:dyDescent="0.25">
      <c r="A13" t="s">
        <v>47</v>
      </c>
    </row>
  </sheetData>
  <mergeCells count="3">
    <mergeCell ref="C3:D3"/>
    <mergeCell ref="A5:A7"/>
    <mergeCell ref="A8:A10"/>
  </mergeCells>
  <hyperlinks>
    <hyperlink ref="G4" r:id="rId1" xr:uid="{04100748-A95A-4284-BC74-98BFF5D0550D}"/>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72A6-EC1D-405A-A62B-81331E433403}">
  <sheetPr codeName="Ark7"/>
  <dimension ref="A1:G12"/>
  <sheetViews>
    <sheetView zoomScale="82" zoomScaleNormal="82" workbookViewId="0">
      <selection activeCell="G4" sqref="G4"/>
    </sheetView>
  </sheetViews>
  <sheetFormatPr baseColWidth="10" defaultColWidth="11.5703125" defaultRowHeight="15.75" x14ac:dyDescent="0.25"/>
  <cols>
    <col min="1" max="1" width="20.85546875" style="26" customWidth="1"/>
    <col min="2" max="2" width="17.140625" style="26" customWidth="1"/>
    <col min="3" max="5" width="11.5703125" style="26"/>
    <col min="6" max="6" width="17.5703125" style="26" customWidth="1"/>
    <col min="7" max="16384" width="11.5703125" style="26"/>
  </cols>
  <sheetData>
    <row r="1" spans="1:7" x14ac:dyDescent="0.25">
      <c r="A1" s="27" t="s">
        <v>48</v>
      </c>
      <c r="B1" s="27" t="s">
        <v>49</v>
      </c>
    </row>
    <row r="3" spans="1:7" ht="47.25" x14ac:dyDescent="0.25">
      <c r="A3" s="47"/>
      <c r="B3" s="112" t="s">
        <v>42</v>
      </c>
      <c r="C3" s="112" t="s">
        <v>46</v>
      </c>
      <c r="D3" s="113" t="s">
        <v>50</v>
      </c>
    </row>
    <row r="4" spans="1:7" x14ac:dyDescent="0.25">
      <c r="A4" s="109" t="s">
        <v>51</v>
      </c>
      <c r="B4" s="29">
        <v>6201</v>
      </c>
      <c r="C4" s="29">
        <v>3229</v>
      </c>
      <c r="D4" s="110">
        <f t="shared" ref="D4:D9" si="0">C4/B4</f>
        <v>0.5207224641186905</v>
      </c>
      <c r="F4" s="26" t="s">
        <v>207</v>
      </c>
      <c r="G4" s="25" t="s">
        <v>219</v>
      </c>
    </row>
    <row r="5" spans="1:7" x14ac:dyDescent="0.25">
      <c r="A5" s="109" t="s">
        <v>52</v>
      </c>
      <c r="B5" s="29">
        <v>8155</v>
      </c>
      <c r="C5" s="29">
        <v>4261</v>
      </c>
      <c r="D5" s="110">
        <f t="shared" si="0"/>
        <v>0.52250153280196199</v>
      </c>
    </row>
    <row r="6" spans="1:7" x14ac:dyDescent="0.25">
      <c r="A6" s="109" t="s">
        <v>53</v>
      </c>
      <c r="B6" s="29">
        <v>6296</v>
      </c>
      <c r="C6" s="29">
        <v>3615</v>
      </c>
      <c r="D6" s="110">
        <f t="shared" si="0"/>
        <v>0.5741740787801779</v>
      </c>
    </row>
    <row r="7" spans="1:7" x14ac:dyDescent="0.25">
      <c r="A7" s="109" t="s">
        <v>54</v>
      </c>
      <c r="B7" s="29">
        <v>5319</v>
      </c>
      <c r="C7" s="29">
        <v>3293</v>
      </c>
      <c r="D7" s="110">
        <f t="shared" si="0"/>
        <v>0.61910133483737539</v>
      </c>
    </row>
    <row r="8" spans="1:7" x14ac:dyDescent="0.25">
      <c r="A8" s="109" t="s">
        <v>55</v>
      </c>
      <c r="B8" s="29">
        <v>5111</v>
      </c>
      <c r="C8" s="29">
        <v>3493</v>
      </c>
      <c r="D8" s="110">
        <f t="shared" si="0"/>
        <v>0.68342790060653491</v>
      </c>
    </row>
    <row r="9" spans="1:7" x14ac:dyDescent="0.25">
      <c r="A9" s="114" t="s">
        <v>56</v>
      </c>
      <c r="B9" s="115">
        <v>7522</v>
      </c>
      <c r="C9" s="115">
        <v>5199</v>
      </c>
      <c r="D9" s="116">
        <f t="shared" si="0"/>
        <v>0.69117256048923159</v>
      </c>
    </row>
    <row r="12" spans="1:7" x14ac:dyDescent="0.25">
      <c r="A12" s="111" t="s">
        <v>47</v>
      </c>
    </row>
  </sheetData>
  <hyperlinks>
    <hyperlink ref="G4" r:id="rId1" xr:uid="{4C40E9BD-4716-4CED-9139-5CD43A15A65C}"/>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786BC-1982-428B-A062-0335B6ED8DFA}">
  <sheetPr codeName="Ark8"/>
  <dimension ref="A1:H31"/>
  <sheetViews>
    <sheetView showGridLines="0" zoomScale="82" zoomScaleNormal="82" workbookViewId="0">
      <selection activeCell="C14" sqref="C14"/>
    </sheetView>
  </sheetViews>
  <sheetFormatPr baseColWidth="10" defaultColWidth="11.140625" defaultRowHeight="15" x14ac:dyDescent="0.25"/>
  <cols>
    <col min="1" max="1" width="30" style="58" customWidth="1"/>
    <col min="2" max="3" width="23.42578125" style="58" customWidth="1"/>
    <col min="4" max="4" width="15.140625" style="58" customWidth="1"/>
    <col min="5" max="5" width="15.5703125" style="58" customWidth="1"/>
    <col min="6" max="6" width="15.42578125" style="58" customWidth="1"/>
    <col min="7" max="16384" width="11.140625" style="58"/>
  </cols>
  <sheetData>
    <row r="1" spans="1:8" x14ac:dyDescent="0.25">
      <c r="A1" s="96" t="s">
        <v>57</v>
      </c>
      <c r="B1" s="96" t="s">
        <v>58</v>
      </c>
      <c r="C1" s="96"/>
    </row>
    <row r="3" spans="1:8" x14ac:dyDescent="0.25">
      <c r="A3" s="103"/>
      <c r="B3" s="103"/>
      <c r="C3" s="103"/>
      <c r="D3" s="103"/>
      <c r="E3" s="103"/>
    </row>
    <row r="4" spans="1:8" s="97" customFormat="1" ht="45" customHeight="1" x14ac:dyDescent="0.25">
      <c r="A4" s="106"/>
      <c r="B4" s="106" t="s">
        <v>59</v>
      </c>
      <c r="C4" s="106" t="s">
        <v>60</v>
      </c>
      <c r="D4" s="106" t="s">
        <v>61</v>
      </c>
      <c r="E4" s="106" t="s">
        <v>62</v>
      </c>
    </row>
    <row r="5" spans="1:8" x14ac:dyDescent="0.25">
      <c r="A5" s="104" t="s">
        <v>5</v>
      </c>
      <c r="B5" s="105">
        <v>16254</v>
      </c>
      <c r="C5" s="105">
        <v>6836</v>
      </c>
      <c r="D5" s="105">
        <v>2118.7830687830688</v>
      </c>
      <c r="E5" s="105">
        <v>1491.498484192291</v>
      </c>
    </row>
    <row r="6" spans="1:8" x14ac:dyDescent="0.25">
      <c r="A6" s="58" t="s">
        <v>63</v>
      </c>
      <c r="B6" s="99">
        <v>2271.1999999999998</v>
      </c>
      <c r="C6" s="98">
        <v>779.59999999999991</v>
      </c>
      <c r="D6" s="98">
        <v>2275.4931313842903</v>
      </c>
      <c r="E6" s="98">
        <v>1694.014684672873</v>
      </c>
    </row>
    <row r="7" spans="1:8" x14ac:dyDescent="0.25">
      <c r="A7" s="58" t="s">
        <v>64</v>
      </c>
      <c r="B7" s="99">
        <v>4555.7</v>
      </c>
      <c r="C7" s="98">
        <v>2124.4000000000005</v>
      </c>
      <c r="D7" s="98">
        <v>2042.1450051583729</v>
      </c>
      <c r="E7" s="98">
        <v>1392.7037020403884</v>
      </c>
    </row>
    <row r="8" spans="1:8" x14ac:dyDescent="0.25">
      <c r="A8" s="58" t="s">
        <v>65</v>
      </c>
      <c r="B8" s="98">
        <v>13235</v>
      </c>
      <c r="C8" s="98">
        <v>2891</v>
      </c>
      <c r="D8" s="98">
        <v>1745.9463543634301</v>
      </c>
      <c r="E8" s="98">
        <v>1432.9405928314522</v>
      </c>
    </row>
    <row r="9" spans="1:8" x14ac:dyDescent="0.25">
      <c r="A9" s="107" t="s">
        <v>8</v>
      </c>
      <c r="B9" s="108">
        <f>SUM(B5:B8)</f>
        <v>36315.9</v>
      </c>
      <c r="C9" s="108">
        <f>SUM(C5:C8)</f>
        <v>12631</v>
      </c>
      <c r="D9" s="108">
        <f>SUM(D5:D8)</f>
        <v>8182.3675596891626</v>
      </c>
      <c r="E9" s="108">
        <f>SUM(E5:E8)</f>
        <v>6011.1574637370049</v>
      </c>
    </row>
    <row r="10" spans="1:8" x14ac:dyDescent="0.25">
      <c r="A10" s="104"/>
      <c r="B10" s="104"/>
      <c r="C10" s="104"/>
      <c r="D10" s="104"/>
      <c r="E10" s="104"/>
    </row>
    <row r="11" spans="1:8" x14ac:dyDescent="0.25">
      <c r="A11" s="101" t="s">
        <v>66</v>
      </c>
    </row>
    <row r="12" spans="1:8" x14ac:dyDescent="0.25">
      <c r="H12" s="100"/>
    </row>
    <row r="14" spans="1:8" x14ac:dyDescent="0.25">
      <c r="B14" s="58" t="s">
        <v>387</v>
      </c>
      <c r="C14" s="81" t="s">
        <v>388</v>
      </c>
    </row>
    <row r="17" spans="1:3" x14ac:dyDescent="0.25">
      <c r="C17" s="102"/>
    </row>
    <row r="30" spans="1:3" x14ac:dyDescent="0.25">
      <c r="B30" s="101"/>
      <c r="C30" s="101"/>
    </row>
    <row r="31" spans="1:3" x14ac:dyDescent="0.25">
      <c r="A31" s="81"/>
      <c r="B31" s="81"/>
      <c r="C31" s="81"/>
    </row>
  </sheetData>
  <hyperlinks>
    <hyperlink ref="C14" r:id="rId1" xr:uid="{6C80A873-3671-4BA0-85FE-B2548E6B87F8}"/>
  </hyperlinks>
  <pageMargins left="0.7" right="0.7" top="0.75" bottom="0.75" header="0.3" footer="0.3"/>
  <pageSetup paperSize="9" orientation="portrait"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2CEA-CB21-4259-9B8D-25A9560DCD2A}">
  <sheetPr codeName="Ark9"/>
  <dimension ref="A1:L16"/>
  <sheetViews>
    <sheetView showGridLines="0" zoomScale="82" zoomScaleNormal="82" workbookViewId="0">
      <selection activeCell="L6" sqref="L6"/>
    </sheetView>
  </sheetViews>
  <sheetFormatPr baseColWidth="10" defaultColWidth="10.85546875" defaultRowHeight="15" x14ac:dyDescent="0.25"/>
  <cols>
    <col min="1" max="1" width="23" style="146" customWidth="1"/>
    <col min="2" max="2" width="18.42578125" style="146" customWidth="1"/>
    <col min="3" max="7" width="10.85546875" style="146"/>
    <col min="8" max="8" width="12" style="146" bestFit="1" customWidth="1"/>
    <col min="9" max="10" width="10.85546875" style="146"/>
    <col min="11" max="11" width="12.5703125" style="146" customWidth="1"/>
    <col min="12" max="16384" width="10.85546875" style="146"/>
  </cols>
  <sheetData>
    <row r="1" spans="1:12" x14ac:dyDescent="0.25">
      <c r="A1" s="145" t="s">
        <v>67</v>
      </c>
      <c r="B1" s="145" t="s">
        <v>68</v>
      </c>
    </row>
    <row r="4" spans="1:12" x14ac:dyDescent="0.25">
      <c r="C4" s="146" t="s">
        <v>46</v>
      </c>
      <c r="D4" s="146" t="s">
        <v>42</v>
      </c>
    </row>
    <row r="5" spans="1:12" x14ac:dyDescent="0.25">
      <c r="A5" s="339" t="s">
        <v>5</v>
      </c>
      <c r="B5" s="146" t="s">
        <v>69</v>
      </c>
      <c r="C5" s="147">
        <v>-16254</v>
      </c>
      <c r="D5" s="147">
        <v>24910</v>
      </c>
      <c r="F5" s="147">
        <v>16254</v>
      </c>
      <c r="G5" s="147">
        <v>24910</v>
      </c>
      <c r="H5" s="146">
        <f t="shared" ref="H5:H10" si="0">F5/G5*100</f>
        <v>65.250903251706134</v>
      </c>
      <c r="K5" s="146" t="s">
        <v>387</v>
      </c>
      <c r="L5" s="191" t="s">
        <v>416</v>
      </c>
    </row>
    <row r="6" spans="1:12" x14ac:dyDescent="0.25">
      <c r="A6" s="339"/>
      <c r="B6" s="146" t="s">
        <v>70</v>
      </c>
      <c r="C6" s="147">
        <v>-6836</v>
      </c>
      <c r="D6" s="147">
        <v>13694</v>
      </c>
      <c r="F6" s="147">
        <v>6836</v>
      </c>
      <c r="G6" s="147">
        <v>13694</v>
      </c>
      <c r="H6" s="146">
        <f t="shared" si="0"/>
        <v>49.919672849423101</v>
      </c>
    </row>
    <row r="7" spans="1:12" x14ac:dyDescent="0.25">
      <c r="A7" s="339" t="s">
        <v>71</v>
      </c>
      <c r="B7" s="146" t="s">
        <v>69</v>
      </c>
      <c r="C7" s="147">
        <v>-6827</v>
      </c>
      <c r="D7" s="147">
        <v>8870</v>
      </c>
      <c r="F7" s="147">
        <v>6827</v>
      </c>
      <c r="G7" s="147">
        <v>8870</v>
      </c>
      <c r="H7" s="146">
        <f t="shared" si="0"/>
        <v>76.967305524239009</v>
      </c>
    </row>
    <row r="8" spans="1:12" x14ac:dyDescent="0.25">
      <c r="A8" s="339"/>
      <c r="B8" s="146" t="s">
        <v>70</v>
      </c>
      <c r="C8" s="147">
        <v>-2904</v>
      </c>
      <c r="D8" s="147">
        <v>4706</v>
      </c>
      <c r="F8" s="147">
        <v>2904</v>
      </c>
      <c r="G8" s="147">
        <v>4706</v>
      </c>
      <c r="H8" s="146">
        <f t="shared" si="0"/>
        <v>61.708457288567786</v>
      </c>
    </row>
    <row r="9" spans="1:12" x14ac:dyDescent="0.25">
      <c r="A9" s="339" t="s">
        <v>72</v>
      </c>
      <c r="B9" s="146" t="s">
        <v>69</v>
      </c>
      <c r="C9" s="147">
        <v>-13235</v>
      </c>
      <c r="D9" s="147">
        <v>29323</v>
      </c>
      <c r="F9" s="147">
        <v>13235</v>
      </c>
      <c r="G9" s="147">
        <v>29323</v>
      </c>
      <c r="H9" s="146">
        <f t="shared" si="0"/>
        <v>45.135218088190157</v>
      </c>
    </row>
    <row r="10" spans="1:12" x14ac:dyDescent="0.25">
      <c r="A10" s="339"/>
      <c r="B10" s="146" t="s">
        <v>70</v>
      </c>
      <c r="C10" s="147">
        <v>-2891</v>
      </c>
      <c r="D10" s="147">
        <v>8698</v>
      </c>
      <c r="F10" s="147">
        <v>2891</v>
      </c>
      <c r="G10" s="147">
        <v>8698</v>
      </c>
      <c r="H10" s="146">
        <f t="shared" si="0"/>
        <v>33.237525868015638</v>
      </c>
    </row>
    <row r="12" spans="1:12" x14ac:dyDescent="0.25">
      <c r="A12" s="146" t="s">
        <v>73</v>
      </c>
    </row>
    <row r="13" spans="1:12" x14ac:dyDescent="0.25">
      <c r="A13" s="146" t="s">
        <v>74</v>
      </c>
    </row>
    <row r="14" spans="1:12" x14ac:dyDescent="0.25">
      <c r="A14" s="146" t="s">
        <v>19</v>
      </c>
    </row>
    <row r="16" spans="1:12" x14ac:dyDescent="0.25">
      <c r="A16" s="81"/>
    </row>
  </sheetData>
  <mergeCells count="3">
    <mergeCell ref="A5:A6"/>
    <mergeCell ref="A7:A8"/>
    <mergeCell ref="A9:A10"/>
  </mergeCells>
  <hyperlinks>
    <hyperlink ref="L5" r:id="rId1" xr:uid="{0E62F7D4-FB64-417C-AA8E-4CF193B13614}"/>
  </hyperlinks>
  <pageMargins left="0.7" right="0.7" top="0.75" bottom="0.75" header="0.3" footer="0.3"/>
  <pageSetup paperSize="9" orientation="portrait"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49</vt:i4>
      </vt:variant>
    </vt:vector>
  </HeadingPairs>
  <TitlesOfParts>
    <vt:vector size="49" baseType="lpstr">
      <vt:lpstr>Innholdsside </vt:lpstr>
      <vt:lpstr>Signaturfigur kap 3</vt:lpstr>
      <vt:lpstr>Figur 3.1a</vt:lpstr>
      <vt:lpstr>Tabell 3.1a</vt:lpstr>
      <vt:lpstr>Figur 3.1b</vt:lpstr>
      <vt:lpstr>Figur 3.1c</vt:lpstr>
      <vt:lpstr>Figur 3.1.d</vt:lpstr>
      <vt:lpstr>Figur 3.1e</vt:lpstr>
      <vt:lpstr>Figur 3.1f</vt:lpstr>
      <vt:lpstr>Figur 3.1g</vt:lpstr>
      <vt:lpstr>Figur 3.1h</vt:lpstr>
      <vt:lpstr>Figur 3.1i</vt:lpstr>
      <vt:lpstr>Figur 3.2a</vt:lpstr>
      <vt:lpstr>Figur 3.2b</vt:lpstr>
      <vt:lpstr>Figur 3.2c</vt:lpstr>
      <vt:lpstr>Figur 3.2d</vt:lpstr>
      <vt:lpstr>Figur 3.2e</vt:lpstr>
      <vt:lpstr>Figur 3.2f</vt:lpstr>
      <vt:lpstr>Figur 3.3a</vt:lpstr>
      <vt:lpstr>Figur 3.3b</vt:lpstr>
      <vt:lpstr>Figur 3.3c</vt:lpstr>
      <vt:lpstr>Figur 3.3d </vt:lpstr>
      <vt:lpstr>Figur 3.3e</vt:lpstr>
      <vt:lpstr>Figur 3.3f</vt:lpstr>
      <vt:lpstr>Figur 3.3g</vt:lpstr>
      <vt:lpstr>Tabell 3.3a</vt:lpstr>
      <vt:lpstr>Figur 3.3h</vt:lpstr>
      <vt:lpstr>Figur 3.3i</vt:lpstr>
      <vt:lpstr>Figur 3.3j</vt:lpstr>
      <vt:lpstr>Figur 3.3k</vt:lpstr>
      <vt:lpstr>Figur 3.3l</vt:lpstr>
      <vt:lpstr>Tabell 3.3b</vt:lpstr>
      <vt:lpstr>Figur 3.3m</vt:lpstr>
      <vt:lpstr>Figur 3.3n</vt:lpstr>
      <vt:lpstr>Figur 3.3o</vt:lpstr>
      <vt:lpstr>Figur 3.4a</vt:lpstr>
      <vt:lpstr>Figur 3.4b</vt:lpstr>
      <vt:lpstr>Figur 3.4c</vt:lpstr>
      <vt:lpstr>Figur 3.4d</vt:lpstr>
      <vt:lpstr>Tabell 3.4a</vt:lpstr>
      <vt:lpstr>Figur 3.4e</vt:lpstr>
      <vt:lpstr>Figur 3.4f</vt:lpstr>
      <vt:lpstr>Tabell 3.4b</vt:lpstr>
      <vt:lpstr>Tabell 3.4c</vt:lpstr>
      <vt:lpstr>Figur 3.5a</vt:lpstr>
      <vt:lpstr>Figur 3.5b</vt:lpstr>
      <vt:lpstr>Figur 3.5c</vt:lpstr>
      <vt:lpstr>Figur 3.5d</vt:lpstr>
      <vt:lpstr>Figur 3.5e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Ingvild Berg Lemstad</dc:creator>
  <cp:lastModifiedBy>Ingvild Berg Lemstad</cp:lastModifiedBy>
  <dcterms:created xsi:type="dcterms:W3CDTF">2022-06-16T08:43:58Z</dcterms:created>
  <dcterms:modified xsi:type="dcterms:W3CDTF">2023-01-05T08:13:17Z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1b3e3d-01ff-44be-8e41-bb9a1b879f55_Enabled">
    <vt:lpwstr>true</vt:lpwstr>
  </property>
  <property fmtid="{D5CDD505-2E9C-101B-9397-08002B2CF9AE}" pid="3" name="MSIP_Label_111b3e3d-01ff-44be-8e41-bb9a1b879f55_SetDate">
    <vt:lpwstr>2022-06-16T11:01:55Z</vt:lpwstr>
  </property>
  <property fmtid="{D5CDD505-2E9C-101B-9397-08002B2CF9AE}" pid="4" name="MSIP_Label_111b3e3d-01ff-44be-8e41-bb9a1b879f55_Method">
    <vt:lpwstr>Privileged</vt:lpwstr>
  </property>
  <property fmtid="{D5CDD505-2E9C-101B-9397-08002B2CF9AE}" pid="5" name="MSIP_Label_111b3e3d-01ff-44be-8e41-bb9a1b879f55_Name">
    <vt:lpwstr>111b3e3d-01ff-44be-8e41-bb9a1b879f55</vt:lpwstr>
  </property>
  <property fmtid="{D5CDD505-2E9C-101B-9397-08002B2CF9AE}" pid="6" name="MSIP_Label_111b3e3d-01ff-44be-8e41-bb9a1b879f55_SiteId">
    <vt:lpwstr>a9b13882-99a6-4b28-9368-b64c69bf0256</vt:lpwstr>
  </property>
  <property fmtid="{D5CDD505-2E9C-101B-9397-08002B2CF9AE}" pid="7" name="MSIP_Label_111b3e3d-01ff-44be-8e41-bb9a1b879f55_ActionId">
    <vt:lpwstr>1cb3dfc9-9cd0-443d-b8ce-bc8f38d7cc48</vt:lpwstr>
  </property>
  <property fmtid="{D5CDD505-2E9C-101B-9397-08002B2CF9AE}" pid="8" name="MSIP_Label_111b3e3d-01ff-44be-8e41-bb9a1b879f55_ContentBits">
    <vt:lpwstr>0</vt:lpwstr>
  </property>
</Properties>
</file>